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63610745-4C04-4900-AAC7-CF006D96FD1D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März" sheetId="1" r:id="rId1"/>
  </sheets>
  <definedNames>
    <definedName name="__Anonymous_Sheet_DB__1">März!#REF!</definedName>
    <definedName name="__xlnm._FilterDatabase" localSheetId="0">März!#REF!</definedName>
    <definedName name="__xlnm._FilterDatabase_1">März!#REF!</definedName>
    <definedName name="_xlnm._FilterDatabase" localSheetId="0" hidden="1">März!$A$1:$IK$87</definedName>
    <definedName name="Excel_BuiltIn__FilterDatabase" localSheetId="0">März!#REF!</definedName>
    <definedName name="Excel_BuiltIn__FilterDatabase_1">März!#REF!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7" i="1" l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 l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P5" i="1"/>
  <c r="S3" i="1"/>
  <c r="U3" i="1" s="1"/>
  <c r="S4" i="1" l="1"/>
  <c r="U4" i="1" s="1"/>
  <c r="S5" i="1"/>
  <c r="U5" i="1" s="1"/>
  <c r="P6" i="1"/>
  <c r="P7" i="1" l="1"/>
  <c r="S6" i="1"/>
  <c r="U6" i="1" s="1"/>
  <c r="S7" i="1" l="1"/>
  <c r="U7" i="1" s="1"/>
  <c r="P8" i="1"/>
  <c r="P9" i="1" l="1"/>
  <c r="S8" i="1"/>
  <c r="U8" i="1" s="1"/>
  <c r="S9" i="1" l="1"/>
  <c r="U9" i="1" s="1"/>
  <c r="P10" i="1"/>
  <c r="P11" i="1" l="1"/>
  <c r="S10" i="1"/>
  <c r="U10" i="1" s="1"/>
  <c r="P12" i="1" l="1"/>
  <c r="S11" i="1"/>
  <c r="U11" i="1" s="1"/>
  <c r="S12" i="1" l="1"/>
  <c r="U12" i="1" s="1"/>
  <c r="P13" i="1"/>
  <c r="P14" i="1" l="1"/>
  <c r="S13" i="1"/>
  <c r="U13" i="1" s="1"/>
  <c r="S14" i="1" l="1"/>
  <c r="U14" i="1" s="1"/>
  <c r="P15" i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S19" i="1" l="1"/>
  <c r="U19" i="1" s="1"/>
  <c r="P20" i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S24" i="1" l="1"/>
  <c r="U24" i="1" s="1"/>
  <c r="P25" i="1"/>
  <c r="P26" i="1" l="1"/>
  <c r="S25" i="1"/>
  <c r="U25" i="1" s="1"/>
  <c r="S26" i="1" l="1"/>
  <c r="U26" i="1" s="1"/>
  <c r="P27" i="1"/>
  <c r="P28" i="1" l="1"/>
  <c r="S27" i="1"/>
  <c r="U27" i="1" s="1"/>
  <c r="P29" i="1" l="1"/>
  <c r="S28" i="1"/>
  <c r="U28" i="1" s="1"/>
  <c r="S29" i="1" l="1"/>
  <c r="U29" i="1" s="1"/>
  <c r="P30" i="1"/>
  <c r="P31" i="1" l="1"/>
  <c r="S30" i="1"/>
  <c r="U30" i="1" s="1"/>
  <c r="S31" i="1" l="1"/>
  <c r="U31" i="1" s="1"/>
  <c r="P32" i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S36" i="1" l="1"/>
  <c r="U36" i="1" s="1"/>
  <c r="P37" i="1"/>
  <c r="P38" i="1" l="1"/>
  <c r="S37" i="1"/>
  <c r="U37" i="1" s="1"/>
  <c r="S38" i="1" l="1"/>
  <c r="U38" i="1" s="1"/>
  <c r="P39" i="1"/>
  <c r="P40" i="1" l="1"/>
  <c r="S39" i="1"/>
  <c r="U39" i="1" s="1"/>
  <c r="P41" i="1" l="1"/>
  <c r="S40" i="1"/>
  <c r="U40" i="1" s="1"/>
  <c r="S41" i="1" l="1"/>
  <c r="U41" i="1" s="1"/>
  <c r="P42" i="1"/>
  <c r="P43" i="1" l="1"/>
  <c r="S42" i="1"/>
  <c r="U42" i="1" s="1"/>
  <c r="P44" i="1" l="1"/>
  <c r="S43" i="1"/>
  <c r="U43" i="1" s="1"/>
  <c r="P45" i="1" l="1"/>
  <c r="S44" i="1"/>
  <c r="U44" i="1" s="1"/>
  <c r="S45" i="1" l="1"/>
  <c r="U45" i="1" s="1"/>
  <c r="P46" i="1"/>
  <c r="S46" i="1" l="1"/>
  <c r="U46" i="1" s="1"/>
  <c r="P47" i="1"/>
  <c r="P48" i="1" l="1"/>
  <c r="S47" i="1"/>
  <c r="U47" i="1" s="1"/>
  <c r="S48" i="1" l="1"/>
  <c r="U48" i="1" s="1"/>
  <c r="P49" i="1"/>
  <c r="P50" i="1" l="1"/>
  <c r="S49" i="1"/>
  <c r="U49" i="1" s="1"/>
  <c r="S50" i="1" l="1"/>
  <c r="U50" i="1" s="1"/>
  <c r="P51" i="1"/>
  <c r="S51" i="1" l="1"/>
  <c r="U51" i="1" s="1"/>
  <c r="P52" i="1"/>
  <c r="P53" i="1" l="1"/>
  <c r="S52" i="1"/>
  <c r="U52" i="1" s="1"/>
  <c r="S53" i="1" l="1"/>
  <c r="U53" i="1" s="1"/>
  <c r="P54" i="1"/>
  <c r="P55" i="1" l="1"/>
  <c r="S54" i="1"/>
  <c r="U54" i="1" s="1"/>
  <c r="S55" i="1" l="1"/>
  <c r="U55" i="1" s="1"/>
  <c r="P56" i="1"/>
  <c r="P57" i="1" l="1"/>
  <c r="S56" i="1"/>
  <c r="U56" i="1" s="1"/>
  <c r="S57" i="1" l="1"/>
  <c r="U57" i="1" s="1"/>
  <c r="P58" i="1"/>
  <c r="S58" i="1" l="1"/>
  <c r="U58" i="1" s="1"/>
  <c r="P59" i="1"/>
  <c r="P60" i="1" l="1"/>
  <c r="S59" i="1"/>
  <c r="U59" i="1" s="1"/>
  <c r="S60" i="1" l="1"/>
  <c r="U60" i="1" s="1"/>
  <c r="P61" i="1"/>
  <c r="P62" i="1" l="1"/>
  <c r="S61" i="1"/>
  <c r="U61" i="1" s="1"/>
  <c r="P63" i="1" l="1"/>
  <c r="S62" i="1"/>
  <c r="U62" i="1" s="1"/>
  <c r="S63" i="1" l="1"/>
  <c r="U63" i="1" s="1"/>
  <c r="P64" i="1"/>
  <c r="S64" i="1" l="1"/>
  <c r="U64" i="1" s="1"/>
  <c r="P65" i="1"/>
  <c r="S65" i="1" l="1"/>
  <c r="U65" i="1" s="1"/>
  <c r="P66" i="1"/>
  <c r="S66" i="1" l="1"/>
  <c r="U66" i="1" s="1"/>
  <c r="P67" i="1"/>
  <c r="P68" i="1" l="1"/>
  <c r="S67" i="1"/>
  <c r="U67" i="1" s="1"/>
  <c r="P69" i="1" l="1"/>
  <c r="S68" i="1"/>
  <c r="U68" i="1" s="1"/>
  <c r="S69" i="1" l="1"/>
  <c r="U69" i="1" s="1"/>
  <c r="P70" i="1"/>
  <c r="S70" i="1" l="1"/>
  <c r="U70" i="1" s="1"/>
  <c r="P71" i="1"/>
  <c r="P72" i="1" l="1"/>
  <c r="S71" i="1"/>
  <c r="U71" i="1" s="1"/>
  <c r="S72" i="1" l="1"/>
  <c r="U72" i="1" s="1"/>
  <c r="P73" i="1"/>
  <c r="S73" i="1" l="1"/>
  <c r="U73" i="1" s="1"/>
  <c r="P74" i="1"/>
  <c r="S74" i="1" l="1"/>
  <c r="U74" i="1" s="1"/>
  <c r="P75" i="1"/>
  <c r="S75" i="1" l="1"/>
  <c r="U75" i="1" s="1"/>
  <c r="P76" i="1"/>
  <c r="S76" i="1" l="1"/>
  <c r="U76" i="1" s="1"/>
  <c r="P77" i="1"/>
  <c r="S77" i="1" l="1"/>
  <c r="U77" i="1" s="1"/>
  <c r="P78" i="1"/>
  <c r="S78" i="1" l="1"/>
  <c r="U78" i="1" s="1"/>
  <c r="P79" i="1"/>
  <c r="P80" i="1" l="1"/>
  <c r="S79" i="1"/>
  <c r="U79" i="1" s="1"/>
  <c r="P81" i="1" l="1"/>
  <c r="S80" i="1"/>
  <c r="U80" i="1" s="1"/>
  <c r="P82" i="1" l="1"/>
  <c r="S81" i="1"/>
  <c r="U81" i="1" s="1"/>
  <c r="S82" i="1" l="1"/>
  <c r="U82" i="1" s="1"/>
  <c r="P83" i="1"/>
  <c r="P84" i="1" l="1"/>
  <c r="S83" i="1"/>
  <c r="U83" i="1" s="1"/>
  <c r="P85" i="1" l="1"/>
  <c r="S84" i="1"/>
  <c r="U84" i="1" s="1"/>
  <c r="P86" i="1" l="1"/>
  <c r="S85" i="1"/>
  <c r="U85" i="1" s="1"/>
  <c r="S86" i="1" l="1"/>
  <c r="U86" i="1" s="1"/>
  <c r="P87" i="1"/>
  <c r="S87" i="1" s="1"/>
  <c r="U87" i="1" s="1"/>
</calcChain>
</file>

<file path=xl/sharedStrings.xml><?xml version="1.0" encoding="utf-8"?>
<sst xmlns="http://schemas.openxmlformats.org/spreadsheetml/2006/main" count="810" uniqueCount="219">
  <si>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</si>
  <si>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</si>
  <si>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</si>
  <si>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</si>
  <si>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</si>
  <si>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</si>
  <si>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</si>
  <si>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</si>
  <si>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</si>
  <si>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</si>
  <si>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</si>
  <si>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</si>
  <si>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</si>
  <si>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</si>
  <si>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</si>
  <si>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</si>
  <si>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</si>
  <si>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</si>
  <si>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</si>
  <si>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</si>
  <si>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</si>
  <si>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</si>
  <si>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Amateure</t>
  </si>
  <si>
    <t>asian</t>
  </si>
  <si>
    <t>Pregame</t>
  </si>
  <si>
    <t>0</t>
  </si>
  <si>
    <t>nein</t>
  </si>
  <si>
    <t>2-0</t>
  </si>
  <si>
    <t>1-2</t>
  </si>
  <si>
    <t>1 asian -1,25</t>
  </si>
  <si>
    <t>2 asian -1</t>
  </si>
  <si>
    <t>4-1</t>
  </si>
  <si>
    <t>0-1</t>
  </si>
  <si>
    <t>2 asian -1,25</t>
  </si>
  <si>
    <t>1 asian -2,25</t>
  </si>
  <si>
    <t>2
1</t>
  </si>
  <si>
    <t>2 asian -0,75</t>
  </si>
  <si>
    <t>Neudrossenfeld - Kornburg</t>
  </si>
  <si>
    <t>2 asian 0</t>
  </si>
  <si>
    <t>0-4</t>
  </si>
  <si>
    <t>Fürstenwalde - Tasmania Berlin</t>
  </si>
  <si>
    <t>0-2</t>
  </si>
  <si>
    <t>Schott Mainz - Homburg
RSV Eintracht - Zehlendorf</t>
  </si>
  <si>
    <t>2
2</t>
  </si>
  <si>
    <t>1-2
3-4</t>
  </si>
  <si>
    <t>Bischofswerdaer - Wernigerode
Eimsbütteler - Meppen</t>
  </si>
  <si>
    <t>1
2</t>
  </si>
  <si>
    <r>
      <rPr>
        <b/>
        <sz val="10"/>
        <color rgb="FF00B050"/>
        <rFont val="Arial"/>
        <family val="2"/>
      </rPr>
      <t xml:space="preserve">5-0 </t>
    </r>
    <r>
      <rPr>
        <b/>
        <sz val="10"/>
        <color rgb="FFFF0000"/>
        <rFont val="Arial"/>
        <family val="2"/>
      </rPr>
      <t xml:space="preserve">
0-0</t>
    </r>
  </si>
  <si>
    <t>Worms - Engers</t>
  </si>
  <si>
    <t>1 asian -1</t>
  </si>
  <si>
    <t>0-3</t>
  </si>
  <si>
    <t>purer Wahnsinn, rot, Elfer verschossen, Alu, Eigentor..</t>
  </si>
  <si>
    <t>Landsberg - Deisenhofen</t>
  </si>
  <si>
    <t>1 asian -0,75</t>
  </si>
  <si>
    <t>1-4</t>
  </si>
  <si>
    <t>Hollenbach - Pforzheim</t>
  </si>
  <si>
    <t>Hallescher - Dresden
Auersmacher - Bitburg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</si>
  <si>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5-2</t>
    </r>
  </si>
  <si>
    <t>Wismar - Rathenow</t>
  </si>
  <si>
    <t>Siegen - Vreden</t>
  </si>
  <si>
    <t>Bövinghausen - Rhynern
Frintrop - Baumberg</t>
  </si>
  <si>
    <t>0-2
2-3</t>
  </si>
  <si>
    <t>Königsdorf - Hohkeppel
Schermbeck - Rheine</t>
  </si>
  <si>
    <r>
      <rPr>
        <b/>
        <sz val="10"/>
        <color rgb="FF00B050"/>
        <rFont val="Arial"/>
        <family val="2"/>
      </rPr>
      <t>0-3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0-0</t>
    </r>
  </si>
  <si>
    <t>Hürth - Bonner SC</t>
  </si>
  <si>
    <t>Ammerthal - Donaustauf
Bergisch Gladbach - Bonn-Endenich</t>
  </si>
  <si>
    <t>1
1</t>
  </si>
  <si>
    <r>
      <rPr>
        <b/>
        <sz val="10"/>
        <color rgb="FFFF0000"/>
        <rFont val="Arial"/>
        <family val="2"/>
      </rPr>
      <t>0-4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1-0</t>
    </r>
  </si>
  <si>
    <t>unerklärlich</t>
  </si>
  <si>
    <t>1 asian -1,25
1 asian -1,25</t>
  </si>
  <si>
    <r>
      <rPr>
        <b/>
        <sz val="10"/>
        <color rgb="FFFF0000"/>
        <rFont val="Arial"/>
        <family val="2"/>
      </rPr>
      <t>0-4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1-0</t>
    </r>
  </si>
  <si>
    <t>Stuttgart II - Balingen</t>
  </si>
  <si>
    <t>1 asian 0</t>
  </si>
  <si>
    <t>rabona</t>
  </si>
  <si>
    <t>Live</t>
  </si>
  <si>
    <t>2-2</t>
  </si>
  <si>
    <t>Nöttingen - Offenburger
City - Kopenhagen</t>
  </si>
  <si>
    <t>5-1
3-1</t>
  </si>
  <si>
    <t>Worms - Gonsenheim</t>
  </si>
  <si>
    <t>Real - Leipzig</t>
  </si>
  <si>
    <t>Fussball</t>
  </si>
  <si>
    <t>1-1</t>
  </si>
  <si>
    <t>Cham - Ammerthal</t>
  </si>
  <si>
    <t>Neapel - Turin
Barcelona - Mallorca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</si>
  <si>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1-0</t>
    </r>
  </si>
  <si>
    <t>Chancenwucher..</t>
  </si>
  <si>
    <t>Pforzheim - Oberachern</t>
  </si>
  <si>
    <t>Bonner SC - Porz</t>
  </si>
  <si>
    <t>3-0</t>
  </si>
  <si>
    <t>Balingen - St. Kickers</t>
  </si>
  <si>
    <t>Konter nicht ausgespielt..</t>
  </si>
  <si>
    <t>Gütersloh - Fortuna Köln</t>
  </si>
  <si>
    <t>Chancenwucher.. 86. Gegentor..</t>
  </si>
  <si>
    <t>Rathenow - Lichtenberg
Kilia Kiel - Phönix Lübeck</t>
  </si>
  <si>
    <t>2 asian -1,25
2 asian -1,25</t>
  </si>
  <si>
    <t>1-1
2-2</t>
  </si>
  <si>
    <t>Schwaben Augsburg - Dachau
Waldalgesheim - Worms</t>
  </si>
  <si>
    <t>1 asian -1 
2 asian -1</t>
  </si>
  <si>
    <r>
      <rPr>
        <b/>
        <sz val="10"/>
        <color rgb="FF00B050"/>
        <rFont val="Arial"/>
        <family val="2"/>
      </rPr>
      <t>6-0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1-1</t>
    </r>
  </si>
  <si>
    <t>Elfer verschossen, Chancenwucher, etc…</t>
  </si>
  <si>
    <t>Eichstätt - Würzburger FV
Sonnenhof - Backnang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</si>
  <si>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2-0</t>
    </r>
  </si>
  <si>
    <t>Bissingen - Göppinger</t>
  </si>
  <si>
    <t>Donaustauf - Feucht</t>
  </si>
  <si>
    <t>Aschaffenburg - Würzburger Kickers
Cagliari - Salernitana</t>
  </si>
  <si>
    <t>Karten</t>
  </si>
  <si>
    <t>2
over 4,5 Karten</t>
  </si>
  <si>
    <r>
      <rPr>
        <b/>
        <sz val="10"/>
        <color rgb="FF00B050"/>
        <rFont val="Arial"/>
        <family val="2"/>
      </rPr>
      <t>0-2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3</t>
    </r>
  </si>
  <si>
    <t>wahnsinn</t>
  </si>
  <si>
    <t>Sassuolo - Frosinone</t>
  </si>
  <si>
    <t>over 4,5 Karten</t>
  </si>
  <si>
    <t>4</t>
  </si>
  <si>
    <t>Hamborn - TVD Velbert</t>
  </si>
  <si>
    <t>80. Gegentor..</t>
  </si>
  <si>
    <t>Schonnebeck - Nettetal</t>
  </si>
  <si>
    <t>Baumberg - Tönis</t>
  </si>
  <si>
    <t>1-0</t>
  </si>
  <si>
    <t>Siegburger - Schafhausen</t>
  </si>
  <si>
    <t>Baumholder - Pirmasens</t>
  </si>
  <si>
    <t>Elfer verschossen, 95. Gegentor</t>
  </si>
  <si>
    <t>Gievenbeck - Lotte
Bornreihe - Delmenhorst</t>
  </si>
  <si>
    <t>2
2 asian -1,25</t>
  </si>
  <si>
    <t>1-1
2-3</t>
  </si>
  <si>
    <t>Cosmos Koblenz - Quierschied</t>
  </si>
  <si>
    <t>95. Gegentor</t>
  </si>
  <si>
    <t>Fürstenwalde - Rathenow</t>
  </si>
  <si>
    <t>1-3</t>
  </si>
  <si>
    <t>Neudrossenfeld - Eichstätt</t>
  </si>
  <si>
    <t>Rostocker - Tasmania</t>
  </si>
  <si>
    <t>Heimstetten - Sonthofen</t>
  </si>
  <si>
    <t>Offenburger - Ravensburg</t>
  </si>
  <si>
    <t>2-4</t>
  </si>
  <si>
    <t>Reutlingen - Pforzheim</t>
  </si>
  <si>
    <t>Delmenhorst - Eilvese
Auersmacher - Baumholder</t>
  </si>
  <si>
    <t>1 asian -1,25
1 asian -1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</si>
  <si>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3-0</t>
    </r>
  </si>
  <si>
    <t>Chancenwucher</t>
  </si>
  <si>
    <t>Lotte - Bamenohl</t>
  </si>
  <si>
    <t>1 asian -1,75</t>
  </si>
  <si>
    <t xml:space="preserve">Pauli II - Weiche </t>
  </si>
  <si>
    <t>1 asian -0,25</t>
  </si>
  <si>
    <t>0-0</t>
  </si>
  <si>
    <t>Schermbeck - Gievenbeck</t>
  </si>
  <si>
    <t>Stadtallendorf - Steinbach
Türkspor Augsburg - 1860 II</t>
  </si>
  <si>
    <t>1 asian -1
2 asian -1</t>
  </si>
  <si>
    <t>2-2
3-2</t>
  </si>
  <si>
    <t>Ennepetal - Türkspor Dortmund</t>
  </si>
  <si>
    <t>in doppelter Überzahl 86. und 90. Gegentor hahahah</t>
  </si>
  <si>
    <t>Sprockhövel - ASC Dortmund</t>
  </si>
  <si>
    <t>3-5</t>
  </si>
  <si>
    <t>Bergisch - Schafhausen
Hürth - Hohkeppel</t>
  </si>
  <si>
    <t>1 asian -1,25
2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</si>
  <si>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0-1</t>
    </r>
  </si>
  <si>
    <t>F. Köln II - Bonner SC</t>
  </si>
  <si>
    <t>Bonner SC - Königsdorf</t>
  </si>
  <si>
    <t>4-0</t>
  </si>
  <si>
    <t>Gießen - Steinbach
Bitburg - Gonsenheim</t>
  </si>
  <si>
    <t>1 asian -1,25
2 asian -1,25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</si>
  <si>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1-2</t>
    </r>
  </si>
  <si>
    <t>Ingolstadt II - Ammerthal</t>
  </si>
  <si>
    <t>Chancenwucher.. Ammerthal 2 Chancen 2 Tore..</t>
  </si>
  <si>
    <t>Holzhausen - Villingen</t>
  </si>
  <si>
    <t>Offenburger - Reutlingen</t>
  </si>
  <si>
    <t>3-2</t>
  </si>
  <si>
    <t xml:space="preserve">1-0 Ecke, 2-0 Konter.. </t>
  </si>
  <si>
    <t>Pipinsried - Würzburg</t>
  </si>
  <si>
    <t>2 asian -1,75</t>
  </si>
  <si>
    <t>Mannheim - Pforzheim</t>
  </si>
  <si>
    <t>Donaustauf - Bayern Hof</t>
  </si>
  <si>
    <t>0-7</t>
  </si>
  <si>
    <t>Cham - Fortuna Regensburg</t>
  </si>
  <si>
    <t>ausgekontert…</t>
  </si>
  <si>
    <t>Schott Jena - Zeiss Jena</t>
  </si>
  <si>
    <t>2 asian -3,5</t>
  </si>
  <si>
    <t>Neunkirchen - Saarbrücken</t>
  </si>
  <si>
    <t>2 asian -4,5</t>
  </si>
  <si>
    <t>Alsterbrüder - Süderelbe</t>
  </si>
  <si>
    <t>3-7</t>
  </si>
  <si>
    <t>Quierschied - Lautern II</t>
  </si>
  <si>
    <t>Bonn - Vichttal</t>
  </si>
  <si>
    <t>rote Karte, trotzdem Chancen</t>
  </si>
  <si>
    <t>Bamenohl - Schermbeck</t>
  </si>
  <si>
    <t>2 asian -0,25</t>
  </si>
  <si>
    <t>Schermbeck spielt, Bamenohl trifft…</t>
  </si>
  <si>
    <t>Erkenschwick - Bövinghausen
Türkspor Dortmund - Rhynern</t>
  </si>
  <si>
    <t>1 asian -1,5
1</t>
  </si>
  <si>
    <r>
      <rPr>
        <b/>
        <sz val="10"/>
        <color rgb="FFFF0000"/>
        <rFont val="Arial"/>
        <family val="2"/>
      </rPr>
      <t xml:space="preserve">1-0 </t>
    </r>
    <r>
      <rPr>
        <b/>
        <sz val="10"/>
        <color rgb="FF0070C0"/>
        <rFont val="Arial"/>
        <family val="2"/>
      </rPr>
      <t xml:space="preserve"> 
</t>
    </r>
    <r>
      <rPr>
        <b/>
        <sz val="10"/>
        <color rgb="FF00B050"/>
        <rFont val="Arial"/>
        <family val="2"/>
      </rPr>
      <t>3-1</t>
    </r>
  </si>
  <si>
    <t>lächerlich!!</t>
  </si>
  <si>
    <t>Schonnebeck - Meerbusch
Vreden - Lotte</t>
  </si>
  <si>
    <t>2-2
1-1</t>
  </si>
  <si>
    <t>Walldorf - Homburg</t>
  </si>
  <si>
    <t>Celle - Emden
Bordesholm - Eichede</t>
  </si>
  <si>
    <t>0-4
0-3</t>
  </si>
  <si>
    <t>Schermbeck - Vreden</t>
  </si>
  <si>
    <t>2-3</t>
  </si>
  <si>
    <t xml:space="preserve">2x geführt… </t>
  </si>
  <si>
    <t>Clarholz - Türkspor Dortmund</t>
  </si>
  <si>
    <t>Rugenbergen - Süderelbe</t>
  </si>
  <si>
    <t xml:space="preserve">Kirchheimer - 1860 II </t>
  </si>
  <si>
    <t>2 asian -1,5</t>
  </si>
  <si>
    <t>6-0</t>
  </si>
  <si>
    <t>an Lächerlichkeit nicht zu überbieten</t>
  </si>
  <si>
    <t>Würzburger Kickers - Bamberg
Pforzheim - Denzlingen</t>
  </si>
  <si>
    <t>1 asian -1,75
1 asian -1,75</t>
  </si>
  <si>
    <t>4-0
2-0</t>
  </si>
  <si>
    <t>Marburg - Steinbach</t>
  </si>
  <si>
    <t>92. 1-1 kassiert..</t>
  </si>
  <si>
    <t>F. Regensburg - Kornburg</t>
  </si>
  <si>
    <t>3-3</t>
  </si>
  <si>
    <t>3-0 hinten gelegen.. 3 Chancen 3 Tore..</t>
  </si>
  <si>
    <t>Wattenscheid - Münster II</t>
  </si>
  <si>
    <t>Villingen - Ravensburg</t>
  </si>
  <si>
    <t>Eltersdorf - Gebenbach</t>
  </si>
  <si>
    <t>2-1</t>
  </si>
  <si>
    <t>Hamburg II - St. Pauli II</t>
  </si>
  <si>
    <t>bessere Chancen…</t>
  </si>
  <si>
    <t>City - Arsenal
Bochum - Darmstadt</t>
  </si>
  <si>
    <t>over 4,5 Karten
over 4,5 Karten</t>
  </si>
  <si>
    <t>2
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</si>
</sst>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März</a:t>
            </a:r>
            <a:endParaRPr lang="de-DE"/>
          </a:p>
        </c:rich>
      </c:tx>
      <c:layout>
        <c:manualLayout>
          <c:xMode val="edge"/>
          <c:yMode val="edge"/>
          <c:x val="0.3749254388430322"/>
          <c:y val="4.074067013114639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82-4B7A-8BC4-3C9F4F706CD3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3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6C-47C2-9F85-81B444416384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layout>
                <c:manualLayout>
                  <c:x val="-1.1228746121570406E-2"/>
                  <c:y val="-2.890517094425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4"/>
              <c:layout>
                <c:manualLayout>
                  <c:x val="-2.7951194402236767E-2"/>
                  <c:y val="-9.8686953309379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C3-4CC1-9FCF-602BC34D201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März!$R$3:$R$87</c:f>
              <c:numCache>
                <c:formatCode>General</c:formatCode>
                <c:ptCount val="85"/>
                <c:pt idx="0">
                  <c:v>1.5300000000000002</c:v>
                </c:pt>
                <c:pt idx="1">
                  <c:v>3.0150000000000001</c:v>
                </c:pt>
                <c:pt idx="2">
                  <c:v>5.0950000000000006</c:v>
                </c:pt>
                <c:pt idx="3">
                  <c:v>3.5950000000000006</c:v>
                </c:pt>
                <c:pt idx="4">
                  <c:v>1.5950000000000006</c:v>
                </c:pt>
                <c:pt idx="5">
                  <c:v>-0.40499999999999936</c:v>
                </c:pt>
                <c:pt idx="6">
                  <c:v>1.7350000000000003</c:v>
                </c:pt>
                <c:pt idx="7">
                  <c:v>0.73500000000000032</c:v>
                </c:pt>
                <c:pt idx="8">
                  <c:v>-1.2649999999999997</c:v>
                </c:pt>
                <c:pt idx="9">
                  <c:v>0.16000000000000014</c:v>
                </c:pt>
                <c:pt idx="10">
                  <c:v>2.42</c:v>
                </c:pt>
                <c:pt idx="11">
                  <c:v>0.91999999999999993</c:v>
                </c:pt>
                <c:pt idx="12">
                  <c:v>3.0999999999999996</c:v>
                </c:pt>
                <c:pt idx="13">
                  <c:v>9.9999999999999645E-2</c:v>
                </c:pt>
                <c:pt idx="14">
                  <c:v>-1.4000000000000004</c:v>
                </c:pt>
                <c:pt idx="15">
                  <c:v>-1.4000000000000004</c:v>
                </c:pt>
                <c:pt idx="16">
                  <c:v>0.85999999999999943</c:v>
                </c:pt>
                <c:pt idx="17">
                  <c:v>2.5099999999999998</c:v>
                </c:pt>
                <c:pt idx="18">
                  <c:v>1.5099999999999998</c:v>
                </c:pt>
                <c:pt idx="19">
                  <c:v>3.1199999999999997</c:v>
                </c:pt>
                <c:pt idx="20">
                  <c:v>1.1199999999999997</c:v>
                </c:pt>
                <c:pt idx="21">
                  <c:v>-1.8800000000000003</c:v>
                </c:pt>
                <c:pt idx="22">
                  <c:v>-0.65000000000000036</c:v>
                </c:pt>
                <c:pt idx="23">
                  <c:v>-0.65000000000000036</c:v>
                </c:pt>
                <c:pt idx="24">
                  <c:v>-2.1500000000000004</c:v>
                </c:pt>
                <c:pt idx="25">
                  <c:v>-3.6500000000000004</c:v>
                </c:pt>
                <c:pt idx="26">
                  <c:v>-5.65</c:v>
                </c:pt>
                <c:pt idx="27">
                  <c:v>-6.0200000000000005</c:v>
                </c:pt>
                <c:pt idx="28">
                  <c:v>-4.1000000000000005</c:v>
                </c:pt>
                <c:pt idx="29">
                  <c:v>0.73999999999999932</c:v>
                </c:pt>
                <c:pt idx="30">
                  <c:v>-1.7600000000000007</c:v>
                </c:pt>
                <c:pt idx="31">
                  <c:v>-3.7600000000000007</c:v>
                </c:pt>
                <c:pt idx="32">
                  <c:v>-5.2600000000000007</c:v>
                </c:pt>
                <c:pt idx="33">
                  <c:v>-3.5000000000000009</c:v>
                </c:pt>
                <c:pt idx="34">
                  <c:v>-3.5000000000000009</c:v>
                </c:pt>
                <c:pt idx="35">
                  <c:v>-1.2250000000000014</c:v>
                </c:pt>
                <c:pt idx="36">
                  <c:v>-1.9750000000000014</c:v>
                </c:pt>
                <c:pt idx="37">
                  <c:v>-3.9750000000000014</c:v>
                </c:pt>
                <c:pt idx="38">
                  <c:v>-5.4750000000000014</c:v>
                </c:pt>
                <c:pt idx="39">
                  <c:v>-3.8250000000000011</c:v>
                </c:pt>
                <c:pt idx="40">
                  <c:v>-5.8250000000000011</c:v>
                </c:pt>
                <c:pt idx="41">
                  <c:v>-7.8250000000000011</c:v>
                </c:pt>
                <c:pt idx="42">
                  <c:v>-9.8250000000000011</c:v>
                </c:pt>
                <c:pt idx="43">
                  <c:v>-7.2250000000000014</c:v>
                </c:pt>
                <c:pt idx="44">
                  <c:v>-5.3850000000000016</c:v>
                </c:pt>
                <c:pt idx="45">
                  <c:v>-5.4350000000000014</c:v>
                </c:pt>
                <c:pt idx="46">
                  <c:v>-2.9450000000000012</c:v>
                </c:pt>
                <c:pt idx="47">
                  <c:v>-3.6950000000000012</c:v>
                </c:pt>
                <c:pt idx="48">
                  <c:v>-5.6950000000000012</c:v>
                </c:pt>
                <c:pt idx="49">
                  <c:v>-6.6950000000000012</c:v>
                </c:pt>
                <c:pt idx="50">
                  <c:v>-9.1950000000000003</c:v>
                </c:pt>
                <c:pt idx="51">
                  <c:v>-6.3150000000000004</c:v>
                </c:pt>
                <c:pt idx="52">
                  <c:v>-8.8150000000000013</c:v>
                </c:pt>
                <c:pt idx="53">
                  <c:v>-6.8550000000000013</c:v>
                </c:pt>
                <c:pt idx="54">
                  <c:v>-4.7950000000000017</c:v>
                </c:pt>
                <c:pt idx="55">
                  <c:v>-5.1950000000000021</c:v>
                </c:pt>
                <c:pt idx="56">
                  <c:v>-7.1950000000000021</c:v>
                </c:pt>
                <c:pt idx="57">
                  <c:v>-6.1850000000000023</c:v>
                </c:pt>
                <c:pt idx="58">
                  <c:v>-8.1850000000000023</c:v>
                </c:pt>
                <c:pt idx="59">
                  <c:v>-9.6850000000000023</c:v>
                </c:pt>
                <c:pt idx="60">
                  <c:v>-7.6250000000000027</c:v>
                </c:pt>
                <c:pt idx="61">
                  <c:v>-6.1850000000000023</c:v>
                </c:pt>
                <c:pt idx="62">
                  <c:v>-7.6850000000000023</c:v>
                </c:pt>
                <c:pt idx="63">
                  <c:v>-9.6850000000000023</c:v>
                </c:pt>
                <c:pt idx="64">
                  <c:v>-12.685000000000002</c:v>
                </c:pt>
                <c:pt idx="65">
                  <c:v>-10.625000000000004</c:v>
                </c:pt>
                <c:pt idx="66">
                  <c:v>-9.2450000000000045</c:v>
                </c:pt>
                <c:pt idx="67">
                  <c:v>-11.245000000000005</c:v>
                </c:pt>
                <c:pt idx="68">
                  <c:v>-12.745000000000005</c:v>
                </c:pt>
                <c:pt idx="69">
                  <c:v>-15.745000000000005</c:v>
                </c:pt>
                <c:pt idx="70">
                  <c:v>-17.245000000000005</c:v>
                </c:pt>
                <c:pt idx="71">
                  <c:v>-18.745000000000005</c:v>
                </c:pt>
                <c:pt idx="72">
                  <c:v>-16.445000000000004</c:v>
                </c:pt>
                <c:pt idx="73">
                  <c:v>-18.445000000000004</c:v>
                </c:pt>
                <c:pt idx="74">
                  <c:v>-16.070000000000004</c:v>
                </c:pt>
                <c:pt idx="75">
                  <c:v>-14.525000000000004</c:v>
                </c:pt>
                <c:pt idx="76">
                  <c:v>-16.525000000000006</c:v>
                </c:pt>
                <c:pt idx="77">
                  <c:v>-15.185000000000006</c:v>
                </c:pt>
                <c:pt idx="78">
                  <c:v>-16.185000000000006</c:v>
                </c:pt>
                <c:pt idx="79">
                  <c:v>-18.185000000000006</c:v>
                </c:pt>
                <c:pt idx="80">
                  <c:v>-16.730000000000004</c:v>
                </c:pt>
                <c:pt idx="81">
                  <c:v>-18.230000000000004</c:v>
                </c:pt>
                <c:pt idx="82">
                  <c:v>-17.230000000000004</c:v>
                </c:pt>
                <c:pt idx="83">
                  <c:v>-18.230000000000004</c:v>
                </c:pt>
                <c:pt idx="84">
                  <c:v>-19.730000000000004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513923</xdr:colOff>
      <xdr:row>87</xdr:row>
      <xdr:rowOff>98642</xdr:rowOff>
    </xdr:from>
    <xdr:to>
      <xdr:col>12</xdr:col>
      <xdr:colOff>349250</xdr:colOff>
      <xdr:row>102</xdr:row>
      <xdr:rowOff>21165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87"/>
  <sheetViews>
    <sheetView tabSelected="1" topLeftCell="A66" zoomScale="90" zoomScaleNormal="90" workbookViewId="0">
      <selection activeCell="AA97" sqref="AA97"/>
    </sheetView>
  </sheetViews>
  <sheetFormatPr baseColWidth="10" defaultColWidth="11.5703125" defaultRowHeight="15" x14ac:dyDescent="0.25"/>
  <cols>
    <col min="1" max="1" width="9.140625" style="1" customWidth="1"/>
    <col min="2" max="2" width="12.42578125" style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29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6.5" customHeight="1" x14ac:dyDescent="0.2">
      <c r="A3" s="3">
        <v>1</v>
      </c>
      <c r="B3" s="4">
        <v>45352</v>
      </c>
      <c r="C3" s="3" t="s">
        <v>37</v>
      </c>
      <c r="D3" s="3" t="s">
        <v>22</v>
      </c>
      <c r="E3" s="3">
        <v>1</v>
      </c>
      <c r="F3" s="3" t="s">
        <v>38</v>
      </c>
      <c r="G3" s="3" t="s">
        <v>20</v>
      </c>
      <c r="H3" s="3" t="s">
        <v>23</v>
      </c>
      <c r="I3" s="3" t="s">
        <v>24</v>
      </c>
      <c r="J3" s="13" t="s">
        <v>39</v>
      </c>
      <c r="K3" s="23"/>
      <c r="L3" s="6" t="s">
        <v>21</v>
      </c>
      <c r="M3" s="7">
        <v>2.02</v>
      </c>
      <c r="N3" s="7">
        <v>1.5</v>
      </c>
      <c r="O3" s="8" t="s">
        <v>26</v>
      </c>
      <c r="P3" s="7">
        <f>N3</f>
        <v>1.5</v>
      </c>
      <c r="Q3" s="28">
        <f t="shared" ref="Q3:Q66" si="0">IF(AND(L3="1",O3="ja"),(N3*M3*0.95)-N3,IF(AND(L3="1",O3="nein"),N3*M3-N3,-N3))</f>
        <v>1.5300000000000002</v>
      </c>
      <c r="R3" s="9">
        <f>Q3</f>
        <v>1.5300000000000002</v>
      </c>
      <c r="S3" s="10">
        <f t="shared" ref="S3:S66" si="1">P3+R3</f>
        <v>3.0300000000000002</v>
      </c>
      <c r="T3" s="11">
        <f t="shared" ref="T3:T66" si="2">V3/W3</f>
        <v>1</v>
      </c>
      <c r="U3" s="12">
        <f t="shared" ref="U3:U66" si="3">((S3-P3)/P3)*100%</f>
        <v>1.0200000000000002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 x14ac:dyDescent="0.2">
      <c r="A4" s="3">
        <v>2</v>
      </c>
      <c r="B4" s="4">
        <v>45352</v>
      </c>
      <c r="C4" s="3" t="s">
        <v>40</v>
      </c>
      <c r="D4" s="3" t="s">
        <v>22</v>
      </c>
      <c r="E4" s="3">
        <v>1</v>
      </c>
      <c r="F4" s="3" t="s">
        <v>33</v>
      </c>
      <c r="G4" s="3" t="s">
        <v>20</v>
      </c>
      <c r="H4" s="3" t="s">
        <v>23</v>
      </c>
      <c r="I4" s="3" t="s">
        <v>24</v>
      </c>
      <c r="J4" s="13" t="s">
        <v>41</v>
      </c>
      <c r="K4" s="23"/>
      <c r="L4" s="6" t="s">
        <v>21</v>
      </c>
      <c r="M4" s="3">
        <v>1.99</v>
      </c>
      <c r="N4" s="7">
        <v>1.5</v>
      </c>
      <c r="O4" s="8" t="s">
        <v>26</v>
      </c>
      <c r="P4" s="7">
        <f t="shared" ref="P4:P67" si="4">P3+N4</f>
        <v>3</v>
      </c>
      <c r="Q4" s="33">
        <f t="shared" si="0"/>
        <v>1.4849999999999999</v>
      </c>
      <c r="R4" s="9">
        <f t="shared" ref="R4:R67" si="5">R3+Q4</f>
        <v>3.0150000000000001</v>
      </c>
      <c r="S4" s="10">
        <f t="shared" si="1"/>
        <v>6.0150000000000006</v>
      </c>
      <c r="T4" s="11">
        <f t="shared" si="2"/>
        <v>1</v>
      </c>
      <c r="U4" s="12">
        <f t="shared" si="3"/>
        <v>1.0050000000000001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8.5" customHeight="1" x14ac:dyDescent="0.2">
      <c r="A5" s="3">
        <v>3</v>
      </c>
      <c r="B5" s="4">
        <v>45353</v>
      </c>
      <c r="C5" s="3" t="s">
        <v>42</v>
      </c>
      <c r="D5" s="3" t="s">
        <v>22</v>
      </c>
      <c r="E5" s="3">
        <v>2</v>
      </c>
      <c r="F5" s="3" t="s">
        <v>43</v>
      </c>
      <c r="G5" s="3" t="s">
        <v>20</v>
      </c>
      <c r="H5" s="3" t="s">
        <v>23</v>
      </c>
      <c r="I5" s="3" t="s">
        <v>24</v>
      </c>
      <c r="J5" s="13" t="s">
        <v>44</v>
      </c>
      <c r="K5" s="23"/>
      <c r="L5" s="6" t="s">
        <v>21</v>
      </c>
      <c r="M5" s="7">
        <v>2.04</v>
      </c>
      <c r="N5" s="7">
        <v>2</v>
      </c>
      <c r="O5" s="8" t="s">
        <v>26</v>
      </c>
      <c r="P5" s="7">
        <f t="shared" si="4"/>
        <v>5</v>
      </c>
      <c r="Q5" s="28">
        <f t="shared" si="0"/>
        <v>2.08</v>
      </c>
      <c r="R5" s="9">
        <f t="shared" si="5"/>
        <v>5.0950000000000006</v>
      </c>
      <c r="S5" s="10">
        <f t="shared" si="1"/>
        <v>10.095000000000001</v>
      </c>
      <c r="T5" s="11">
        <f t="shared" si="2"/>
        <v>1</v>
      </c>
      <c r="U5" s="12">
        <f t="shared" si="3"/>
        <v>1.0190000000000001</v>
      </c>
      <c r="V5">
        <f>COUNTIF($L$2:L5,1)</f>
        <v>3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7.75" customHeight="1" x14ac:dyDescent="0.2">
      <c r="A6" s="3">
        <v>4</v>
      </c>
      <c r="B6" s="4">
        <v>45353</v>
      </c>
      <c r="C6" s="3" t="s">
        <v>45</v>
      </c>
      <c r="D6" s="3" t="s">
        <v>22</v>
      </c>
      <c r="E6" s="3">
        <v>2</v>
      </c>
      <c r="F6" s="3" t="s">
        <v>46</v>
      </c>
      <c r="G6" s="3" t="s">
        <v>20</v>
      </c>
      <c r="H6" s="3" t="s">
        <v>23</v>
      </c>
      <c r="I6" s="3" t="s">
        <v>24</v>
      </c>
      <c r="J6" s="5" t="s">
        <v>47</v>
      </c>
      <c r="K6" s="23"/>
      <c r="L6" s="6" t="s">
        <v>25</v>
      </c>
      <c r="M6" s="7">
        <v>1.91</v>
      </c>
      <c r="N6" s="7">
        <v>1.5</v>
      </c>
      <c r="O6" s="8" t="s">
        <v>26</v>
      </c>
      <c r="P6" s="7">
        <f t="shared" si="4"/>
        <v>6.5</v>
      </c>
      <c r="Q6" s="32">
        <f t="shared" si="0"/>
        <v>-1.5</v>
      </c>
      <c r="R6" s="9">
        <f t="shared" si="5"/>
        <v>3.5950000000000006</v>
      </c>
      <c r="S6" s="10">
        <f t="shared" si="1"/>
        <v>10.095000000000001</v>
      </c>
      <c r="T6" s="11">
        <f t="shared" si="2"/>
        <v>0.75</v>
      </c>
      <c r="U6" s="12">
        <f t="shared" si="3"/>
        <v>0.55307692307692313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8.5" customHeight="1" x14ac:dyDescent="0.2">
      <c r="A7" s="3">
        <v>5</v>
      </c>
      <c r="B7" s="4">
        <v>45353</v>
      </c>
      <c r="C7" s="3" t="s">
        <v>48</v>
      </c>
      <c r="D7" s="3" t="s">
        <v>22</v>
      </c>
      <c r="E7" s="3">
        <v>1</v>
      </c>
      <c r="F7" s="3" t="s">
        <v>49</v>
      </c>
      <c r="G7" s="3" t="s">
        <v>20</v>
      </c>
      <c r="H7" s="3" t="s">
        <v>23</v>
      </c>
      <c r="I7" s="3" t="s">
        <v>24</v>
      </c>
      <c r="J7" s="5" t="s">
        <v>50</v>
      </c>
      <c r="K7" s="23" t="s">
        <v>51</v>
      </c>
      <c r="L7" s="6" t="s">
        <v>25</v>
      </c>
      <c r="M7" s="7">
        <v>1.94</v>
      </c>
      <c r="N7" s="7">
        <v>2</v>
      </c>
      <c r="O7" s="8" t="s">
        <v>26</v>
      </c>
      <c r="P7" s="7">
        <f t="shared" si="4"/>
        <v>8.5</v>
      </c>
      <c r="Q7" s="32">
        <f t="shared" si="0"/>
        <v>-2</v>
      </c>
      <c r="R7" s="9">
        <f t="shared" si="5"/>
        <v>1.5950000000000006</v>
      </c>
      <c r="S7" s="10">
        <f t="shared" si="1"/>
        <v>10.095000000000001</v>
      </c>
      <c r="T7" s="11">
        <f t="shared" si="2"/>
        <v>0.6</v>
      </c>
      <c r="U7" s="12">
        <f t="shared" si="3"/>
        <v>0.1876470588235295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45353</v>
      </c>
      <c r="C8" s="3" t="s">
        <v>52</v>
      </c>
      <c r="D8" s="3" t="s">
        <v>22</v>
      </c>
      <c r="E8" s="3">
        <v>1</v>
      </c>
      <c r="F8" s="3" t="s">
        <v>53</v>
      </c>
      <c r="G8" s="3" t="s">
        <v>20</v>
      </c>
      <c r="H8" s="3" t="s">
        <v>23</v>
      </c>
      <c r="I8" s="3" t="s">
        <v>24</v>
      </c>
      <c r="J8" s="5" t="s">
        <v>54</v>
      </c>
      <c r="K8" s="23"/>
      <c r="L8" s="6" t="s">
        <v>25</v>
      </c>
      <c r="M8" s="7">
        <v>1.91</v>
      </c>
      <c r="N8" s="7">
        <v>2</v>
      </c>
      <c r="O8" s="8" t="s">
        <v>26</v>
      </c>
      <c r="P8" s="7">
        <f t="shared" si="4"/>
        <v>10.5</v>
      </c>
      <c r="Q8" s="32">
        <f t="shared" si="0"/>
        <v>-2</v>
      </c>
      <c r="R8" s="9">
        <f t="shared" si="5"/>
        <v>-0.40499999999999936</v>
      </c>
      <c r="S8" s="10">
        <f t="shared" si="1"/>
        <v>10.095000000000001</v>
      </c>
      <c r="T8" s="11">
        <f t="shared" si="2"/>
        <v>0.5</v>
      </c>
      <c r="U8" s="12">
        <f t="shared" si="3"/>
        <v>-3.8571428571428513E-2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6.5" customHeight="1" x14ac:dyDescent="0.2">
      <c r="A9" s="3">
        <v>7</v>
      </c>
      <c r="B9" s="4">
        <v>45353</v>
      </c>
      <c r="C9" s="3" t="s">
        <v>55</v>
      </c>
      <c r="D9" s="3" t="s">
        <v>22</v>
      </c>
      <c r="E9" s="3">
        <v>1</v>
      </c>
      <c r="F9" s="3">
        <v>2</v>
      </c>
      <c r="G9" s="3" t="s">
        <v>20</v>
      </c>
      <c r="H9" s="3" t="s">
        <v>23</v>
      </c>
      <c r="I9" s="3" t="s">
        <v>24</v>
      </c>
      <c r="J9" s="13" t="s">
        <v>41</v>
      </c>
      <c r="K9" s="23"/>
      <c r="L9" s="6" t="s">
        <v>21</v>
      </c>
      <c r="M9" s="7">
        <v>2.0699999999999998</v>
      </c>
      <c r="N9" s="7">
        <v>2</v>
      </c>
      <c r="O9" s="8" t="s">
        <v>26</v>
      </c>
      <c r="P9" s="7">
        <f t="shared" si="4"/>
        <v>12.5</v>
      </c>
      <c r="Q9" s="28">
        <f t="shared" si="0"/>
        <v>2.1399999999999997</v>
      </c>
      <c r="R9" s="9">
        <f t="shared" si="5"/>
        <v>1.7350000000000003</v>
      </c>
      <c r="S9" s="10">
        <f t="shared" si="1"/>
        <v>14.234999999999999</v>
      </c>
      <c r="T9" s="11">
        <f t="shared" si="2"/>
        <v>0.5714285714285714</v>
      </c>
      <c r="U9" s="12">
        <f t="shared" si="3"/>
        <v>0.13879999999999995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6.25" customHeight="1" x14ac:dyDescent="0.2">
      <c r="A10" s="3">
        <v>8</v>
      </c>
      <c r="B10" s="4">
        <v>45353</v>
      </c>
      <c r="C10" s="3" t="s">
        <v>56</v>
      </c>
      <c r="D10" s="3" t="s">
        <v>22</v>
      </c>
      <c r="E10" s="3">
        <v>2</v>
      </c>
      <c r="F10" s="3">
        <v>2</v>
      </c>
      <c r="G10" s="3" t="s">
        <v>20</v>
      </c>
      <c r="H10" s="3" t="s">
        <v>23</v>
      </c>
      <c r="I10" s="3" t="s">
        <v>24</v>
      </c>
      <c r="J10" s="13" t="s">
        <v>57</v>
      </c>
      <c r="K10" s="23"/>
      <c r="L10" s="6" t="s">
        <v>25</v>
      </c>
      <c r="M10" s="7">
        <v>3.05</v>
      </c>
      <c r="N10" s="7">
        <v>1</v>
      </c>
      <c r="O10" s="8" t="s">
        <v>26</v>
      </c>
      <c r="P10" s="7">
        <f t="shared" si="4"/>
        <v>13.5</v>
      </c>
      <c r="Q10" s="32">
        <f t="shared" si="0"/>
        <v>-1</v>
      </c>
      <c r="R10" s="9">
        <f t="shared" si="5"/>
        <v>0.73500000000000032</v>
      </c>
      <c r="S10" s="10">
        <f t="shared" si="1"/>
        <v>14.234999999999999</v>
      </c>
      <c r="T10" s="11">
        <f t="shared" si="2"/>
        <v>0.5</v>
      </c>
      <c r="U10" s="12">
        <f t="shared" si="3"/>
        <v>5.44444444444444E-2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45354</v>
      </c>
      <c r="C11" s="3" t="s">
        <v>58</v>
      </c>
      <c r="D11" s="3" t="s">
        <v>22</v>
      </c>
      <c r="E11" s="3">
        <v>1</v>
      </c>
      <c r="F11" s="3" t="s">
        <v>53</v>
      </c>
      <c r="G11" s="3" t="s">
        <v>20</v>
      </c>
      <c r="H11" s="3" t="s">
        <v>23</v>
      </c>
      <c r="I11" s="3" t="s">
        <v>24</v>
      </c>
      <c r="J11" s="5" t="s">
        <v>50</v>
      </c>
      <c r="K11" s="23"/>
      <c r="L11" s="6" t="s">
        <v>25</v>
      </c>
      <c r="M11" s="7">
        <v>1.95</v>
      </c>
      <c r="N11" s="7">
        <v>2</v>
      </c>
      <c r="O11" s="8" t="s">
        <v>26</v>
      </c>
      <c r="P11" s="7">
        <f t="shared" si="4"/>
        <v>15.5</v>
      </c>
      <c r="Q11" s="32">
        <f t="shared" si="0"/>
        <v>-2</v>
      </c>
      <c r="R11" s="9">
        <f t="shared" si="5"/>
        <v>-1.2649999999999997</v>
      </c>
      <c r="S11" s="10">
        <f t="shared" si="1"/>
        <v>14.234999999999999</v>
      </c>
      <c r="T11" s="11">
        <f t="shared" si="2"/>
        <v>0.44444444444444442</v>
      </c>
      <c r="U11" s="12">
        <f t="shared" si="3"/>
        <v>-8.1612903225806485E-2</v>
      </c>
      <c r="V11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6.5" customHeight="1" x14ac:dyDescent="0.2">
      <c r="A12" s="3">
        <v>10</v>
      </c>
      <c r="B12" s="4">
        <v>45354</v>
      </c>
      <c r="C12" s="3" t="s">
        <v>59</v>
      </c>
      <c r="D12" s="3" t="s">
        <v>22</v>
      </c>
      <c r="E12" s="3">
        <v>1</v>
      </c>
      <c r="F12" s="3" t="s">
        <v>53</v>
      </c>
      <c r="G12" s="3" t="s">
        <v>20</v>
      </c>
      <c r="H12" s="3" t="s">
        <v>23</v>
      </c>
      <c r="I12" s="3" t="s">
        <v>24</v>
      </c>
      <c r="J12" s="13" t="s">
        <v>27</v>
      </c>
      <c r="K12" s="23"/>
      <c r="L12" s="6" t="s">
        <v>21</v>
      </c>
      <c r="M12" s="7">
        <v>1.95</v>
      </c>
      <c r="N12" s="7">
        <v>1.5</v>
      </c>
      <c r="O12" s="8" t="s">
        <v>26</v>
      </c>
      <c r="P12" s="7">
        <f t="shared" si="4"/>
        <v>17</v>
      </c>
      <c r="Q12" s="28">
        <f t="shared" si="0"/>
        <v>1.4249999999999998</v>
      </c>
      <c r="R12" s="9">
        <f t="shared" si="5"/>
        <v>0.16000000000000014</v>
      </c>
      <c r="S12" s="10">
        <f t="shared" si="1"/>
        <v>17.16</v>
      </c>
      <c r="T12" s="11">
        <f t="shared" si="2"/>
        <v>0.5</v>
      </c>
      <c r="U12" s="12">
        <f t="shared" si="3"/>
        <v>9.4117647058823608E-3</v>
      </c>
      <c r="V12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7" customHeight="1" x14ac:dyDescent="0.2">
      <c r="A13" s="3">
        <v>11</v>
      </c>
      <c r="B13" s="4">
        <v>45354</v>
      </c>
      <c r="C13" s="3" t="s">
        <v>60</v>
      </c>
      <c r="D13" s="3" t="s">
        <v>22</v>
      </c>
      <c r="E13" s="3">
        <v>2</v>
      </c>
      <c r="F13" s="3" t="s">
        <v>43</v>
      </c>
      <c r="G13" s="3" t="s">
        <v>20</v>
      </c>
      <c r="H13" s="3" t="s">
        <v>23</v>
      </c>
      <c r="I13" s="3" t="s">
        <v>24</v>
      </c>
      <c r="J13" s="13" t="s">
        <v>61</v>
      </c>
      <c r="K13" s="23"/>
      <c r="L13" s="6" t="s">
        <v>21</v>
      </c>
      <c r="M13" s="7">
        <v>2.13</v>
      </c>
      <c r="N13" s="7">
        <v>2</v>
      </c>
      <c r="O13" s="8" t="s">
        <v>26</v>
      </c>
      <c r="P13" s="7">
        <f t="shared" si="4"/>
        <v>19</v>
      </c>
      <c r="Q13" s="28">
        <f t="shared" si="0"/>
        <v>2.2599999999999998</v>
      </c>
      <c r="R13" s="29">
        <f t="shared" si="5"/>
        <v>2.42</v>
      </c>
      <c r="S13" s="30">
        <f t="shared" si="1"/>
        <v>21.42</v>
      </c>
      <c r="T13" s="31">
        <f t="shared" si="2"/>
        <v>0.54545454545454541</v>
      </c>
      <c r="U13" s="12">
        <f t="shared" si="3"/>
        <v>0.12736842105263166</v>
      </c>
      <c r="V13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7.75" customHeight="1" x14ac:dyDescent="0.2">
      <c r="A14" s="3">
        <v>12</v>
      </c>
      <c r="B14" s="4">
        <v>45354</v>
      </c>
      <c r="C14" s="3" t="s">
        <v>62</v>
      </c>
      <c r="D14" s="3" t="s">
        <v>22</v>
      </c>
      <c r="E14" s="3">
        <v>2</v>
      </c>
      <c r="F14" s="3" t="s">
        <v>35</v>
      </c>
      <c r="G14" s="3" t="s">
        <v>20</v>
      </c>
      <c r="H14" s="3" t="s">
        <v>23</v>
      </c>
      <c r="I14" s="3" t="s">
        <v>24</v>
      </c>
      <c r="J14" s="34" t="s">
        <v>63</v>
      </c>
      <c r="K14" s="23"/>
      <c r="L14" s="6" t="s">
        <v>25</v>
      </c>
      <c r="M14" s="7">
        <v>2.52</v>
      </c>
      <c r="N14" s="7">
        <v>1.5</v>
      </c>
      <c r="O14" s="8" t="s">
        <v>26</v>
      </c>
      <c r="P14" s="7">
        <f t="shared" si="4"/>
        <v>20.5</v>
      </c>
      <c r="Q14" s="32">
        <f t="shared" si="0"/>
        <v>-1.5</v>
      </c>
      <c r="R14" s="29">
        <f t="shared" si="5"/>
        <v>0.91999999999999993</v>
      </c>
      <c r="S14" s="30">
        <f t="shared" si="1"/>
        <v>21.42</v>
      </c>
      <c r="T14" s="31">
        <f t="shared" si="2"/>
        <v>0.5</v>
      </c>
      <c r="U14" s="12">
        <f t="shared" si="3"/>
        <v>4.4878048780487886E-2</v>
      </c>
      <c r="V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6.5" customHeight="1" x14ac:dyDescent="0.2">
      <c r="A15" s="3">
        <v>13</v>
      </c>
      <c r="B15" s="4">
        <v>45354</v>
      </c>
      <c r="C15" s="3" t="s">
        <v>64</v>
      </c>
      <c r="D15" s="3" t="s">
        <v>22</v>
      </c>
      <c r="E15" s="3">
        <v>1</v>
      </c>
      <c r="F15" s="3" t="s">
        <v>33</v>
      </c>
      <c r="G15" s="3" t="s">
        <v>20</v>
      </c>
      <c r="H15" s="3" t="s">
        <v>23</v>
      </c>
      <c r="I15" s="3" t="s">
        <v>24</v>
      </c>
      <c r="J15" s="13" t="s">
        <v>39</v>
      </c>
      <c r="K15" s="23"/>
      <c r="L15" s="6" t="s">
        <v>21</v>
      </c>
      <c r="M15" s="7">
        <v>2.09</v>
      </c>
      <c r="N15" s="7">
        <v>2</v>
      </c>
      <c r="O15" s="8" t="s">
        <v>26</v>
      </c>
      <c r="P15" s="7">
        <f t="shared" si="4"/>
        <v>22.5</v>
      </c>
      <c r="Q15" s="28">
        <f t="shared" si="0"/>
        <v>2.1799999999999997</v>
      </c>
      <c r="R15" s="29">
        <f t="shared" si="5"/>
        <v>3.0999999999999996</v>
      </c>
      <c r="S15" s="30">
        <f t="shared" si="1"/>
        <v>25.6</v>
      </c>
      <c r="T15" s="31">
        <f t="shared" si="2"/>
        <v>0.53846153846153844</v>
      </c>
      <c r="U15" s="12">
        <f t="shared" si="3"/>
        <v>0.13777777777777783</v>
      </c>
      <c r="V15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7" customHeight="1" x14ac:dyDescent="0.2">
      <c r="A16" s="3">
        <v>14</v>
      </c>
      <c r="B16" s="4">
        <v>45354</v>
      </c>
      <c r="C16" s="3" t="s">
        <v>65</v>
      </c>
      <c r="D16" s="3" t="s">
        <v>22</v>
      </c>
      <c r="E16" s="3">
        <v>2</v>
      </c>
      <c r="F16" s="3" t="s">
        <v>66</v>
      </c>
      <c r="G16" s="3" t="s">
        <v>20</v>
      </c>
      <c r="H16" s="3" t="s">
        <v>23</v>
      </c>
      <c r="I16" s="3" t="s">
        <v>24</v>
      </c>
      <c r="J16" s="34" t="s">
        <v>67</v>
      </c>
      <c r="K16" s="23" t="s">
        <v>68</v>
      </c>
      <c r="L16" s="6" t="s">
        <v>25</v>
      </c>
      <c r="M16" s="7">
        <v>1.8</v>
      </c>
      <c r="N16" s="7">
        <v>3</v>
      </c>
      <c r="O16" s="8" t="s">
        <v>26</v>
      </c>
      <c r="P16" s="7">
        <f t="shared" si="4"/>
        <v>25.5</v>
      </c>
      <c r="Q16" s="32">
        <f t="shared" si="0"/>
        <v>-3</v>
      </c>
      <c r="R16" s="29">
        <f t="shared" si="5"/>
        <v>9.9999999999999645E-2</v>
      </c>
      <c r="S16" s="30">
        <f t="shared" si="1"/>
        <v>25.6</v>
      </c>
      <c r="T16" s="31">
        <f t="shared" si="2"/>
        <v>0.5</v>
      </c>
      <c r="U16" s="12">
        <f t="shared" si="3"/>
        <v>3.9215686274510358E-3</v>
      </c>
      <c r="V16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6.25" customHeight="1" x14ac:dyDescent="0.2">
      <c r="A17" s="3">
        <v>15</v>
      </c>
      <c r="B17" s="4">
        <v>45354</v>
      </c>
      <c r="C17" s="3" t="s">
        <v>65</v>
      </c>
      <c r="D17" s="3" t="s">
        <v>22</v>
      </c>
      <c r="E17" s="3">
        <v>2</v>
      </c>
      <c r="F17" s="3" t="s">
        <v>69</v>
      </c>
      <c r="G17" s="3" t="s">
        <v>20</v>
      </c>
      <c r="H17" s="3" t="s">
        <v>23</v>
      </c>
      <c r="I17" s="3" t="s">
        <v>24</v>
      </c>
      <c r="J17" s="34" t="s">
        <v>70</v>
      </c>
      <c r="K17" s="23" t="s">
        <v>68</v>
      </c>
      <c r="L17" s="6" t="s">
        <v>25</v>
      </c>
      <c r="M17" s="7">
        <v>2.82</v>
      </c>
      <c r="N17" s="7">
        <v>1.5</v>
      </c>
      <c r="O17" s="8" t="s">
        <v>26</v>
      </c>
      <c r="P17" s="7">
        <f t="shared" si="4"/>
        <v>27</v>
      </c>
      <c r="Q17" s="32">
        <f t="shared" si="0"/>
        <v>-1.5</v>
      </c>
      <c r="R17" s="29">
        <f t="shared" si="5"/>
        <v>-1.4000000000000004</v>
      </c>
      <c r="S17" s="30">
        <f t="shared" si="1"/>
        <v>25.6</v>
      </c>
      <c r="T17" s="31">
        <f t="shared" si="2"/>
        <v>0.46666666666666667</v>
      </c>
      <c r="U17" s="12">
        <f t="shared" si="3"/>
        <v>-5.1851851851851802E-2</v>
      </c>
      <c r="V17">
        <f>COUNTIF($L$2:L17,1)</f>
        <v>7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45354</v>
      </c>
      <c r="C18" s="3" t="s">
        <v>71</v>
      </c>
      <c r="D18" s="3" t="s">
        <v>22</v>
      </c>
      <c r="E18" s="3">
        <v>1</v>
      </c>
      <c r="F18" s="3" t="s">
        <v>72</v>
      </c>
      <c r="G18" s="3" t="s">
        <v>20</v>
      </c>
      <c r="H18" s="3" t="s">
        <v>73</v>
      </c>
      <c r="I18" s="3" t="s">
        <v>74</v>
      </c>
      <c r="J18" s="34" t="s">
        <v>75</v>
      </c>
      <c r="K18" s="23"/>
      <c r="L18" s="6" t="s">
        <v>21</v>
      </c>
      <c r="M18" s="7">
        <v>1</v>
      </c>
      <c r="N18" s="7">
        <v>1.5</v>
      </c>
      <c r="O18" s="8" t="s">
        <v>26</v>
      </c>
      <c r="P18" s="7">
        <f t="shared" si="4"/>
        <v>28.5</v>
      </c>
      <c r="Q18" s="35">
        <f t="shared" si="0"/>
        <v>0</v>
      </c>
      <c r="R18" s="29">
        <f t="shared" si="5"/>
        <v>-1.4000000000000004</v>
      </c>
      <c r="S18" s="30">
        <f t="shared" si="1"/>
        <v>27.1</v>
      </c>
      <c r="T18" s="31">
        <f t="shared" si="2"/>
        <v>0.5</v>
      </c>
      <c r="U18" s="12">
        <f t="shared" si="3"/>
        <v>-4.9122807017543811E-2</v>
      </c>
      <c r="V18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6.25" customHeight="1" x14ac:dyDescent="0.2">
      <c r="A19" s="3">
        <v>17</v>
      </c>
      <c r="B19" s="4">
        <v>45357</v>
      </c>
      <c r="C19" s="3" t="s">
        <v>76</v>
      </c>
      <c r="D19" s="3" t="s">
        <v>22</v>
      </c>
      <c r="E19" s="3">
        <v>2</v>
      </c>
      <c r="F19" s="3" t="s">
        <v>69</v>
      </c>
      <c r="G19" s="3" t="s">
        <v>20</v>
      </c>
      <c r="H19" s="3" t="s">
        <v>23</v>
      </c>
      <c r="I19" s="3" t="s">
        <v>24</v>
      </c>
      <c r="J19" s="13" t="s">
        <v>77</v>
      </c>
      <c r="K19" s="23"/>
      <c r="L19" s="6" t="s">
        <v>21</v>
      </c>
      <c r="M19" s="7">
        <v>2.13</v>
      </c>
      <c r="N19" s="7">
        <v>2</v>
      </c>
      <c r="O19" s="8" t="s">
        <v>26</v>
      </c>
      <c r="P19" s="7">
        <f t="shared" si="4"/>
        <v>30.5</v>
      </c>
      <c r="Q19" s="28">
        <f t="shared" si="0"/>
        <v>2.2599999999999998</v>
      </c>
      <c r="R19" s="29">
        <f t="shared" si="5"/>
        <v>0.85999999999999943</v>
      </c>
      <c r="S19" s="30">
        <f t="shared" si="1"/>
        <v>31.36</v>
      </c>
      <c r="T19" s="31">
        <f t="shared" si="2"/>
        <v>0.52941176470588236</v>
      </c>
      <c r="U19" s="12">
        <f t="shared" si="3"/>
        <v>2.8196721311475392E-2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6.5" customHeight="1" x14ac:dyDescent="0.2">
      <c r="A20" s="3">
        <v>18</v>
      </c>
      <c r="B20" s="4">
        <v>45357</v>
      </c>
      <c r="C20" s="3" t="s">
        <v>78</v>
      </c>
      <c r="D20" s="3" t="s">
        <v>22</v>
      </c>
      <c r="E20" s="3">
        <v>1</v>
      </c>
      <c r="F20" s="3" t="s">
        <v>53</v>
      </c>
      <c r="G20" s="3" t="s">
        <v>20</v>
      </c>
      <c r="H20" s="3" t="s">
        <v>23</v>
      </c>
      <c r="I20" s="3" t="s">
        <v>24</v>
      </c>
      <c r="J20" s="13" t="s">
        <v>27</v>
      </c>
      <c r="K20" s="23"/>
      <c r="L20" s="6" t="s">
        <v>21</v>
      </c>
      <c r="M20" s="7">
        <v>2.1</v>
      </c>
      <c r="N20" s="7">
        <v>1.5</v>
      </c>
      <c r="O20" s="8" t="s">
        <v>26</v>
      </c>
      <c r="P20" s="7">
        <f t="shared" si="4"/>
        <v>32</v>
      </c>
      <c r="Q20" s="28">
        <f t="shared" si="0"/>
        <v>1.6500000000000004</v>
      </c>
      <c r="R20" s="29">
        <f t="shared" si="5"/>
        <v>2.5099999999999998</v>
      </c>
      <c r="S20" s="30">
        <f t="shared" si="1"/>
        <v>34.51</v>
      </c>
      <c r="T20" s="31">
        <f t="shared" si="2"/>
        <v>0.55555555555555558</v>
      </c>
      <c r="U20" s="12">
        <f t="shared" si="3"/>
        <v>7.8437499999999938E-2</v>
      </c>
      <c r="V20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45357</v>
      </c>
      <c r="C21" s="3" t="s">
        <v>79</v>
      </c>
      <c r="D21" s="3" t="s">
        <v>80</v>
      </c>
      <c r="E21" s="3">
        <v>1</v>
      </c>
      <c r="F21" s="3">
        <v>1</v>
      </c>
      <c r="G21" s="3" t="s">
        <v>20</v>
      </c>
      <c r="H21" s="3" t="s">
        <v>23</v>
      </c>
      <c r="I21" s="3" t="s">
        <v>74</v>
      </c>
      <c r="J21" s="5" t="s">
        <v>81</v>
      </c>
      <c r="K21" s="23"/>
      <c r="L21" s="6" t="s">
        <v>25</v>
      </c>
      <c r="M21" s="7">
        <v>2.85</v>
      </c>
      <c r="N21" s="7">
        <v>1</v>
      </c>
      <c r="O21" s="8" t="s">
        <v>26</v>
      </c>
      <c r="P21" s="7">
        <f t="shared" si="4"/>
        <v>33</v>
      </c>
      <c r="Q21" s="32">
        <f t="shared" si="0"/>
        <v>-1</v>
      </c>
      <c r="R21" s="29">
        <f t="shared" si="5"/>
        <v>1.5099999999999998</v>
      </c>
      <c r="S21" s="30">
        <f t="shared" si="1"/>
        <v>34.51</v>
      </c>
      <c r="T21" s="31">
        <f t="shared" si="2"/>
        <v>0.52631578947368418</v>
      </c>
      <c r="U21" s="12">
        <f t="shared" si="3"/>
        <v>4.5757575757575698E-2</v>
      </c>
      <c r="V21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45359</v>
      </c>
      <c r="C22" s="3" t="s">
        <v>82</v>
      </c>
      <c r="D22" s="3" t="s">
        <v>22</v>
      </c>
      <c r="E22" s="3">
        <v>1</v>
      </c>
      <c r="F22" s="3" t="s">
        <v>49</v>
      </c>
      <c r="G22" s="3" t="s">
        <v>20</v>
      </c>
      <c r="H22" s="3" t="s">
        <v>23</v>
      </c>
      <c r="I22" s="3" t="s">
        <v>24</v>
      </c>
      <c r="J22" s="13" t="s">
        <v>27</v>
      </c>
      <c r="K22" s="23"/>
      <c r="L22" s="6" t="s">
        <v>21</v>
      </c>
      <c r="M22" s="7">
        <v>2.61</v>
      </c>
      <c r="N22" s="7">
        <v>1</v>
      </c>
      <c r="O22" s="8" t="s">
        <v>26</v>
      </c>
      <c r="P22" s="7">
        <f t="shared" si="4"/>
        <v>34</v>
      </c>
      <c r="Q22" s="28">
        <f t="shared" si="0"/>
        <v>1.6099999999999999</v>
      </c>
      <c r="R22" s="29">
        <f t="shared" si="5"/>
        <v>3.1199999999999997</v>
      </c>
      <c r="S22" s="30">
        <f t="shared" si="1"/>
        <v>37.119999999999997</v>
      </c>
      <c r="T22" s="31">
        <f t="shared" si="2"/>
        <v>0.55000000000000004</v>
      </c>
      <c r="U22" s="12">
        <f t="shared" si="3"/>
        <v>9.1764705882352859E-2</v>
      </c>
      <c r="V22">
        <f>COUNTIF($L$2:L22,1)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7" customHeight="1" x14ac:dyDescent="0.2">
      <c r="A23" s="3">
        <v>21</v>
      </c>
      <c r="B23" s="4">
        <v>45359</v>
      </c>
      <c r="C23" s="3" t="s">
        <v>83</v>
      </c>
      <c r="D23" s="3" t="s">
        <v>80</v>
      </c>
      <c r="E23" s="3">
        <v>2</v>
      </c>
      <c r="F23" s="3" t="s">
        <v>66</v>
      </c>
      <c r="G23" s="3" t="s">
        <v>20</v>
      </c>
      <c r="H23" s="3" t="s">
        <v>23</v>
      </c>
      <c r="I23" s="3" t="s">
        <v>24</v>
      </c>
      <c r="J23" s="34" t="s">
        <v>84</v>
      </c>
      <c r="K23" s="23" t="s">
        <v>85</v>
      </c>
      <c r="L23" s="6" t="s">
        <v>25</v>
      </c>
      <c r="M23" s="7">
        <v>2.57</v>
      </c>
      <c r="N23" s="7">
        <v>2</v>
      </c>
      <c r="O23" s="8" t="s">
        <v>26</v>
      </c>
      <c r="P23" s="7">
        <f t="shared" si="4"/>
        <v>36</v>
      </c>
      <c r="Q23" s="32">
        <f t="shared" si="0"/>
        <v>-2</v>
      </c>
      <c r="R23" s="29">
        <f t="shared" si="5"/>
        <v>1.1199999999999997</v>
      </c>
      <c r="S23" s="30">
        <f t="shared" si="1"/>
        <v>37.119999999999997</v>
      </c>
      <c r="T23" s="31">
        <f t="shared" si="2"/>
        <v>0.52380952380952384</v>
      </c>
      <c r="U23" s="12">
        <f t="shared" si="3"/>
        <v>3.1111111111111041E-2</v>
      </c>
      <c r="V23">
        <f>COUNTIF($L$2:L23,1)</f>
        <v>11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6.5" customHeight="1" x14ac:dyDescent="0.2">
      <c r="A24" s="3">
        <v>22</v>
      </c>
      <c r="B24" s="4">
        <v>45359</v>
      </c>
      <c r="C24" s="3" t="s">
        <v>86</v>
      </c>
      <c r="D24" s="3" t="s">
        <v>22</v>
      </c>
      <c r="E24" s="3">
        <v>1</v>
      </c>
      <c r="F24" s="3" t="s">
        <v>29</v>
      </c>
      <c r="G24" s="3" t="s">
        <v>20</v>
      </c>
      <c r="H24" s="3" t="s">
        <v>23</v>
      </c>
      <c r="I24" s="3" t="s">
        <v>24</v>
      </c>
      <c r="J24" s="5" t="s">
        <v>81</v>
      </c>
      <c r="K24" s="23"/>
      <c r="L24" s="6" t="s">
        <v>25</v>
      </c>
      <c r="M24" s="7">
        <v>1.97</v>
      </c>
      <c r="N24" s="7">
        <v>3</v>
      </c>
      <c r="O24" s="8" t="s">
        <v>26</v>
      </c>
      <c r="P24" s="7">
        <f t="shared" si="4"/>
        <v>39</v>
      </c>
      <c r="Q24" s="32">
        <f t="shared" si="0"/>
        <v>-3</v>
      </c>
      <c r="R24" s="29">
        <f t="shared" si="5"/>
        <v>-1.8800000000000003</v>
      </c>
      <c r="S24" s="30">
        <f t="shared" si="1"/>
        <v>37.119999999999997</v>
      </c>
      <c r="T24" s="31">
        <f t="shared" si="2"/>
        <v>0.5</v>
      </c>
      <c r="U24" s="12">
        <f t="shared" si="3"/>
        <v>-4.8205128205128268E-2</v>
      </c>
      <c r="V24">
        <f>COUNTIF($L$2:L24,1)</f>
        <v>11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45359</v>
      </c>
      <c r="C25" s="3" t="s">
        <v>87</v>
      </c>
      <c r="D25" s="3" t="s">
        <v>22</v>
      </c>
      <c r="E25" s="3">
        <v>1</v>
      </c>
      <c r="F25" s="3" t="s">
        <v>34</v>
      </c>
      <c r="G25" s="3" t="s">
        <v>20</v>
      </c>
      <c r="H25" s="3" t="s">
        <v>23</v>
      </c>
      <c r="I25" s="3" t="s">
        <v>24</v>
      </c>
      <c r="J25" s="13" t="s">
        <v>88</v>
      </c>
      <c r="K25" s="23"/>
      <c r="L25" s="6" t="s">
        <v>21</v>
      </c>
      <c r="M25" s="7">
        <v>1.82</v>
      </c>
      <c r="N25" s="7">
        <v>1.5</v>
      </c>
      <c r="O25" s="8" t="s">
        <v>26</v>
      </c>
      <c r="P25" s="7">
        <f t="shared" si="4"/>
        <v>40.5</v>
      </c>
      <c r="Q25" s="28">
        <f t="shared" si="0"/>
        <v>1.23</v>
      </c>
      <c r="R25" s="29">
        <f t="shared" si="5"/>
        <v>-0.65000000000000036</v>
      </c>
      <c r="S25" s="30">
        <f t="shared" si="1"/>
        <v>39.85</v>
      </c>
      <c r="T25" s="31">
        <f t="shared" si="2"/>
        <v>0.52173913043478259</v>
      </c>
      <c r="U25" s="12">
        <f t="shared" si="3"/>
        <v>-1.6049382716049349E-2</v>
      </c>
      <c r="V25">
        <f>COUNTIF($L$2:L25,1)</f>
        <v>12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6.5" customHeight="1" x14ac:dyDescent="0.2">
      <c r="A26" s="3">
        <v>24</v>
      </c>
      <c r="B26" s="4">
        <v>45360</v>
      </c>
      <c r="C26" s="3" t="s">
        <v>89</v>
      </c>
      <c r="D26" s="3" t="s">
        <v>22</v>
      </c>
      <c r="E26" s="3">
        <v>1</v>
      </c>
      <c r="F26" s="3" t="s">
        <v>30</v>
      </c>
      <c r="G26" s="3" t="s">
        <v>20</v>
      </c>
      <c r="H26" s="3" t="s">
        <v>23</v>
      </c>
      <c r="I26" s="3" t="s">
        <v>24</v>
      </c>
      <c r="J26" s="34" t="s">
        <v>28</v>
      </c>
      <c r="K26" s="23" t="s">
        <v>90</v>
      </c>
      <c r="L26" s="6" t="s">
        <v>21</v>
      </c>
      <c r="M26" s="7">
        <v>1</v>
      </c>
      <c r="N26" s="7">
        <v>1.5</v>
      </c>
      <c r="O26" s="8" t="s">
        <v>26</v>
      </c>
      <c r="P26" s="7">
        <f t="shared" si="4"/>
        <v>42</v>
      </c>
      <c r="Q26" s="36">
        <f t="shared" si="0"/>
        <v>0</v>
      </c>
      <c r="R26" s="29">
        <f t="shared" si="5"/>
        <v>-0.65000000000000036</v>
      </c>
      <c r="S26" s="30">
        <f t="shared" si="1"/>
        <v>41.35</v>
      </c>
      <c r="T26" s="31">
        <f t="shared" si="2"/>
        <v>0.54166666666666663</v>
      </c>
      <c r="U26" s="12">
        <f t="shared" si="3"/>
        <v>-1.5476190476190442E-2</v>
      </c>
      <c r="V26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7.75" customHeight="1" x14ac:dyDescent="0.2">
      <c r="A27" s="3">
        <v>25</v>
      </c>
      <c r="B27" s="4">
        <v>45360</v>
      </c>
      <c r="C27" s="3" t="s">
        <v>91</v>
      </c>
      <c r="D27" s="3" t="s">
        <v>22</v>
      </c>
      <c r="E27" s="3">
        <v>1</v>
      </c>
      <c r="F27" s="3">
        <v>2</v>
      </c>
      <c r="G27" s="3" t="s">
        <v>20</v>
      </c>
      <c r="H27" s="3" t="s">
        <v>23</v>
      </c>
      <c r="I27" s="3" t="s">
        <v>24</v>
      </c>
      <c r="J27" s="5" t="s">
        <v>81</v>
      </c>
      <c r="K27" s="23" t="s">
        <v>92</v>
      </c>
      <c r="L27" s="6" t="s">
        <v>25</v>
      </c>
      <c r="M27" s="7">
        <v>2.02</v>
      </c>
      <c r="N27" s="7">
        <v>1.5</v>
      </c>
      <c r="O27" s="8" t="s">
        <v>26</v>
      </c>
      <c r="P27" s="7">
        <f t="shared" si="4"/>
        <v>43.5</v>
      </c>
      <c r="Q27" s="32">
        <f t="shared" si="0"/>
        <v>-1.5</v>
      </c>
      <c r="R27" s="29">
        <f t="shared" si="5"/>
        <v>-2.1500000000000004</v>
      </c>
      <c r="S27" s="30">
        <f t="shared" si="1"/>
        <v>41.35</v>
      </c>
      <c r="T27" s="31">
        <f t="shared" si="2"/>
        <v>0.52</v>
      </c>
      <c r="U27" s="12">
        <f t="shared" si="3"/>
        <v>-4.9425287356321804E-2</v>
      </c>
      <c r="V27">
        <f>COUNTIF($L$2:L27,1)</f>
        <v>13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7.75" customHeight="1" x14ac:dyDescent="0.2">
      <c r="A28" s="3">
        <v>26</v>
      </c>
      <c r="B28" s="4">
        <v>45360</v>
      </c>
      <c r="C28" s="3" t="s">
        <v>93</v>
      </c>
      <c r="D28" s="3" t="s">
        <v>22</v>
      </c>
      <c r="E28" s="3">
        <v>2</v>
      </c>
      <c r="F28" s="3" t="s">
        <v>94</v>
      </c>
      <c r="G28" s="3" t="s">
        <v>20</v>
      </c>
      <c r="H28" s="3" t="s">
        <v>23</v>
      </c>
      <c r="I28" s="3" t="s">
        <v>24</v>
      </c>
      <c r="J28" s="5" t="s">
        <v>95</v>
      </c>
      <c r="K28" s="23"/>
      <c r="L28" s="6" t="s">
        <v>25</v>
      </c>
      <c r="M28" s="7">
        <v>2.42</v>
      </c>
      <c r="N28" s="7">
        <v>1.5</v>
      </c>
      <c r="O28" s="8" t="s">
        <v>26</v>
      </c>
      <c r="P28" s="7">
        <f t="shared" si="4"/>
        <v>45</v>
      </c>
      <c r="Q28" s="32">
        <f t="shared" si="0"/>
        <v>-1.5</v>
      </c>
      <c r="R28" s="29">
        <f t="shared" si="5"/>
        <v>-3.6500000000000004</v>
      </c>
      <c r="S28" s="30">
        <f t="shared" si="1"/>
        <v>41.35</v>
      </c>
      <c r="T28" s="31">
        <f t="shared" si="2"/>
        <v>0.5</v>
      </c>
      <c r="U28" s="12">
        <f t="shared" si="3"/>
        <v>-8.1111111111111078E-2</v>
      </c>
      <c r="V28">
        <f>COUNTIF($L$2:L28,1)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7" customHeight="1" x14ac:dyDescent="0.2">
      <c r="A29" s="3">
        <v>27</v>
      </c>
      <c r="B29" s="4">
        <v>45360</v>
      </c>
      <c r="C29" s="3" t="s">
        <v>96</v>
      </c>
      <c r="D29" s="3" t="s">
        <v>22</v>
      </c>
      <c r="E29" s="3">
        <v>2</v>
      </c>
      <c r="F29" s="3" t="s">
        <v>97</v>
      </c>
      <c r="G29" s="3" t="s">
        <v>20</v>
      </c>
      <c r="H29" s="3" t="s">
        <v>23</v>
      </c>
      <c r="I29" s="3" t="s">
        <v>24</v>
      </c>
      <c r="J29" s="34" t="s">
        <v>98</v>
      </c>
      <c r="K29" s="23" t="s">
        <v>99</v>
      </c>
      <c r="L29" s="6" t="s">
        <v>25</v>
      </c>
      <c r="M29" s="7">
        <v>2.5099999999999998</v>
      </c>
      <c r="N29" s="7">
        <v>2</v>
      </c>
      <c r="O29" s="8" t="s">
        <v>26</v>
      </c>
      <c r="P29" s="7">
        <f t="shared" si="4"/>
        <v>47</v>
      </c>
      <c r="Q29" s="32">
        <f t="shared" si="0"/>
        <v>-2</v>
      </c>
      <c r="R29" s="29">
        <f t="shared" si="5"/>
        <v>-5.65</v>
      </c>
      <c r="S29" s="30">
        <f t="shared" si="1"/>
        <v>41.35</v>
      </c>
      <c r="T29" s="31">
        <f t="shared" si="2"/>
        <v>0.48148148148148145</v>
      </c>
      <c r="U29" s="12">
        <f t="shared" si="3"/>
        <v>-0.12021276595744677</v>
      </c>
      <c r="V29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7.75" customHeight="1" x14ac:dyDescent="0.2">
      <c r="A30" s="3">
        <v>28</v>
      </c>
      <c r="B30" s="4">
        <v>45360</v>
      </c>
      <c r="C30" s="3" t="s">
        <v>100</v>
      </c>
      <c r="D30" s="3" t="s">
        <v>22</v>
      </c>
      <c r="E30" s="3">
        <v>2</v>
      </c>
      <c r="F30" s="3" t="s">
        <v>69</v>
      </c>
      <c r="G30" s="3" t="s">
        <v>20</v>
      </c>
      <c r="H30" s="3" t="s">
        <v>23</v>
      </c>
      <c r="I30" s="3" t="s">
        <v>24</v>
      </c>
      <c r="J30" s="34" t="s">
        <v>101</v>
      </c>
      <c r="K30" s="23" t="s">
        <v>85</v>
      </c>
      <c r="L30" s="6" t="s">
        <v>25</v>
      </c>
      <c r="M30" s="7">
        <v>2.33</v>
      </c>
      <c r="N30" s="7">
        <v>0.37</v>
      </c>
      <c r="O30" s="8" t="s">
        <v>26</v>
      </c>
      <c r="P30" s="7">
        <f t="shared" si="4"/>
        <v>47.37</v>
      </c>
      <c r="Q30" s="32">
        <f t="shared" si="0"/>
        <v>-0.37</v>
      </c>
      <c r="R30" s="29">
        <f t="shared" si="5"/>
        <v>-6.0200000000000005</v>
      </c>
      <c r="S30" s="30">
        <f t="shared" si="1"/>
        <v>41.349999999999994</v>
      </c>
      <c r="T30" s="31">
        <f t="shared" si="2"/>
        <v>0.4642857142857143</v>
      </c>
      <c r="U30" s="12">
        <f t="shared" si="3"/>
        <v>-0.12708465273379785</v>
      </c>
      <c r="V30">
        <f>COUNTIF($L$2:L30,1)</f>
        <v>13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6.5" customHeight="1" x14ac:dyDescent="0.2">
      <c r="A31" s="3">
        <v>29</v>
      </c>
      <c r="B31" s="4">
        <v>45360</v>
      </c>
      <c r="C31" s="3" t="s">
        <v>102</v>
      </c>
      <c r="D31" s="3" t="s">
        <v>22</v>
      </c>
      <c r="E31" s="3">
        <v>1</v>
      </c>
      <c r="F31" s="3" t="s">
        <v>36</v>
      </c>
      <c r="G31" s="3" t="s">
        <v>20</v>
      </c>
      <c r="H31" s="3" t="s">
        <v>23</v>
      </c>
      <c r="I31" s="3" t="s">
        <v>24</v>
      </c>
      <c r="J31" s="13" t="s">
        <v>50</v>
      </c>
      <c r="K31" s="23"/>
      <c r="L31" s="6" t="s">
        <v>21</v>
      </c>
      <c r="M31" s="7">
        <v>1.96</v>
      </c>
      <c r="N31" s="7">
        <v>2</v>
      </c>
      <c r="O31" s="8" t="s">
        <v>26</v>
      </c>
      <c r="P31" s="7">
        <f t="shared" si="4"/>
        <v>49.37</v>
      </c>
      <c r="Q31" s="28">
        <f t="shared" si="0"/>
        <v>1.92</v>
      </c>
      <c r="R31" s="29">
        <f t="shared" si="5"/>
        <v>-4.1000000000000005</v>
      </c>
      <c r="S31" s="30">
        <f t="shared" si="1"/>
        <v>45.269999999999996</v>
      </c>
      <c r="T31" s="31">
        <f t="shared" si="2"/>
        <v>0.48275862068965519</v>
      </c>
      <c r="U31" s="12">
        <f t="shared" si="3"/>
        <v>-8.3046384443994356E-2</v>
      </c>
      <c r="V31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45360</v>
      </c>
      <c r="C32" s="3" t="s">
        <v>103</v>
      </c>
      <c r="D32" s="3" t="s">
        <v>22</v>
      </c>
      <c r="E32" s="3">
        <v>1</v>
      </c>
      <c r="F32" s="3">
        <v>2</v>
      </c>
      <c r="G32" s="3" t="s">
        <v>20</v>
      </c>
      <c r="H32" s="3" t="s">
        <v>23</v>
      </c>
      <c r="I32" s="3" t="s">
        <v>24</v>
      </c>
      <c r="J32" s="13" t="s">
        <v>32</v>
      </c>
      <c r="K32" s="23"/>
      <c r="L32" s="6" t="s">
        <v>21</v>
      </c>
      <c r="M32" s="7">
        <v>3.42</v>
      </c>
      <c r="N32" s="7">
        <v>2</v>
      </c>
      <c r="O32" s="8" t="s">
        <v>26</v>
      </c>
      <c r="P32" s="7">
        <f t="shared" si="4"/>
        <v>51.37</v>
      </c>
      <c r="Q32" s="28">
        <f t="shared" si="0"/>
        <v>4.84</v>
      </c>
      <c r="R32" s="29">
        <f t="shared" si="5"/>
        <v>0.73999999999999932</v>
      </c>
      <c r="S32" s="30">
        <f t="shared" si="1"/>
        <v>52.11</v>
      </c>
      <c r="T32" s="31">
        <f t="shared" si="2"/>
        <v>0.5</v>
      </c>
      <c r="U32" s="12">
        <f t="shared" si="3"/>
        <v>1.4405294919213588E-2</v>
      </c>
      <c r="V32">
        <f>COUNTIF($L$2:L32,1)</f>
        <v>15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7.75" customHeight="1" x14ac:dyDescent="0.2">
      <c r="A33" s="3">
        <v>31</v>
      </c>
      <c r="B33" s="4">
        <v>45360</v>
      </c>
      <c r="C33" s="3" t="s">
        <v>104</v>
      </c>
      <c r="D33" s="3" t="s">
        <v>105</v>
      </c>
      <c r="E33" s="3">
        <v>2</v>
      </c>
      <c r="F33" s="3" t="s">
        <v>106</v>
      </c>
      <c r="G33" s="3" t="s">
        <v>20</v>
      </c>
      <c r="H33" s="3" t="s">
        <v>23</v>
      </c>
      <c r="I33" s="3" t="s">
        <v>24</v>
      </c>
      <c r="J33" s="34" t="s">
        <v>107</v>
      </c>
      <c r="K33" s="23" t="s">
        <v>108</v>
      </c>
      <c r="L33" s="6" t="s">
        <v>25</v>
      </c>
      <c r="M33" s="7">
        <v>2.1800000000000002</v>
      </c>
      <c r="N33" s="7">
        <v>2.5</v>
      </c>
      <c r="O33" s="8" t="s">
        <v>26</v>
      </c>
      <c r="P33" s="7">
        <f t="shared" si="4"/>
        <v>53.87</v>
      </c>
      <c r="Q33" s="32">
        <f t="shared" si="0"/>
        <v>-2.5</v>
      </c>
      <c r="R33" s="29">
        <f t="shared" si="5"/>
        <v>-1.7600000000000007</v>
      </c>
      <c r="S33" s="30">
        <f t="shared" si="1"/>
        <v>52.11</v>
      </c>
      <c r="T33" s="31">
        <f t="shared" si="2"/>
        <v>0.4838709677419355</v>
      </c>
      <c r="U33" s="12">
        <f t="shared" si="3"/>
        <v>-3.2671245591238129E-2</v>
      </c>
      <c r="V33">
        <f>COUNTIF($L$2:L33,1)</f>
        <v>15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45360</v>
      </c>
      <c r="C34" s="3" t="s">
        <v>109</v>
      </c>
      <c r="D34" s="3" t="s">
        <v>105</v>
      </c>
      <c r="E34" s="3">
        <v>1</v>
      </c>
      <c r="F34" s="3" t="s">
        <v>110</v>
      </c>
      <c r="G34" s="3" t="s">
        <v>20</v>
      </c>
      <c r="H34" s="3" t="s">
        <v>23</v>
      </c>
      <c r="I34" s="3" t="s">
        <v>24</v>
      </c>
      <c r="J34" s="5" t="s">
        <v>111</v>
      </c>
      <c r="K34" s="23" t="s">
        <v>108</v>
      </c>
      <c r="L34" s="6" t="s">
        <v>25</v>
      </c>
      <c r="M34" s="7">
        <v>2.11</v>
      </c>
      <c r="N34" s="7">
        <v>2</v>
      </c>
      <c r="O34" s="8" t="s">
        <v>26</v>
      </c>
      <c r="P34" s="7">
        <f t="shared" si="4"/>
        <v>55.87</v>
      </c>
      <c r="Q34" s="32">
        <f t="shared" si="0"/>
        <v>-2</v>
      </c>
      <c r="R34" s="29">
        <f t="shared" si="5"/>
        <v>-3.7600000000000007</v>
      </c>
      <c r="S34" s="30">
        <f t="shared" si="1"/>
        <v>52.11</v>
      </c>
      <c r="T34" s="31">
        <f t="shared" si="2"/>
        <v>0.46875</v>
      </c>
      <c r="U34" s="12">
        <f t="shared" si="3"/>
        <v>-6.7299087166636809E-2</v>
      </c>
      <c r="V34">
        <f>COUNTIF($L$2:L34,1)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45361</v>
      </c>
      <c r="C35" s="3" t="s">
        <v>112</v>
      </c>
      <c r="D35" s="3" t="s">
        <v>22</v>
      </c>
      <c r="E35" s="3">
        <v>1</v>
      </c>
      <c r="F35" s="3" t="s">
        <v>30</v>
      </c>
      <c r="G35" s="3" t="s">
        <v>20</v>
      </c>
      <c r="H35" s="3" t="s">
        <v>23</v>
      </c>
      <c r="I35" s="3" t="s">
        <v>24</v>
      </c>
      <c r="J35" s="5" t="s">
        <v>81</v>
      </c>
      <c r="K35" s="23" t="s">
        <v>113</v>
      </c>
      <c r="L35" s="6" t="s">
        <v>25</v>
      </c>
      <c r="M35" s="7">
        <v>2.52</v>
      </c>
      <c r="N35" s="7">
        <v>1.5</v>
      </c>
      <c r="O35" s="8" t="s">
        <v>26</v>
      </c>
      <c r="P35" s="7">
        <f t="shared" si="4"/>
        <v>57.37</v>
      </c>
      <c r="Q35" s="32">
        <f t="shared" si="0"/>
        <v>-1.5</v>
      </c>
      <c r="R35" s="29">
        <f t="shared" si="5"/>
        <v>-5.2600000000000007</v>
      </c>
      <c r="S35" s="30">
        <f t="shared" si="1"/>
        <v>52.11</v>
      </c>
      <c r="T35" s="31">
        <f t="shared" si="2"/>
        <v>0.45454545454545453</v>
      </c>
      <c r="U35" s="12">
        <f t="shared" si="3"/>
        <v>-9.1685549938992472E-2</v>
      </c>
      <c r="V35">
        <f>COUNTIF($L$2:L35,1)</f>
        <v>15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6.5" customHeight="1" x14ac:dyDescent="0.2">
      <c r="A36" s="3">
        <v>34</v>
      </c>
      <c r="B36" s="4">
        <v>45361</v>
      </c>
      <c r="C36" s="3" t="s">
        <v>114</v>
      </c>
      <c r="D36" s="3" t="s">
        <v>22</v>
      </c>
      <c r="E36" s="3">
        <v>1</v>
      </c>
      <c r="F36" s="3" t="s">
        <v>29</v>
      </c>
      <c r="G36" s="3" t="s">
        <v>20</v>
      </c>
      <c r="H36" s="3" t="s">
        <v>23</v>
      </c>
      <c r="I36" s="3" t="s">
        <v>24</v>
      </c>
      <c r="J36" s="13" t="s">
        <v>27</v>
      </c>
      <c r="K36" s="23"/>
      <c r="L36" s="6" t="s">
        <v>21</v>
      </c>
      <c r="M36" s="7">
        <v>1.88</v>
      </c>
      <c r="N36" s="7">
        <v>2</v>
      </c>
      <c r="O36" s="8" t="s">
        <v>26</v>
      </c>
      <c r="P36" s="7">
        <f t="shared" si="4"/>
        <v>59.37</v>
      </c>
      <c r="Q36" s="28">
        <f t="shared" si="0"/>
        <v>1.7599999999999998</v>
      </c>
      <c r="R36" s="29">
        <f t="shared" si="5"/>
        <v>-3.5000000000000009</v>
      </c>
      <c r="S36" s="30">
        <f t="shared" si="1"/>
        <v>55.87</v>
      </c>
      <c r="T36" s="31">
        <f t="shared" si="2"/>
        <v>0.47058823529411764</v>
      </c>
      <c r="U36" s="12">
        <f t="shared" si="3"/>
        <v>-5.8952332828027629E-2</v>
      </c>
      <c r="V36">
        <f>COUNTIF($L$2:L36,1)</f>
        <v>16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6.5" customHeight="1" x14ac:dyDescent="0.2">
      <c r="A37" s="3">
        <v>35</v>
      </c>
      <c r="B37" s="4">
        <v>45361</v>
      </c>
      <c r="C37" s="3" t="s">
        <v>115</v>
      </c>
      <c r="D37" s="3" t="s">
        <v>22</v>
      </c>
      <c r="E37" s="3">
        <v>1</v>
      </c>
      <c r="F37" s="3" t="s">
        <v>49</v>
      </c>
      <c r="G37" s="3" t="s">
        <v>20</v>
      </c>
      <c r="H37" s="3" t="s">
        <v>23</v>
      </c>
      <c r="I37" s="3" t="s">
        <v>24</v>
      </c>
      <c r="J37" s="34" t="s">
        <v>116</v>
      </c>
      <c r="K37" s="23"/>
      <c r="L37" s="6" t="s">
        <v>21</v>
      </c>
      <c r="M37" s="7">
        <v>1</v>
      </c>
      <c r="N37" s="7">
        <v>1.5</v>
      </c>
      <c r="O37" s="8" t="s">
        <v>26</v>
      </c>
      <c r="P37" s="7">
        <f t="shared" si="4"/>
        <v>60.87</v>
      </c>
      <c r="Q37" s="35">
        <f t="shared" si="0"/>
        <v>0</v>
      </c>
      <c r="R37" s="29">
        <f t="shared" si="5"/>
        <v>-3.5000000000000009</v>
      </c>
      <c r="S37" s="30">
        <f t="shared" si="1"/>
        <v>57.37</v>
      </c>
      <c r="T37" s="31">
        <f t="shared" si="2"/>
        <v>0.48571428571428571</v>
      </c>
      <c r="U37" s="12">
        <f t="shared" si="3"/>
        <v>-5.7499589288647943E-2</v>
      </c>
      <c r="V37">
        <f>COUNTIF($L$2:L37,1)</f>
        <v>17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>
        <v>36</v>
      </c>
      <c r="B38" s="4">
        <v>45361</v>
      </c>
      <c r="C38" s="3" t="s">
        <v>117</v>
      </c>
      <c r="D38" s="3" t="s">
        <v>22</v>
      </c>
      <c r="E38" s="3">
        <v>1</v>
      </c>
      <c r="F38" s="3" t="s">
        <v>49</v>
      </c>
      <c r="G38" s="3" t="s">
        <v>20</v>
      </c>
      <c r="H38" s="3" t="s">
        <v>23</v>
      </c>
      <c r="I38" s="3" t="s">
        <v>24</v>
      </c>
      <c r="J38" s="13" t="s">
        <v>31</v>
      </c>
      <c r="K38" s="23"/>
      <c r="L38" s="6" t="s">
        <v>21</v>
      </c>
      <c r="M38" s="7">
        <v>1.91</v>
      </c>
      <c r="N38" s="7">
        <v>2.5</v>
      </c>
      <c r="O38" s="8" t="s">
        <v>26</v>
      </c>
      <c r="P38" s="7">
        <f t="shared" si="4"/>
        <v>63.37</v>
      </c>
      <c r="Q38" s="28">
        <f t="shared" si="0"/>
        <v>2.2749999999999995</v>
      </c>
      <c r="R38" s="29">
        <f t="shared" si="5"/>
        <v>-1.2250000000000014</v>
      </c>
      <c r="S38" s="30">
        <f t="shared" si="1"/>
        <v>62.144999999999996</v>
      </c>
      <c r="T38" s="31">
        <f t="shared" si="2"/>
        <v>0.5</v>
      </c>
      <c r="U38" s="12">
        <f t="shared" si="3"/>
        <v>-1.9330913681552809E-2</v>
      </c>
      <c r="V38">
        <f>COUNTIF($L$2:L38,1)</f>
        <v>18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8.5" customHeight="1" x14ac:dyDescent="0.2">
      <c r="A39" s="3">
        <v>37</v>
      </c>
      <c r="B39" s="4">
        <v>45361</v>
      </c>
      <c r="C39" s="3" t="s">
        <v>118</v>
      </c>
      <c r="D39" s="3" t="s">
        <v>22</v>
      </c>
      <c r="E39" s="3">
        <v>1</v>
      </c>
      <c r="F39" s="3" t="s">
        <v>33</v>
      </c>
      <c r="G39" s="3" t="s">
        <v>20</v>
      </c>
      <c r="H39" s="3" t="s">
        <v>23</v>
      </c>
      <c r="I39" s="3" t="s">
        <v>24</v>
      </c>
      <c r="J39" s="5" t="s">
        <v>28</v>
      </c>
      <c r="K39" s="23" t="s">
        <v>119</v>
      </c>
      <c r="L39" s="6" t="s">
        <v>25</v>
      </c>
      <c r="M39" s="7">
        <v>1.91</v>
      </c>
      <c r="N39" s="7">
        <v>0.75</v>
      </c>
      <c r="O39" s="8" t="s">
        <v>26</v>
      </c>
      <c r="P39" s="7">
        <f t="shared" si="4"/>
        <v>64.12</v>
      </c>
      <c r="Q39" s="32">
        <f t="shared" si="0"/>
        <v>-0.75</v>
      </c>
      <c r="R39" s="29">
        <f t="shared" si="5"/>
        <v>-1.9750000000000014</v>
      </c>
      <c r="S39" s="30">
        <f t="shared" si="1"/>
        <v>62.145000000000003</v>
      </c>
      <c r="T39" s="31">
        <f t="shared" si="2"/>
        <v>0.48648648648648651</v>
      </c>
      <c r="U39" s="12">
        <f t="shared" si="3"/>
        <v>-3.080162195882722E-2</v>
      </c>
      <c r="V39">
        <f>COUNTIF($L$2:L39,1)</f>
        <v>18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7" customHeight="1" x14ac:dyDescent="0.2">
      <c r="A40" s="3">
        <v>38</v>
      </c>
      <c r="B40" s="4">
        <v>45361</v>
      </c>
      <c r="C40" s="3" t="s">
        <v>120</v>
      </c>
      <c r="D40" s="3" t="s">
        <v>22</v>
      </c>
      <c r="E40" s="3">
        <v>2</v>
      </c>
      <c r="F40" s="3" t="s">
        <v>121</v>
      </c>
      <c r="G40" s="3" t="s">
        <v>20</v>
      </c>
      <c r="H40" s="3" t="s">
        <v>23</v>
      </c>
      <c r="I40" s="3" t="s">
        <v>24</v>
      </c>
      <c r="J40" s="5" t="s">
        <v>122</v>
      </c>
      <c r="K40" s="23"/>
      <c r="L40" s="6" t="s">
        <v>25</v>
      </c>
      <c r="M40" s="7">
        <v>2.34</v>
      </c>
      <c r="N40" s="7">
        <v>2</v>
      </c>
      <c r="O40" s="8" t="s">
        <v>26</v>
      </c>
      <c r="P40" s="7">
        <f t="shared" si="4"/>
        <v>66.12</v>
      </c>
      <c r="Q40" s="32">
        <f t="shared" si="0"/>
        <v>-2</v>
      </c>
      <c r="R40" s="29">
        <f t="shared" si="5"/>
        <v>-3.9750000000000014</v>
      </c>
      <c r="S40" s="30">
        <f t="shared" si="1"/>
        <v>62.145000000000003</v>
      </c>
      <c r="T40" s="31">
        <f t="shared" si="2"/>
        <v>0.47368421052631576</v>
      </c>
      <c r="U40" s="12">
        <f t="shared" si="3"/>
        <v>-6.0117967332123427E-2</v>
      </c>
      <c r="V40">
        <f>COUNTIF($L$2:L40,1)</f>
        <v>18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39</v>
      </c>
      <c r="B41" s="4">
        <v>45361</v>
      </c>
      <c r="C41" s="3" t="s">
        <v>123</v>
      </c>
      <c r="D41" s="3" t="s">
        <v>22</v>
      </c>
      <c r="E41" s="3">
        <v>1</v>
      </c>
      <c r="F41" s="3" t="s">
        <v>49</v>
      </c>
      <c r="G41" s="3" t="s">
        <v>20</v>
      </c>
      <c r="H41" s="3" t="s">
        <v>23</v>
      </c>
      <c r="I41" s="3" t="s">
        <v>24</v>
      </c>
      <c r="J41" s="5" t="s">
        <v>75</v>
      </c>
      <c r="K41" s="23" t="s">
        <v>124</v>
      </c>
      <c r="L41" s="6" t="s">
        <v>25</v>
      </c>
      <c r="M41" s="7">
        <v>1.92</v>
      </c>
      <c r="N41" s="7">
        <v>1.5</v>
      </c>
      <c r="O41" s="8" t="s">
        <v>26</v>
      </c>
      <c r="P41" s="7">
        <f t="shared" si="4"/>
        <v>67.62</v>
      </c>
      <c r="Q41" s="32">
        <f t="shared" si="0"/>
        <v>-1.5</v>
      </c>
      <c r="R41" s="29">
        <f t="shared" si="5"/>
        <v>-5.4750000000000014</v>
      </c>
      <c r="S41" s="30">
        <f t="shared" si="1"/>
        <v>62.145000000000003</v>
      </c>
      <c r="T41" s="31">
        <f t="shared" si="2"/>
        <v>0.46153846153846156</v>
      </c>
      <c r="U41" s="12">
        <f t="shared" si="3"/>
        <v>-8.0967169476486259E-2</v>
      </c>
      <c r="V41">
        <f>COUNTIF($L$2:L41,1)</f>
        <v>18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.75" customHeight="1" x14ac:dyDescent="0.2">
      <c r="A42" s="3">
        <v>40</v>
      </c>
      <c r="B42" s="4">
        <v>45366</v>
      </c>
      <c r="C42" s="3" t="s">
        <v>125</v>
      </c>
      <c r="D42" s="3" t="s">
        <v>22</v>
      </c>
      <c r="E42" s="3">
        <v>1</v>
      </c>
      <c r="F42" s="3" t="s">
        <v>30</v>
      </c>
      <c r="G42" s="3" t="s">
        <v>20</v>
      </c>
      <c r="H42" s="3" t="s">
        <v>23</v>
      </c>
      <c r="I42" s="3" t="s">
        <v>24</v>
      </c>
      <c r="J42" s="13" t="s">
        <v>126</v>
      </c>
      <c r="K42" s="23"/>
      <c r="L42" s="6" t="s">
        <v>21</v>
      </c>
      <c r="M42" s="7">
        <v>2.1</v>
      </c>
      <c r="N42" s="7">
        <v>1.5</v>
      </c>
      <c r="O42" s="8" t="s">
        <v>26</v>
      </c>
      <c r="P42" s="7">
        <f t="shared" si="4"/>
        <v>69.12</v>
      </c>
      <c r="Q42" s="28">
        <f t="shared" si="0"/>
        <v>1.6500000000000004</v>
      </c>
      <c r="R42" s="29">
        <f t="shared" si="5"/>
        <v>-3.8250000000000011</v>
      </c>
      <c r="S42" s="30">
        <f t="shared" si="1"/>
        <v>65.295000000000002</v>
      </c>
      <c r="T42" s="31">
        <f t="shared" si="2"/>
        <v>0.47499999999999998</v>
      </c>
      <c r="U42" s="12">
        <f t="shared" si="3"/>
        <v>-5.5338541666666706E-2</v>
      </c>
      <c r="V42">
        <f>COUNTIF($L$2:L42,1)</f>
        <v>19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.75" customHeight="1" x14ac:dyDescent="0.2">
      <c r="A43" s="3">
        <v>41</v>
      </c>
      <c r="B43" s="4">
        <v>45366</v>
      </c>
      <c r="C43" s="3" t="s">
        <v>127</v>
      </c>
      <c r="D43" s="3" t="s">
        <v>22</v>
      </c>
      <c r="E43" s="3">
        <v>1</v>
      </c>
      <c r="F43" s="3">
        <v>2</v>
      </c>
      <c r="G43" s="3" t="s">
        <v>20</v>
      </c>
      <c r="H43" s="3" t="s">
        <v>23</v>
      </c>
      <c r="I43" s="3" t="s">
        <v>24</v>
      </c>
      <c r="J43" s="5" t="s">
        <v>81</v>
      </c>
      <c r="K43" s="23"/>
      <c r="L43" s="6" t="s">
        <v>25</v>
      </c>
      <c r="M43" s="7">
        <v>1.92</v>
      </c>
      <c r="N43" s="7">
        <v>2</v>
      </c>
      <c r="O43" s="8" t="s">
        <v>26</v>
      </c>
      <c r="P43" s="7">
        <f t="shared" si="4"/>
        <v>71.12</v>
      </c>
      <c r="Q43" s="32">
        <f t="shared" si="0"/>
        <v>-2</v>
      </c>
      <c r="R43" s="29">
        <f t="shared" si="5"/>
        <v>-5.8250000000000011</v>
      </c>
      <c r="S43" s="30">
        <f t="shared" si="1"/>
        <v>65.295000000000002</v>
      </c>
      <c r="T43" s="31">
        <f t="shared" si="2"/>
        <v>0.46341463414634149</v>
      </c>
      <c r="U43" s="12">
        <f t="shared" si="3"/>
        <v>-8.1903824521934787E-2</v>
      </c>
      <c r="V43">
        <f>COUNTIF($L$2:L43,1)</f>
        <v>19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.75" customHeight="1" x14ac:dyDescent="0.2">
      <c r="A44" s="3">
        <v>42</v>
      </c>
      <c r="B44" s="4">
        <v>45367</v>
      </c>
      <c r="C44" s="3" t="s">
        <v>128</v>
      </c>
      <c r="D44" s="3" t="s">
        <v>22</v>
      </c>
      <c r="E44" s="3">
        <v>1</v>
      </c>
      <c r="F44" s="3" t="s">
        <v>30</v>
      </c>
      <c r="G44" s="3" t="s">
        <v>20</v>
      </c>
      <c r="H44" s="3" t="s">
        <v>23</v>
      </c>
      <c r="I44" s="3" t="s">
        <v>24</v>
      </c>
      <c r="J44" s="5" t="s">
        <v>81</v>
      </c>
      <c r="K44" s="23"/>
      <c r="L44" s="6" t="s">
        <v>25</v>
      </c>
      <c r="M44" s="7">
        <v>1.93</v>
      </c>
      <c r="N44" s="7">
        <v>2</v>
      </c>
      <c r="O44" s="8" t="s">
        <v>26</v>
      </c>
      <c r="P44" s="7">
        <f t="shared" si="4"/>
        <v>73.12</v>
      </c>
      <c r="Q44" s="32">
        <f t="shared" si="0"/>
        <v>-2</v>
      </c>
      <c r="R44" s="29">
        <f t="shared" si="5"/>
        <v>-7.8250000000000011</v>
      </c>
      <c r="S44" s="30">
        <f t="shared" si="1"/>
        <v>65.295000000000002</v>
      </c>
      <c r="T44" s="31">
        <f t="shared" si="2"/>
        <v>0.45238095238095238</v>
      </c>
      <c r="U44" s="12">
        <f t="shared" si="3"/>
        <v>-0.10701586433260397</v>
      </c>
      <c r="V44">
        <f>COUNTIF($L$2:L44,1)</f>
        <v>19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.75" customHeight="1" x14ac:dyDescent="0.2">
      <c r="A45" s="3">
        <v>43</v>
      </c>
      <c r="B45" s="4">
        <v>45367</v>
      </c>
      <c r="C45" s="3" t="s">
        <v>129</v>
      </c>
      <c r="D45" s="3" t="s">
        <v>22</v>
      </c>
      <c r="E45" s="3">
        <v>1</v>
      </c>
      <c r="F45" s="3" t="s">
        <v>49</v>
      </c>
      <c r="G45" s="3" t="s">
        <v>20</v>
      </c>
      <c r="H45" s="3" t="s">
        <v>23</v>
      </c>
      <c r="I45" s="3" t="s">
        <v>24</v>
      </c>
      <c r="J45" s="5" t="s">
        <v>126</v>
      </c>
      <c r="K45" s="23"/>
      <c r="L45" s="6" t="s">
        <v>25</v>
      </c>
      <c r="M45" s="7">
        <v>1.87</v>
      </c>
      <c r="N45" s="7">
        <v>2</v>
      </c>
      <c r="O45" s="8" t="s">
        <v>26</v>
      </c>
      <c r="P45" s="7">
        <f t="shared" si="4"/>
        <v>75.12</v>
      </c>
      <c r="Q45" s="32">
        <f t="shared" si="0"/>
        <v>-2</v>
      </c>
      <c r="R45" s="29">
        <f t="shared" si="5"/>
        <v>-9.8250000000000011</v>
      </c>
      <c r="S45" s="30">
        <f t="shared" si="1"/>
        <v>65.295000000000002</v>
      </c>
      <c r="T45" s="31">
        <f t="shared" si="2"/>
        <v>0.44186046511627908</v>
      </c>
      <c r="U45" s="12">
        <f t="shared" si="3"/>
        <v>-0.13079073482428119</v>
      </c>
      <c r="V45">
        <f>COUNTIF($L$2:L45,1)</f>
        <v>19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.75" customHeight="1" x14ac:dyDescent="0.2">
      <c r="A46" s="3">
        <v>44</v>
      </c>
      <c r="B46" s="4">
        <v>45367</v>
      </c>
      <c r="C46" s="3" t="s">
        <v>130</v>
      </c>
      <c r="D46" s="3" t="s">
        <v>22</v>
      </c>
      <c r="E46" s="3">
        <v>1</v>
      </c>
      <c r="F46" s="3" t="s">
        <v>30</v>
      </c>
      <c r="G46" s="3" t="s">
        <v>20</v>
      </c>
      <c r="H46" s="3" t="s">
        <v>23</v>
      </c>
      <c r="I46" s="3" t="s">
        <v>24</v>
      </c>
      <c r="J46" s="13" t="s">
        <v>131</v>
      </c>
      <c r="K46" s="23"/>
      <c r="L46" s="6" t="s">
        <v>21</v>
      </c>
      <c r="M46" s="7">
        <v>2.2999999999999998</v>
      </c>
      <c r="N46" s="7">
        <v>2</v>
      </c>
      <c r="O46" s="8" t="s">
        <v>26</v>
      </c>
      <c r="P46" s="7">
        <f t="shared" si="4"/>
        <v>77.12</v>
      </c>
      <c r="Q46" s="28">
        <f t="shared" si="0"/>
        <v>2.5999999999999996</v>
      </c>
      <c r="R46" s="29">
        <f t="shared" si="5"/>
        <v>-7.2250000000000014</v>
      </c>
      <c r="S46" s="30">
        <f t="shared" si="1"/>
        <v>69.89500000000001</v>
      </c>
      <c r="T46" s="31">
        <f t="shared" si="2"/>
        <v>0.45454545454545453</v>
      </c>
      <c r="U46" s="12">
        <f t="shared" si="3"/>
        <v>-9.3685165975103651E-2</v>
      </c>
      <c r="V46">
        <f>COUNTIF($L$2:L46,1)</f>
        <v>20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.75" customHeight="1" x14ac:dyDescent="0.2">
      <c r="A47" s="3">
        <v>45</v>
      </c>
      <c r="B47" s="4">
        <v>45367</v>
      </c>
      <c r="C47" s="3" t="s">
        <v>132</v>
      </c>
      <c r="D47" s="3" t="s">
        <v>22</v>
      </c>
      <c r="E47" s="3">
        <v>1</v>
      </c>
      <c r="F47" s="3" t="s">
        <v>36</v>
      </c>
      <c r="G47" s="3" t="s">
        <v>20</v>
      </c>
      <c r="H47" s="3" t="s">
        <v>23</v>
      </c>
      <c r="I47" s="3" t="s">
        <v>24</v>
      </c>
      <c r="J47" s="13" t="s">
        <v>126</v>
      </c>
      <c r="K47" s="23"/>
      <c r="L47" s="6" t="s">
        <v>21</v>
      </c>
      <c r="M47" s="7">
        <v>1.92</v>
      </c>
      <c r="N47" s="7">
        <v>2</v>
      </c>
      <c r="O47" s="8" t="s">
        <v>26</v>
      </c>
      <c r="P47" s="7">
        <f t="shared" si="4"/>
        <v>79.12</v>
      </c>
      <c r="Q47" s="28">
        <f t="shared" si="0"/>
        <v>1.8399999999999999</v>
      </c>
      <c r="R47" s="29">
        <f t="shared" si="5"/>
        <v>-5.3850000000000016</v>
      </c>
      <c r="S47" s="30">
        <f t="shared" si="1"/>
        <v>73.734999999999999</v>
      </c>
      <c r="T47" s="31">
        <f t="shared" si="2"/>
        <v>0.46666666666666667</v>
      </c>
      <c r="U47" s="12">
        <f t="shared" si="3"/>
        <v>-6.8061172901921194E-2</v>
      </c>
      <c r="V47">
        <f>COUNTIF($L$2:L47,1)</f>
        <v>21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7.75" customHeight="1" x14ac:dyDescent="0.2">
      <c r="A48" s="3">
        <v>46</v>
      </c>
      <c r="B48" s="4">
        <v>45367</v>
      </c>
      <c r="C48" s="3" t="s">
        <v>133</v>
      </c>
      <c r="D48" s="3" t="s">
        <v>22</v>
      </c>
      <c r="E48" s="3">
        <v>2</v>
      </c>
      <c r="F48" s="3" t="s">
        <v>134</v>
      </c>
      <c r="G48" s="3" t="s">
        <v>20</v>
      </c>
      <c r="H48" s="3" t="s">
        <v>23</v>
      </c>
      <c r="I48" s="3" t="s">
        <v>24</v>
      </c>
      <c r="J48" s="34" t="s">
        <v>135</v>
      </c>
      <c r="K48" s="23" t="s">
        <v>136</v>
      </c>
      <c r="L48" s="6" t="s">
        <v>25</v>
      </c>
      <c r="M48" s="7">
        <v>3.67</v>
      </c>
      <c r="N48" s="7">
        <v>0.05</v>
      </c>
      <c r="O48" s="8" t="s">
        <v>26</v>
      </c>
      <c r="P48" s="7">
        <f t="shared" si="4"/>
        <v>79.17</v>
      </c>
      <c r="Q48" s="32">
        <f t="shared" si="0"/>
        <v>-0.05</v>
      </c>
      <c r="R48" s="29">
        <f t="shared" si="5"/>
        <v>-5.4350000000000014</v>
      </c>
      <c r="S48" s="30">
        <f t="shared" si="1"/>
        <v>73.734999999999999</v>
      </c>
      <c r="T48" s="31">
        <f t="shared" si="2"/>
        <v>0.45652173913043476</v>
      </c>
      <c r="U48" s="12">
        <f t="shared" si="3"/>
        <v>-6.8649741063534192E-2</v>
      </c>
      <c r="V48">
        <f>COUNTIF($L$2:L48,1)</f>
        <v>21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.75" customHeight="1" x14ac:dyDescent="0.2">
      <c r="A49" s="3">
        <v>47</v>
      </c>
      <c r="B49" s="4">
        <v>45367</v>
      </c>
      <c r="C49" s="3" t="s">
        <v>137</v>
      </c>
      <c r="D49" s="3" t="s">
        <v>22</v>
      </c>
      <c r="E49" s="3">
        <v>1</v>
      </c>
      <c r="F49" s="3" t="s">
        <v>138</v>
      </c>
      <c r="G49" s="3" t="s">
        <v>20</v>
      </c>
      <c r="H49" s="3" t="s">
        <v>23</v>
      </c>
      <c r="I49" s="3" t="s">
        <v>24</v>
      </c>
      <c r="J49" s="13" t="s">
        <v>31</v>
      </c>
      <c r="K49" s="23"/>
      <c r="L49" s="6" t="s">
        <v>21</v>
      </c>
      <c r="M49" s="7">
        <v>1.83</v>
      </c>
      <c r="N49" s="7">
        <v>3</v>
      </c>
      <c r="O49" s="8" t="s">
        <v>26</v>
      </c>
      <c r="P49" s="7">
        <f t="shared" si="4"/>
        <v>82.17</v>
      </c>
      <c r="Q49" s="28">
        <f t="shared" si="0"/>
        <v>2.4900000000000002</v>
      </c>
      <c r="R49" s="29">
        <f t="shared" si="5"/>
        <v>-2.9450000000000012</v>
      </c>
      <c r="S49" s="30">
        <f t="shared" si="1"/>
        <v>79.224999999999994</v>
      </c>
      <c r="T49" s="31">
        <f t="shared" si="2"/>
        <v>0.46808510638297873</v>
      </c>
      <c r="U49" s="12">
        <f t="shared" si="3"/>
        <v>-3.5840331021054002E-2</v>
      </c>
      <c r="V49">
        <f>COUNTIF($L$2:L49,1)</f>
        <v>22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.75" customHeight="1" x14ac:dyDescent="0.2">
      <c r="A50" s="3">
        <v>48</v>
      </c>
      <c r="B50" s="4">
        <v>45368</v>
      </c>
      <c r="C50" s="3" t="s">
        <v>139</v>
      </c>
      <c r="D50" s="3" t="s">
        <v>22</v>
      </c>
      <c r="E50" s="3">
        <v>1</v>
      </c>
      <c r="F50" s="3" t="s">
        <v>140</v>
      </c>
      <c r="G50" s="3" t="s">
        <v>20</v>
      </c>
      <c r="H50" s="3" t="s">
        <v>23</v>
      </c>
      <c r="I50" s="3" t="s">
        <v>24</v>
      </c>
      <c r="J50" s="5" t="s">
        <v>141</v>
      </c>
      <c r="K50" s="23"/>
      <c r="L50" s="6" t="s">
        <v>25</v>
      </c>
      <c r="M50" s="7">
        <v>2.06</v>
      </c>
      <c r="N50" s="7">
        <v>0.75</v>
      </c>
      <c r="O50" s="8" t="s">
        <v>26</v>
      </c>
      <c r="P50" s="7">
        <f t="shared" si="4"/>
        <v>82.92</v>
      </c>
      <c r="Q50" s="32">
        <f t="shared" si="0"/>
        <v>-0.75</v>
      </c>
      <c r="R50" s="29">
        <f t="shared" si="5"/>
        <v>-3.6950000000000012</v>
      </c>
      <c r="S50" s="30">
        <f t="shared" si="1"/>
        <v>79.224999999999994</v>
      </c>
      <c r="T50" s="31">
        <f t="shared" si="2"/>
        <v>0.45833333333333331</v>
      </c>
      <c r="U50" s="12">
        <f t="shared" si="3"/>
        <v>-4.4561022672455465E-2</v>
      </c>
      <c r="V50">
        <f>COUNTIF($L$2:L50,1)</f>
        <v>22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45368</v>
      </c>
      <c r="C51" s="3" t="s">
        <v>142</v>
      </c>
      <c r="D51" s="3" t="s">
        <v>22</v>
      </c>
      <c r="E51" s="3">
        <v>1</v>
      </c>
      <c r="F51" s="3">
        <v>1</v>
      </c>
      <c r="G51" s="3" t="s">
        <v>20</v>
      </c>
      <c r="H51" s="3" t="s">
        <v>23</v>
      </c>
      <c r="I51" s="3" t="s">
        <v>24</v>
      </c>
      <c r="J51" s="5" t="s">
        <v>126</v>
      </c>
      <c r="K51" s="23"/>
      <c r="L51" s="6" t="s">
        <v>25</v>
      </c>
      <c r="M51" s="7">
        <v>1.98</v>
      </c>
      <c r="N51" s="7">
        <v>2</v>
      </c>
      <c r="O51" s="8" t="s">
        <v>26</v>
      </c>
      <c r="P51" s="7">
        <f t="shared" si="4"/>
        <v>84.92</v>
      </c>
      <c r="Q51" s="32">
        <f t="shared" si="0"/>
        <v>-2</v>
      </c>
      <c r="R51" s="29">
        <f t="shared" si="5"/>
        <v>-5.6950000000000012</v>
      </c>
      <c r="S51" s="30">
        <f t="shared" si="1"/>
        <v>79.224999999999994</v>
      </c>
      <c r="T51" s="31">
        <f t="shared" si="2"/>
        <v>0.44897959183673469</v>
      </c>
      <c r="U51" s="12">
        <f t="shared" si="3"/>
        <v>-6.7063118228921428E-2</v>
      </c>
      <c r="V51">
        <f>COUNTIF($L$2:L51,1)</f>
        <v>22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8.5" customHeight="1" x14ac:dyDescent="0.2">
      <c r="A52" s="3">
        <v>50</v>
      </c>
      <c r="B52" s="4">
        <v>45368</v>
      </c>
      <c r="C52" s="3" t="s">
        <v>143</v>
      </c>
      <c r="D52" s="3" t="s">
        <v>22</v>
      </c>
      <c r="E52" s="3">
        <v>2</v>
      </c>
      <c r="F52" s="3" t="s">
        <v>144</v>
      </c>
      <c r="G52" s="3" t="s">
        <v>20</v>
      </c>
      <c r="H52" s="3" t="s">
        <v>23</v>
      </c>
      <c r="I52" s="3" t="s">
        <v>24</v>
      </c>
      <c r="J52" s="5" t="s">
        <v>145</v>
      </c>
      <c r="K52" s="23"/>
      <c r="L52" s="6" t="s">
        <v>25</v>
      </c>
      <c r="M52" s="7">
        <v>4</v>
      </c>
      <c r="N52" s="7">
        <v>1</v>
      </c>
      <c r="O52" s="8" t="s">
        <v>26</v>
      </c>
      <c r="P52" s="7">
        <f t="shared" si="4"/>
        <v>85.92</v>
      </c>
      <c r="Q52" s="32">
        <f t="shared" si="0"/>
        <v>-1</v>
      </c>
      <c r="R52" s="29">
        <f t="shared" si="5"/>
        <v>-6.6950000000000012</v>
      </c>
      <c r="S52" s="30">
        <f t="shared" si="1"/>
        <v>79.224999999999994</v>
      </c>
      <c r="T52" s="31">
        <f t="shared" si="2"/>
        <v>0.44</v>
      </c>
      <c r="U52" s="12">
        <f t="shared" si="3"/>
        <v>-7.7921322160149062E-2</v>
      </c>
      <c r="V52">
        <f>COUNTIF($L$2:L52,1)</f>
        <v>22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7.75" customHeight="1" x14ac:dyDescent="0.2">
      <c r="A53" s="3">
        <v>51</v>
      </c>
      <c r="B53" s="4">
        <v>45368</v>
      </c>
      <c r="C53" s="3" t="s">
        <v>146</v>
      </c>
      <c r="D53" s="3" t="s">
        <v>22</v>
      </c>
      <c r="E53" s="3">
        <v>1</v>
      </c>
      <c r="F53" s="3" t="s">
        <v>33</v>
      </c>
      <c r="G53" s="3" t="s">
        <v>20</v>
      </c>
      <c r="H53" s="3" t="s">
        <v>23</v>
      </c>
      <c r="I53" s="3" t="s">
        <v>24</v>
      </c>
      <c r="J53" s="5" t="s">
        <v>75</v>
      </c>
      <c r="K53" s="23" t="s">
        <v>147</v>
      </c>
      <c r="L53" s="6" t="s">
        <v>25</v>
      </c>
      <c r="M53" s="7">
        <v>1.89</v>
      </c>
      <c r="N53" s="7">
        <v>2.5</v>
      </c>
      <c r="O53" s="8" t="s">
        <v>26</v>
      </c>
      <c r="P53" s="7">
        <f t="shared" si="4"/>
        <v>88.42</v>
      </c>
      <c r="Q53" s="32">
        <f t="shared" si="0"/>
        <v>-2.5</v>
      </c>
      <c r="R53" s="29">
        <f t="shared" si="5"/>
        <v>-9.1950000000000003</v>
      </c>
      <c r="S53" s="30">
        <f t="shared" si="1"/>
        <v>79.224999999999994</v>
      </c>
      <c r="T53" s="31">
        <f t="shared" si="2"/>
        <v>0.43137254901960786</v>
      </c>
      <c r="U53" s="12">
        <f t="shared" si="3"/>
        <v>-0.10399230943225522</v>
      </c>
      <c r="V53">
        <f>COUNTIF($L$2:L53,1)</f>
        <v>22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.75" customHeight="1" x14ac:dyDescent="0.2">
      <c r="A54" s="3">
        <v>52</v>
      </c>
      <c r="B54" s="4">
        <v>45368</v>
      </c>
      <c r="C54" s="3" t="s">
        <v>148</v>
      </c>
      <c r="D54" s="3" t="s">
        <v>22</v>
      </c>
      <c r="E54" s="3">
        <v>1</v>
      </c>
      <c r="F54" s="3" t="s">
        <v>36</v>
      </c>
      <c r="G54" s="3" t="s">
        <v>20</v>
      </c>
      <c r="H54" s="3" t="s">
        <v>23</v>
      </c>
      <c r="I54" s="3" t="s">
        <v>24</v>
      </c>
      <c r="J54" s="13" t="s">
        <v>149</v>
      </c>
      <c r="K54" s="23"/>
      <c r="L54" s="6" t="s">
        <v>21</v>
      </c>
      <c r="M54" s="7">
        <v>1.96</v>
      </c>
      <c r="N54" s="7">
        <v>3</v>
      </c>
      <c r="O54" s="8" t="s">
        <v>26</v>
      </c>
      <c r="P54" s="7">
        <f t="shared" si="4"/>
        <v>91.42</v>
      </c>
      <c r="Q54" s="28">
        <f t="shared" si="0"/>
        <v>2.88</v>
      </c>
      <c r="R54" s="29">
        <f t="shared" si="5"/>
        <v>-6.3150000000000004</v>
      </c>
      <c r="S54" s="30">
        <f t="shared" si="1"/>
        <v>85.105000000000004</v>
      </c>
      <c r="T54" s="31">
        <f t="shared" si="2"/>
        <v>0.44230769230769229</v>
      </c>
      <c r="U54" s="12">
        <f t="shared" si="3"/>
        <v>-6.9076788448917056E-2</v>
      </c>
      <c r="V54">
        <f>COUNTIF($L$2:L54,1)</f>
        <v>23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7.75" customHeight="1" x14ac:dyDescent="0.2">
      <c r="A55" s="3">
        <v>53</v>
      </c>
      <c r="B55" s="4">
        <v>45368</v>
      </c>
      <c r="C55" s="3" t="s">
        <v>150</v>
      </c>
      <c r="D55" s="3" t="s">
        <v>22</v>
      </c>
      <c r="E55" s="3">
        <v>2</v>
      </c>
      <c r="F55" s="3" t="s">
        <v>151</v>
      </c>
      <c r="G55" s="3" t="s">
        <v>20</v>
      </c>
      <c r="H55" s="3" t="s">
        <v>23</v>
      </c>
      <c r="I55" s="3" t="s">
        <v>24</v>
      </c>
      <c r="J55" s="34" t="s">
        <v>152</v>
      </c>
      <c r="K55" s="23" t="s">
        <v>136</v>
      </c>
      <c r="L55" s="6" t="s">
        <v>25</v>
      </c>
      <c r="M55" s="7">
        <v>2.02</v>
      </c>
      <c r="N55" s="7">
        <v>2.5</v>
      </c>
      <c r="O55" s="8" t="s">
        <v>26</v>
      </c>
      <c r="P55" s="7">
        <f t="shared" si="4"/>
        <v>93.92</v>
      </c>
      <c r="Q55" s="32">
        <f t="shared" si="0"/>
        <v>-2.5</v>
      </c>
      <c r="R55" s="29">
        <f t="shared" si="5"/>
        <v>-8.8150000000000013</v>
      </c>
      <c r="S55" s="30">
        <f t="shared" si="1"/>
        <v>85.105000000000004</v>
      </c>
      <c r="T55" s="31">
        <f t="shared" si="2"/>
        <v>0.43396226415094341</v>
      </c>
      <c r="U55" s="12">
        <f t="shared" si="3"/>
        <v>-9.3856473594548531E-2</v>
      </c>
      <c r="V55">
        <f>COUNTIF($L$2:L55,1)</f>
        <v>23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45368</v>
      </c>
      <c r="C56" s="3" t="s">
        <v>153</v>
      </c>
      <c r="D56" s="3" t="s">
        <v>22</v>
      </c>
      <c r="E56" s="3">
        <v>1</v>
      </c>
      <c r="F56" s="3" t="s">
        <v>33</v>
      </c>
      <c r="G56" s="3" t="s">
        <v>20</v>
      </c>
      <c r="H56" s="3" t="s">
        <v>23</v>
      </c>
      <c r="I56" s="3" t="s">
        <v>24</v>
      </c>
      <c r="J56" s="13" t="s">
        <v>41</v>
      </c>
      <c r="K56" s="23"/>
      <c r="L56" s="6" t="s">
        <v>21</v>
      </c>
      <c r="M56" s="7">
        <v>1.98</v>
      </c>
      <c r="N56" s="7">
        <v>2</v>
      </c>
      <c r="O56" s="8" t="s">
        <v>26</v>
      </c>
      <c r="P56" s="7">
        <f t="shared" si="4"/>
        <v>95.92</v>
      </c>
      <c r="Q56" s="28">
        <f t="shared" si="0"/>
        <v>1.96</v>
      </c>
      <c r="R56" s="29">
        <f t="shared" si="5"/>
        <v>-6.8550000000000013</v>
      </c>
      <c r="S56" s="30">
        <f t="shared" si="1"/>
        <v>89.064999999999998</v>
      </c>
      <c r="T56" s="31">
        <f t="shared" si="2"/>
        <v>0.44444444444444442</v>
      </c>
      <c r="U56" s="12">
        <f t="shared" si="3"/>
        <v>-7.1465804837364505E-2</v>
      </c>
      <c r="V56">
        <f>COUNTIF($L$2:L56,1)</f>
        <v>24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45371</v>
      </c>
      <c r="C57" s="3" t="s">
        <v>154</v>
      </c>
      <c r="D57" s="3" t="s">
        <v>22</v>
      </c>
      <c r="E57" s="3">
        <v>1</v>
      </c>
      <c r="F57" s="3" t="s">
        <v>29</v>
      </c>
      <c r="G57" s="3" t="s">
        <v>20</v>
      </c>
      <c r="H57" s="3" t="s">
        <v>23</v>
      </c>
      <c r="I57" s="3" t="s">
        <v>24</v>
      </c>
      <c r="J57" s="13" t="s">
        <v>155</v>
      </c>
      <c r="K57" s="23"/>
      <c r="L57" s="6" t="s">
        <v>21</v>
      </c>
      <c r="M57" s="7">
        <v>2.0299999999999998</v>
      </c>
      <c r="N57" s="7">
        <v>2</v>
      </c>
      <c r="O57" s="8" t="s">
        <v>26</v>
      </c>
      <c r="P57" s="7">
        <f t="shared" si="4"/>
        <v>97.92</v>
      </c>
      <c r="Q57" s="28">
        <f t="shared" si="0"/>
        <v>2.0599999999999996</v>
      </c>
      <c r="R57" s="29">
        <f t="shared" si="5"/>
        <v>-4.7950000000000017</v>
      </c>
      <c r="S57" s="30">
        <f t="shared" si="1"/>
        <v>93.125</v>
      </c>
      <c r="T57" s="31">
        <f t="shared" si="2"/>
        <v>0.45454545454545453</v>
      </c>
      <c r="U57" s="12">
        <f t="shared" si="3"/>
        <v>-4.8968545751634E-2</v>
      </c>
      <c r="V57">
        <f>COUNTIF($L$2:L57,1)</f>
        <v>25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7.75" customHeight="1" x14ac:dyDescent="0.2">
      <c r="A58" s="3">
        <v>56</v>
      </c>
      <c r="B58" s="4">
        <v>45374</v>
      </c>
      <c r="C58" s="3" t="s">
        <v>156</v>
      </c>
      <c r="D58" s="3" t="s">
        <v>22</v>
      </c>
      <c r="E58" s="3">
        <v>2</v>
      </c>
      <c r="F58" s="3" t="s">
        <v>157</v>
      </c>
      <c r="G58" s="3" t="s">
        <v>20</v>
      </c>
      <c r="H58" s="3" t="s">
        <v>23</v>
      </c>
      <c r="I58" s="3" t="s">
        <v>24</v>
      </c>
      <c r="J58" s="34" t="s">
        <v>158</v>
      </c>
      <c r="K58" s="23"/>
      <c r="L58" s="6" t="s">
        <v>25</v>
      </c>
      <c r="M58" s="7">
        <v>2.06</v>
      </c>
      <c r="N58" s="7">
        <v>0.4</v>
      </c>
      <c r="O58" s="8" t="s">
        <v>26</v>
      </c>
      <c r="P58" s="7">
        <f t="shared" si="4"/>
        <v>98.320000000000007</v>
      </c>
      <c r="Q58" s="32">
        <f t="shared" si="0"/>
        <v>-0.4</v>
      </c>
      <c r="R58" s="29">
        <f t="shared" si="5"/>
        <v>-5.1950000000000021</v>
      </c>
      <c r="S58" s="30">
        <f t="shared" si="1"/>
        <v>93.125</v>
      </c>
      <c r="T58" s="31">
        <f t="shared" si="2"/>
        <v>0.44642857142857145</v>
      </c>
      <c r="U58" s="12">
        <f t="shared" si="3"/>
        <v>-5.2837672904800723E-2</v>
      </c>
      <c r="V58">
        <f>COUNTIF($L$2:L58,1)</f>
        <v>25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.75" customHeight="1" x14ac:dyDescent="0.2">
      <c r="A59" s="3">
        <v>57</v>
      </c>
      <c r="B59" s="4">
        <v>45374</v>
      </c>
      <c r="C59" s="3" t="s">
        <v>159</v>
      </c>
      <c r="D59" s="3" t="s">
        <v>22</v>
      </c>
      <c r="E59" s="3">
        <v>1</v>
      </c>
      <c r="F59" s="3" t="s">
        <v>29</v>
      </c>
      <c r="G59" s="3" t="s">
        <v>20</v>
      </c>
      <c r="H59" s="3" t="s">
        <v>23</v>
      </c>
      <c r="I59" s="3" t="s">
        <v>24</v>
      </c>
      <c r="J59" s="5" t="s">
        <v>28</v>
      </c>
      <c r="K59" s="23" t="s">
        <v>160</v>
      </c>
      <c r="L59" s="6" t="s">
        <v>25</v>
      </c>
      <c r="M59" s="7">
        <v>2.02</v>
      </c>
      <c r="N59" s="7">
        <v>2</v>
      </c>
      <c r="O59" s="8" t="s">
        <v>26</v>
      </c>
      <c r="P59" s="7">
        <f t="shared" si="4"/>
        <v>100.32000000000001</v>
      </c>
      <c r="Q59" s="32">
        <f t="shared" si="0"/>
        <v>-2</v>
      </c>
      <c r="R59" s="29">
        <f t="shared" si="5"/>
        <v>-7.1950000000000021</v>
      </c>
      <c r="S59" s="30">
        <f t="shared" si="1"/>
        <v>93.125</v>
      </c>
      <c r="T59" s="31">
        <f t="shared" si="2"/>
        <v>0.43859649122807015</v>
      </c>
      <c r="U59" s="12">
        <f t="shared" si="3"/>
        <v>-7.1720494417862907E-2</v>
      </c>
      <c r="V59">
        <f>COUNTIF($L$2:L59,1)</f>
        <v>25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45374</v>
      </c>
      <c r="C60" s="3" t="s">
        <v>161</v>
      </c>
      <c r="D60" s="3" t="s">
        <v>22</v>
      </c>
      <c r="E60" s="3">
        <v>1</v>
      </c>
      <c r="F60" s="3" t="s">
        <v>36</v>
      </c>
      <c r="G60" s="3" t="s">
        <v>20</v>
      </c>
      <c r="H60" s="3" t="s">
        <v>23</v>
      </c>
      <c r="I60" s="3" t="s">
        <v>24</v>
      </c>
      <c r="J60" s="13" t="s">
        <v>32</v>
      </c>
      <c r="K60" s="23" t="s">
        <v>136</v>
      </c>
      <c r="L60" s="6" t="s">
        <v>21</v>
      </c>
      <c r="M60" s="7">
        <v>1.5049999999999999</v>
      </c>
      <c r="N60" s="7">
        <v>2</v>
      </c>
      <c r="O60" s="8" t="s">
        <v>26</v>
      </c>
      <c r="P60" s="7">
        <f t="shared" si="4"/>
        <v>102.32000000000001</v>
      </c>
      <c r="Q60" s="28">
        <f t="shared" si="0"/>
        <v>1.0099999999999998</v>
      </c>
      <c r="R60" s="29">
        <f t="shared" si="5"/>
        <v>-6.1850000000000023</v>
      </c>
      <c r="S60" s="30">
        <f t="shared" si="1"/>
        <v>96.135000000000005</v>
      </c>
      <c r="T60" s="31">
        <f t="shared" si="2"/>
        <v>0.44827586206896552</v>
      </c>
      <c r="U60" s="12">
        <f t="shared" si="3"/>
        <v>-6.0447615324472265E-2</v>
      </c>
      <c r="V60">
        <f>COUNTIF($L$2:L60,1)</f>
        <v>26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.75" customHeight="1" x14ac:dyDescent="0.2">
      <c r="A61" s="3">
        <v>59</v>
      </c>
      <c r="B61" s="4">
        <v>45374</v>
      </c>
      <c r="C61" s="3" t="s">
        <v>162</v>
      </c>
      <c r="D61" s="3" t="s">
        <v>22</v>
      </c>
      <c r="E61" s="3">
        <v>1</v>
      </c>
      <c r="F61" s="3" t="s">
        <v>33</v>
      </c>
      <c r="G61" s="3" t="s">
        <v>20</v>
      </c>
      <c r="H61" s="3" t="s">
        <v>23</v>
      </c>
      <c r="I61" s="3" t="s">
        <v>24</v>
      </c>
      <c r="J61" s="5" t="s">
        <v>163</v>
      </c>
      <c r="K61" s="23" t="s">
        <v>164</v>
      </c>
      <c r="L61" s="6" t="s">
        <v>25</v>
      </c>
      <c r="M61" s="7">
        <v>2.0299999999999998</v>
      </c>
      <c r="N61" s="7">
        <v>2</v>
      </c>
      <c r="O61" s="8" t="s">
        <v>26</v>
      </c>
      <c r="P61" s="7">
        <f t="shared" si="4"/>
        <v>104.32000000000001</v>
      </c>
      <c r="Q61" s="32">
        <f t="shared" si="0"/>
        <v>-2</v>
      </c>
      <c r="R61" s="29">
        <f t="shared" si="5"/>
        <v>-8.1850000000000023</v>
      </c>
      <c r="S61" s="30">
        <f t="shared" si="1"/>
        <v>96.135000000000005</v>
      </c>
      <c r="T61" s="31">
        <f t="shared" si="2"/>
        <v>0.44067796610169491</v>
      </c>
      <c r="U61" s="12">
        <f t="shared" si="3"/>
        <v>-7.8460506134969341E-2</v>
      </c>
      <c r="V61">
        <f>COUNTIF($L$2:L61,1)</f>
        <v>26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45374</v>
      </c>
      <c r="C62" s="3" t="s">
        <v>165</v>
      </c>
      <c r="D62" s="3" t="s">
        <v>22</v>
      </c>
      <c r="E62" s="3">
        <v>1</v>
      </c>
      <c r="F62" s="3" t="s">
        <v>166</v>
      </c>
      <c r="G62" s="3" t="s">
        <v>20</v>
      </c>
      <c r="H62" s="3" t="s">
        <v>23</v>
      </c>
      <c r="I62" s="3" t="s">
        <v>24</v>
      </c>
      <c r="J62" s="5" t="s">
        <v>32</v>
      </c>
      <c r="K62" s="23" t="s">
        <v>136</v>
      </c>
      <c r="L62" s="6" t="s">
        <v>25</v>
      </c>
      <c r="M62" s="7">
        <v>2.0299999999999998</v>
      </c>
      <c r="N62" s="7">
        <v>1.5</v>
      </c>
      <c r="O62" s="8" t="s">
        <v>26</v>
      </c>
      <c r="P62" s="7">
        <f t="shared" si="4"/>
        <v>105.82000000000001</v>
      </c>
      <c r="Q62" s="32">
        <f t="shared" si="0"/>
        <v>-1.5</v>
      </c>
      <c r="R62" s="29">
        <f t="shared" si="5"/>
        <v>-9.6850000000000023</v>
      </c>
      <c r="S62" s="30">
        <f t="shared" si="1"/>
        <v>96.135000000000005</v>
      </c>
      <c r="T62" s="31">
        <f t="shared" si="2"/>
        <v>0.43333333333333335</v>
      </c>
      <c r="U62" s="12">
        <f t="shared" si="3"/>
        <v>-9.1523341523341545E-2</v>
      </c>
      <c r="V62">
        <f>COUNTIF($L$2:L62,1)</f>
        <v>26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.75" customHeight="1" x14ac:dyDescent="0.2">
      <c r="A63" s="3">
        <v>61</v>
      </c>
      <c r="B63" s="4">
        <v>45374</v>
      </c>
      <c r="C63" s="3" t="s">
        <v>167</v>
      </c>
      <c r="D63" s="3" t="s">
        <v>22</v>
      </c>
      <c r="E63" s="3">
        <v>1</v>
      </c>
      <c r="F63" s="3" t="s">
        <v>30</v>
      </c>
      <c r="G63" s="3" t="s">
        <v>20</v>
      </c>
      <c r="H63" s="3" t="s">
        <v>23</v>
      </c>
      <c r="I63" s="3" t="s">
        <v>24</v>
      </c>
      <c r="J63" s="13" t="s">
        <v>126</v>
      </c>
      <c r="K63" s="23"/>
      <c r="L63" s="6" t="s">
        <v>21</v>
      </c>
      <c r="M63" s="7">
        <v>2.0299999999999998</v>
      </c>
      <c r="N63" s="7">
        <v>2</v>
      </c>
      <c r="O63" s="8" t="s">
        <v>26</v>
      </c>
      <c r="P63" s="7">
        <f t="shared" si="4"/>
        <v>107.82000000000001</v>
      </c>
      <c r="Q63" s="28">
        <f t="shared" si="0"/>
        <v>2.0599999999999996</v>
      </c>
      <c r="R63" s="29">
        <f t="shared" si="5"/>
        <v>-7.6250000000000027</v>
      </c>
      <c r="S63" s="30">
        <f t="shared" si="1"/>
        <v>100.19500000000001</v>
      </c>
      <c r="T63" s="31">
        <f t="shared" si="2"/>
        <v>0.44262295081967212</v>
      </c>
      <c r="U63" s="12">
        <f t="shared" si="3"/>
        <v>-7.0719718048599514E-2</v>
      </c>
      <c r="V63">
        <f>COUNTIF($L$2:L63,1)</f>
        <v>27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.75" customHeight="1" x14ac:dyDescent="0.2">
      <c r="A64" s="3">
        <v>62</v>
      </c>
      <c r="B64" s="4">
        <v>45374</v>
      </c>
      <c r="C64" s="3" t="s">
        <v>168</v>
      </c>
      <c r="D64" s="3" t="s">
        <v>22</v>
      </c>
      <c r="E64" s="3">
        <v>1</v>
      </c>
      <c r="F64" s="3" t="s">
        <v>36</v>
      </c>
      <c r="G64" s="3" t="s">
        <v>20</v>
      </c>
      <c r="H64" s="3" t="s">
        <v>23</v>
      </c>
      <c r="I64" s="3" t="s">
        <v>24</v>
      </c>
      <c r="J64" s="13" t="s">
        <v>169</v>
      </c>
      <c r="K64" s="23"/>
      <c r="L64" s="6" t="s">
        <v>21</v>
      </c>
      <c r="M64" s="7">
        <v>1.96</v>
      </c>
      <c r="N64" s="7">
        <v>1.5</v>
      </c>
      <c r="O64" s="8" t="s">
        <v>26</v>
      </c>
      <c r="P64" s="7">
        <f t="shared" si="4"/>
        <v>109.32000000000001</v>
      </c>
      <c r="Q64" s="28">
        <f t="shared" si="0"/>
        <v>1.44</v>
      </c>
      <c r="R64" s="29">
        <f t="shared" si="5"/>
        <v>-6.1850000000000023</v>
      </c>
      <c r="S64" s="30">
        <f t="shared" si="1"/>
        <v>103.13500000000001</v>
      </c>
      <c r="T64" s="31">
        <f t="shared" si="2"/>
        <v>0.45161290322580644</v>
      </c>
      <c r="U64" s="12">
        <f t="shared" si="3"/>
        <v>-5.6577021587998551E-2</v>
      </c>
      <c r="V64">
        <f>COUNTIF($L$2:L64,1)</f>
        <v>28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45374</v>
      </c>
      <c r="C65" s="3" t="s">
        <v>170</v>
      </c>
      <c r="D65" s="3" t="s">
        <v>22</v>
      </c>
      <c r="E65" s="3">
        <v>1</v>
      </c>
      <c r="F65" s="3" t="s">
        <v>49</v>
      </c>
      <c r="G65" s="3" t="s">
        <v>20</v>
      </c>
      <c r="H65" s="3" t="s">
        <v>23</v>
      </c>
      <c r="I65" s="3" t="s">
        <v>24</v>
      </c>
      <c r="J65" s="5" t="s">
        <v>50</v>
      </c>
      <c r="K65" s="23" t="s">
        <v>171</v>
      </c>
      <c r="L65" s="6" t="s">
        <v>25</v>
      </c>
      <c r="M65" s="7">
        <v>1.91</v>
      </c>
      <c r="N65" s="7">
        <v>1.5</v>
      </c>
      <c r="O65" s="8" t="s">
        <v>26</v>
      </c>
      <c r="P65" s="7">
        <f t="shared" si="4"/>
        <v>110.82000000000001</v>
      </c>
      <c r="Q65" s="32">
        <f t="shared" si="0"/>
        <v>-1.5</v>
      </c>
      <c r="R65" s="29">
        <f t="shared" si="5"/>
        <v>-7.6850000000000023</v>
      </c>
      <c r="S65" s="30">
        <f t="shared" si="1"/>
        <v>103.13500000000001</v>
      </c>
      <c r="T65" s="31">
        <f t="shared" si="2"/>
        <v>0.44444444444444442</v>
      </c>
      <c r="U65" s="12">
        <f t="shared" si="3"/>
        <v>-6.9346688323407346E-2</v>
      </c>
      <c r="V65">
        <f>COUNTIF($L$2:L65,1)</f>
        <v>28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45374</v>
      </c>
      <c r="C66" s="3" t="s">
        <v>172</v>
      </c>
      <c r="D66" s="3" t="s">
        <v>22</v>
      </c>
      <c r="E66" s="3">
        <v>1</v>
      </c>
      <c r="F66" s="3" t="s">
        <v>173</v>
      </c>
      <c r="G66" s="3" t="s">
        <v>20</v>
      </c>
      <c r="H66" s="3" t="s">
        <v>23</v>
      </c>
      <c r="I66" s="3" t="s">
        <v>24</v>
      </c>
      <c r="J66" s="5" t="s">
        <v>41</v>
      </c>
      <c r="K66" s="23" t="s">
        <v>136</v>
      </c>
      <c r="L66" s="6" t="s">
        <v>25</v>
      </c>
      <c r="M66" s="7">
        <v>1.97</v>
      </c>
      <c r="N66" s="7">
        <v>2</v>
      </c>
      <c r="O66" s="8" t="s">
        <v>26</v>
      </c>
      <c r="P66" s="7">
        <f t="shared" si="4"/>
        <v>112.82000000000001</v>
      </c>
      <c r="Q66" s="32">
        <f t="shared" si="0"/>
        <v>-2</v>
      </c>
      <c r="R66" s="29">
        <f t="shared" si="5"/>
        <v>-9.6850000000000023</v>
      </c>
      <c r="S66" s="30">
        <f t="shared" si="1"/>
        <v>103.13500000000001</v>
      </c>
      <c r="T66" s="31">
        <f t="shared" si="2"/>
        <v>0.4375</v>
      </c>
      <c r="U66" s="12">
        <f t="shared" si="3"/>
        <v>-8.5844708385038132E-2</v>
      </c>
      <c r="V66">
        <f>COUNTIF($L$2:L66,1)</f>
        <v>28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45374</v>
      </c>
      <c r="C67" s="3" t="s">
        <v>174</v>
      </c>
      <c r="D67" s="3" t="s">
        <v>22</v>
      </c>
      <c r="E67" s="3">
        <v>1</v>
      </c>
      <c r="F67" s="3" t="s">
        <v>175</v>
      </c>
      <c r="G67" s="3" t="s">
        <v>20</v>
      </c>
      <c r="H67" s="3" t="s">
        <v>73</v>
      </c>
      <c r="I67" s="3" t="s">
        <v>24</v>
      </c>
      <c r="J67" s="5" t="s">
        <v>39</v>
      </c>
      <c r="K67" s="23" t="s">
        <v>136</v>
      </c>
      <c r="L67" s="6" t="s">
        <v>25</v>
      </c>
      <c r="M67" s="7">
        <v>1.75</v>
      </c>
      <c r="N67" s="7">
        <v>3</v>
      </c>
      <c r="O67" s="8" t="s">
        <v>26</v>
      </c>
      <c r="P67" s="7">
        <f t="shared" si="4"/>
        <v>115.82000000000001</v>
      </c>
      <c r="Q67" s="32">
        <f t="shared" ref="Q67:Q87" si="6">IF(AND(L67="1",O67="ja"),(N67*M67*0.95)-N67,IF(AND(L67="1",O67="nein"),N67*M67-N67,-N67))</f>
        <v>-3</v>
      </c>
      <c r="R67" s="29">
        <f t="shared" si="5"/>
        <v>-12.685000000000002</v>
      </c>
      <c r="S67" s="30">
        <f t="shared" ref="S67:S87" si="7">P67+R67</f>
        <v>103.13500000000001</v>
      </c>
      <c r="T67" s="31">
        <f t="shared" ref="T67:T87" si="8">V67/W67</f>
        <v>0.43076923076923079</v>
      </c>
      <c r="U67" s="12">
        <f t="shared" ref="U67:U87" si="9">((S67-P67)/P67)*100%</f>
        <v>-0.10952339837679159</v>
      </c>
      <c r="V67">
        <f>COUNTIF($L$2:L67,1)</f>
        <v>28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45375</v>
      </c>
      <c r="C68" s="3" t="s">
        <v>176</v>
      </c>
      <c r="D68" s="3" t="s">
        <v>22</v>
      </c>
      <c r="E68" s="3">
        <v>1</v>
      </c>
      <c r="F68" s="3" t="s">
        <v>36</v>
      </c>
      <c r="G68" s="3" t="s">
        <v>20</v>
      </c>
      <c r="H68" s="3" t="s">
        <v>23</v>
      </c>
      <c r="I68" s="3" t="s">
        <v>24</v>
      </c>
      <c r="J68" s="13" t="s">
        <v>177</v>
      </c>
      <c r="K68" s="23"/>
      <c r="L68" s="6" t="s">
        <v>21</v>
      </c>
      <c r="M68" s="7">
        <v>2.0299999999999998</v>
      </c>
      <c r="N68" s="7">
        <v>2</v>
      </c>
      <c r="O68" s="8" t="s">
        <v>26</v>
      </c>
      <c r="P68" s="7">
        <f t="shared" ref="P68:P87" si="10">P67+N68</f>
        <v>117.82000000000001</v>
      </c>
      <c r="Q68" s="28">
        <f t="shared" si="6"/>
        <v>2.0599999999999996</v>
      </c>
      <c r="R68" s="29">
        <f t="shared" ref="R68:R87" si="11">R67+Q68</f>
        <v>-10.625000000000004</v>
      </c>
      <c r="S68" s="30">
        <f t="shared" si="7"/>
        <v>107.19500000000001</v>
      </c>
      <c r="T68" s="31">
        <f t="shared" si="8"/>
        <v>0.43939393939393939</v>
      </c>
      <c r="U68" s="12">
        <f t="shared" si="9"/>
        <v>-9.0179935494822602E-2</v>
      </c>
      <c r="V68">
        <f>COUNTIF($L$2:L68,1)</f>
        <v>29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45375</v>
      </c>
      <c r="C69" s="3" t="s">
        <v>178</v>
      </c>
      <c r="D69" s="3" t="s">
        <v>22</v>
      </c>
      <c r="E69" s="3">
        <v>1</v>
      </c>
      <c r="F69" s="3" t="s">
        <v>30</v>
      </c>
      <c r="G69" s="3" t="s">
        <v>20</v>
      </c>
      <c r="H69" s="3" t="s">
        <v>23</v>
      </c>
      <c r="I69" s="3" t="s">
        <v>24</v>
      </c>
      <c r="J69" s="13" t="s">
        <v>41</v>
      </c>
      <c r="K69" s="23"/>
      <c r="L69" s="6" t="s">
        <v>21</v>
      </c>
      <c r="M69" s="7">
        <v>1.92</v>
      </c>
      <c r="N69" s="7">
        <v>1.5</v>
      </c>
      <c r="O69" s="8" t="s">
        <v>26</v>
      </c>
      <c r="P69" s="7">
        <f t="shared" si="10"/>
        <v>119.32000000000001</v>
      </c>
      <c r="Q69" s="28">
        <f t="shared" si="6"/>
        <v>1.38</v>
      </c>
      <c r="R69" s="29">
        <f t="shared" si="11"/>
        <v>-9.2450000000000045</v>
      </c>
      <c r="S69" s="30">
        <f t="shared" si="7"/>
        <v>110.075</v>
      </c>
      <c r="T69" s="31">
        <f t="shared" si="8"/>
        <v>0.44776119402985076</v>
      </c>
      <c r="U69" s="12">
        <f t="shared" si="9"/>
        <v>-7.7480724103251797E-2</v>
      </c>
      <c r="V69">
        <f>COUNTIF($L$2:L69,1)</f>
        <v>30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.75" customHeight="1" x14ac:dyDescent="0.2">
      <c r="A70" s="3">
        <v>68</v>
      </c>
      <c r="B70" s="4">
        <v>45375</v>
      </c>
      <c r="C70" s="3" t="s">
        <v>179</v>
      </c>
      <c r="D70" s="3" t="s">
        <v>22</v>
      </c>
      <c r="E70" s="3">
        <v>1</v>
      </c>
      <c r="F70" s="3" t="s">
        <v>49</v>
      </c>
      <c r="G70" s="3" t="s">
        <v>20</v>
      </c>
      <c r="H70" s="3" t="s">
        <v>23</v>
      </c>
      <c r="I70" s="3" t="s">
        <v>24</v>
      </c>
      <c r="J70" s="5" t="s">
        <v>141</v>
      </c>
      <c r="K70" s="23" t="s">
        <v>180</v>
      </c>
      <c r="L70" s="6" t="s">
        <v>25</v>
      </c>
      <c r="M70" s="7">
        <v>1.89</v>
      </c>
      <c r="N70" s="7">
        <v>2</v>
      </c>
      <c r="O70" s="8" t="s">
        <v>26</v>
      </c>
      <c r="P70" s="7">
        <f t="shared" si="10"/>
        <v>121.32000000000001</v>
      </c>
      <c r="Q70" s="32">
        <f t="shared" si="6"/>
        <v>-2</v>
      </c>
      <c r="R70" s="29">
        <f t="shared" si="11"/>
        <v>-11.245000000000005</v>
      </c>
      <c r="S70" s="30">
        <f t="shared" si="7"/>
        <v>110.075</v>
      </c>
      <c r="T70" s="31">
        <f t="shared" si="8"/>
        <v>0.44117647058823528</v>
      </c>
      <c r="U70" s="12">
        <f t="shared" si="9"/>
        <v>-9.2688757006264458E-2</v>
      </c>
      <c r="V70">
        <f>COUNTIF($L$2:L70,1)</f>
        <v>30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8.5" customHeight="1" x14ac:dyDescent="0.2">
      <c r="A71" s="3">
        <v>69</v>
      </c>
      <c r="B71" s="4">
        <v>45375</v>
      </c>
      <c r="C71" s="3" t="s">
        <v>181</v>
      </c>
      <c r="D71" s="3" t="s">
        <v>22</v>
      </c>
      <c r="E71" s="3">
        <v>1</v>
      </c>
      <c r="F71" s="3" t="s">
        <v>182</v>
      </c>
      <c r="G71" s="3" t="s">
        <v>20</v>
      </c>
      <c r="H71" s="3" t="s">
        <v>23</v>
      </c>
      <c r="I71" s="3" t="s">
        <v>24</v>
      </c>
      <c r="J71" s="5" t="s">
        <v>163</v>
      </c>
      <c r="K71" s="23" t="s">
        <v>183</v>
      </c>
      <c r="L71" s="6" t="s">
        <v>25</v>
      </c>
      <c r="M71" s="7">
        <v>1.92</v>
      </c>
      <c r="N71" s="7">
        <v>1.5</v>
      </c>
      <c r="O71" s="8" t="s">
        <v>26</v>
      </c>
      <c r="P71" s="7">
        <f t="shared" si="10"/>
        <v>122.82000000000001</v>
      </c>
      <c r="Q71" s="32">
        <f t="shared" si="6"/>
        <v>-1.5</v>
      </c>
      <c r="R71" s="29">
        <f t="shared" si="11"/>
        <v>-12.745000000000005</v>
      </c>
      <c r="S71" s="30">
        <f t="shared" si="7"/>
        <v>110.075</v>
      </c>
      <c r="T71" s="31">
        <f t="shared" si="8"/>
        <v>0.43478260869565216</v>
      </c>
      <c r="U71" s="12">
        <f t="shared" si="9"/>
        <v>-0.10376974434131252</v>
      </c>
      <c r="V71">
        <f>COUNTIF($L$2:L71,1)</f>
        <v>30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7.75" customHeight="1" x14ac:dyDescent="0.2">
      <c r="A72" s="3">
        <v>70</v>
      </c>
      <c r="B72" s="4">
        <v>45375</v>
      </c>
      <c r="C72" s="3" t="s">
        <v>184</v>
      </c>
      <c r="D72" s="3" t="s">
        <v>22</v>
      </c>
      <c r="E72" s="3">
        <v>2</v>
      </c>
      <c r="F72" s="3" t="s">
        <v>185</v>
      </c>
      <c r="G72" s="3" t="s">
        <v>20</v>
      </c>
      <c r="H72" s="3" t="s">
        <v>23</v>
      </c>
      <c r="I72" s="3" t="s">
        <v>24</v>
      </c>
      <c r="J72" s="34" t="s">
        <v>186</v>
      </c>
      <c r="K72" s="23" t="s">
        <v>187</v>
      </c>
      <c r="L72" s="6" t="s">
        <v>25</v>
      </c>
      <c r="M72" s="7">
        <v>2.0299999999999998</v>
      </c>
      <c r="N72" s="7">
        <v>3</v>
      </c>
      <c r="O72" s="8" t="s">
        <v>26</v>
      </c>
      <c r="P72" s="7">
        <f t="shared" si="10"/>
        <v>125.82000000000001</v>
      </c>
      <c r="Q72" s="32">
        <f t="shared" si="6"/>
        <v>-3</v>
      </c>
      <c r="R72" s="29">
        <f t="shared" si="11"/>
        <v>-15.745000000000005</v>
      </c>
      <c r="S72" s="30">
        <f t="shared" si="7"/>
        <v>110.075</v>
      </c>
      <c r="T72" s="31">
        <f t="shared" si="8"/>
        <v>0.42857142857142855</v>
      </c>
      <c r="U72" s="12">
        <f t="shared" si="9"/>
        <v>-0.12513908758543954</v>
      </c>
      <c r="V72">
        <f>COUNTIF($L$2:L72,1)</f>
        <v>30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8.5" customHeight="1" x14ac:dyDescent="0.2">
      <c r="A73" s="3">
        <v>71</v>
      </c>
      <c r="B73" s="4">
        <v>45375</v>
      </c>
      <c r="C73" s="3" t="s">
        <v>188</v>
      </c>
      <c r="D73" s="3" t="s">
        <v>22</v>
      </c>
      <c r="E73" s="3">
        <v>2</v>
      </c>
      <c r="F73" s="3" t="s">
        <v>46</v>
      </c>
      <c r="G73" s="3" t="s">
        <v>20</v>
      </c>
      <c r="H73" s="3" t="s">
        <v>23</v>
      </c>
      <c r="I73" s="3" t="s">
        <v>24</v>
      </c>
      <c r="J73" s="5" t="s">
        <v>189</v>
      </c>
      <c r="K73" s="23"/>
      <c r="L73" s="6" t="s">
        <v>25</v>
      </c>
      <c r="M73" s="7">
        <v>2.04</v>
      </c>
      <c r="N73" s="7">
        <v>1.5</v>
      </c>
      <c r="O73" s="8" t="s">
        <v>26</v>
      </c>
      <c r="P73" s="7">
        <f t="shared" si="10"/>
        <v>127.32000000000001</v>
      </c>
      <c r="Q73" s="32">
        <f t="shared" si="6"/>
        <v>-1.5</v>
      </c>
      <c r="R73" s="29">
        <f t="shared" si="11"/>
        <v>-17.245000000000005</v>
      </c>
      <c r="S73" s="30">
        <f t="shared" si="7"/>
        <v>110.075</v>
      </c>
      <c r="T73" s="31">
        <f t="shared" si="8"/>
        <v>0.42253521126760563</v>
      </c>
      <c r="U73" s="12">
        <f t="shared" si="9"/>
        <v>-0.13544612001256678</v>
      </c>
      <c r="V73">
        <f>COUNTIF($L$2:L73,1)</f>
        <v>30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.75" customHeight="1" x14ac:dyDescent="0.2">
      <c r="A74" s="3">
        <v>72</v>
      </c>
      <c r="B74" s="4">
        <v>45379</v>
      </c>
      <c r="C74" s="3" t="s">
        <v>190</v>
      </c>
      <c r="D74" s="3" t="s">
        <v>22</v>
      </c>
      <c r="E74" s="3">
        <v>1</v>
      </c>
      <c r="F74" s="3" t="s">
        <v>30</v>
      </c>
      <c r="G74" s="3" t="s">
        <v>20</v>
      </c>
      <c r="H74" s="3" t="s">
        <v>23</v>
      </c>
      <c r="I74" s="3" t="s">
        <v>24</v>
      </c>
      <c r="J74" s="5" t="s">
        <v>27</v>
      </c>
      <c r="K74" s="23"/>
      <c r="L74" s="6" t="s">
        <v>25</v>
      </c>
      <c r="M74" s="7">
        <v>1.98</v>
      </c>
      <c r="N74" s="7">
        <v>1.5</v>
      </c>
      <c r="O74" s="8" t="s">
        <v>26</v>
      </c>
      <c r="P74" s="7">
        <f t="shared" si="10"/>
        <v>128.82</v>
      </c>
      <c r="Q74" s="32">
        <f t="shared" si="6"/>
        <v>-1.5</v>
      </c>
      <c r="R74" s="29">
        <f t="shared" si="11"/>
        <v>-18.745000000000005</v>
      </c>
      <c r="S74" s="30">
        <f t="shared" si="7"/>
        <v>110.07499999999999</v>
      </c>
      <c r="T74" s="31">
        <f t="shared" si="8"/>
        <v>0.41666666666666669</v>
      </c>
      <c r="U74" s="12">
        <f t="shared" si="9"/>
        <v>-0.1455131190808881</v>
      </c>
      <c r="V74">
        <f>COUNTIF($L$2:L74,1)</f>
        <v>30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7.75" customHeight="1" x14ac:dyDescent="0.2">
      <c r="A75" s="3">
        <v>73</v>
      </c>
      <c r="B75" s="4">
        <v>45379</v>
      </c>
      <c r="C75" s="3" t="s">
        <v>191</v>
      </c>
      <c r="D75" s="3" t="s">
        <v>22</v>
      </c>
      <c r="E75" s="3">
        <v>2</v>
      </c>
      <c r="F75" s="3" t="s">
        <v>94</v>
      </c>
      <c r="G75" s="3" t="s">
        <v>20</v>
      </c>
      <c r="H75" s="3" t="s">
        <v>23</v>
      </c>
      <c r="I75" s="3" t="s">
        <v>24</v>
      </c>
      <c r="J75" s="13" t="s">
        <v>192</v>
      </c>
      <c r="K75" s="23"/>
      <c r="L75" s="6" t="s">
        <v>21</v>
      </c>
      <c r="M75" s="7">
        <v>2.15</v>
      </c>
      <c r="N75" s="7">
        <v>2</v>
      </c>
      <c r="O75" s="8" t="s">
        <v>26</v>
      </c>
      <c r="P75" s="7">
        <f t="shared" si="10"/>
        <v>130.82</v>
      </c>
      <c r="Q75" s="28">
        <f t="shared" si="6"/>
        <v>2.2999999999999998</v>
      </c>
      <c r="R75" s="29">
        <f t="shared" si="11"/>
        <v>-16.445000000000004</v>
      </c>
      <c r="S75" s="30">
        <f t="shared" si="7"/>
        <v>114.37499999999999</v>
      </c>
      <c r="T75" s="31">
        <f t="shared" si="8"/>
        <v>0.42465753424657532</v>
      </c>
      <c r="U75" s="12">
        <f t="shared" si="9"/>
        <v>-0.12570707842837492</v>
      </c>
      <c r="V75">
        <f>COUNTIF($L$2:L75,1)</f>
        <v>31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45379</v>
      </c>
      <c r="C76" s="3" t="s">
        <v>193</v>
      </c>
      <c r="D76" s="3" t="s">
        <v>22</v>
      </c>
      <c r="E76" s="3">
        <v>1</v>
      </c>
      <c r="F76" s="3">
        <v>1</v>
      </c>
      <c r="G76" s="3" t="s">
        <v>20</v>
      </c>
      <c r="H76" s="3" t="s">
        <v>23</v>
      </c>
      <c r="I76" s="3" t="s">
        <v>24</v>
      </c>
      <c r="J76" s="5" t="s">
        <v>194</v>
      </c>
      <c r="K76" s="23" t="s">
        <v>195</v>
      </c>
      <c r="L76" s="6" t="s">
        <v>25</v>
      </c>
      <c r="M76" s="7">
        <v>1.9</v>
      </c>
      <c r="N76" s="7">
        <v>2</v>
      </c>
      <c r="O76" s="8" t="s">
        <v>26</v>
      </c>
      <c r="P76" s="7">
        <f t="shared" si="10"/>
        <v>132.82</v>
      </c>
      <c r="Q76" s="32">
        <f t="shared" si="6"/>
        <v>-2</v>
      </c>
      <c r="R76" s="29">
        <f t="shared" si="11"/>
        <v>-18.445000000000004</v>
      </c>
      <c r="S76" s="30">
        <f t="shared" si="7"/>
        <v>114.37499999999999</v>
      </c>
      <c r="T76" s="31">
        <f t="shared" si="8"/>
        <v>0.41891891891891891</v>
      </c>
      <c r="U76" s="12">
        <f t="shared" si="9"/>
        <v>-0.13887215780755915</v>
      </c>
      <c r="V76">
        <f>COUNTIF($L$2:L76,1)</f>
        <v>31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.75" customHeight="1" x14ac:dyDescent="0.2">
      <c r="A77" s="3">
        <v>75</v>
      </c>
      <c r="B77" s="4">
        <v>45379</v>
      </c>
      <c r="C77" s="3" t="s">
        <v>196</v>
      </c>
      <c r="D77" s="3" t="s">
        <v>22</v>
      </c>
      <c r="E77" s="3">
        <v>1</v>
      </c>
      <c r="F77" s="3" t="s">
        <v>33</v>
      </c>
      <c r="G77" s="3" t="s">
        <v>20</v>
      </c>
      <c r="H77" s="3" t="s">
        <v>23</v>
      </c>
      <c r="I77" s="3" t="s">
        <v>24</v>
      </c>
      <c r="J77" s="13" t="s">
        <v>131</v>
      </c>
      <c r="K77" s="23"/>
      <c r="L77" s="6" t="s">
        <v>21</v>
      </c>
      <c r="M77" s="7">
        <v>1.95</v>
      </c>
      <c r="N77" s="7">
        <v>2.5</v>
      </c>
      <c r="O77" s="8" t="s">
        <v>26</v>
      </c>
      <c r="P77" s="7">
        <f t="shared" si="10"/>
        <v>135.32</v>
      </c>
      <c r="Q77" s="28">
        <f t="shared" si="6"/>
        <v>2.375</v>
      </c>
      <c r="R77" s="29">
        <f t="shared" si="11"/>
        <v>-16.070000000000004</v>
      </c>
      <c r="S77" s="30">
        <f t="shared" si="7"/>
        <v>119.24999999999999</v>
      </c>
      <c r="T77" s="31">
        <f t="shared" si="8"/>
        <v>0.42666666666666669</v>
      </c>
      <c r="U77" s="12">
        <f t="shared" si="9"/>
        <v>-0.11875554241797227</v>
      </c>
      <c r="V77">
        <f>COUNTIF($L$2:L77,1)</f>
        <v>32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.75" customHeight="1" x14ac:dyDescent="0.2">
      <c r="A78" s="3">
        <v>76</v>
      </c>
      <c r="B78" s="4">
        <v>45379</v>
      </c>
      <c r="C78" s="3" t="s">
        <v>197</v>
      </c>
      <c r="D78" s="3" t="s">
        <v>22</v>
      </c>
      <c r="E78" s="3">
        <v>1</v>
      </c>
      <c r="F78" s="3" t="s">
        <v>33</v>
      </c>
      <c r="G78" s="3" t="s">
        <v>20</v>
      </c>
      <c r="H78" s="3" t="s">
        <v>23</v>
      </c>
      <c r="I78" s="3" t="s">
        <v>24</v>
      </c>
      <c r="J78" s="13" t="s">
        <v>131</v>
      </c>
      <c r="K78" s="23"/>
      <c r="L78" s="6" t="s">
        <v>21</v>
      </c>
      <c r="M78" s="7">
        <v>2.0299999999999998</v>
      </c>
      <c r="N78" s="7">
        <v>1.5</v>
      </c>
      <c r="O78" s="8" t="s">
        <v>26</v>
      </c>
      <c r="P78" s="7">
        <f t="shared" si="10"/>
        <v>136.82</v>
      </c>
      <c r="Q78" s="28">
        <f t="shared" si="6"/>
        <v>1.5449999999999999</v>
      </c>
      <c r="R78" s="29">
        <f t="shared" si="11"/>
        <v>-14.525000000000004</v>
      </c>
      <c r="S78" s="30">
        <f t="shared" si="7"/>
        <v>122.29499999999999</v>
      </c>
      <c r="T78" s="31">
        <f t="shared" si="8"/>
        <v>0.43421052631578949</v>
      </c>
      <c r="U78" s="12">
        <f t="shared" si="9"/>
        <v>-0.10616137991521712</v>
      </c>
      <c r="V78">
        <f>COUNTIF($L$2:L78,1)</f>
        <v>33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5.75" customHeight="1" x14ac:dyDescent="0.2">
      <c r="A79" s="3">
        <v>77</v>
      </c>
      <c r="B79" s="4">
        <v>45379</v>
      </c>
      <c r="C79" s="3" t="s">
        <v>198</v>
      </c>
      <c r="D79" s="3" t="s">
        <v>22</v>
      </c>
      <c r="E79" s="3">
        <v>1</v>
      </c>
      <c r="F79" s="3" t="s">
        <v>199</v>
      </c>
      <c r="G79" s="3" t="s">
        <v>20</v>
      </c>
      <c r="H79" s="3" t="s">
        <v>23</v>
      </c>
      <c r="I79" s="3" t="s">
        <v>24</v>
      </c>
      <c r="J79" s="5" t="s">
        <v>200</v>
      </c>
      <c r="K79" s="23" t="s">
        <v>201</v>
      </c>
      <c r="L79" s="6" t="s">
        <v>25</v>
      </c>
      <c r="M79" s="7">
        <v>2.02</v>
      </c>
      <c r="N79" s="7">
        <v>2</v>
      </c>
      <c r="O79" s="8" t="s">
        <v>26</v>
      </c>
      <c r="P79" s="7">
        <f t="shared" si="10"/>
        <v>138.82</v>
      </c>
      <c r="Q79" s="32">
        <f t="shared" si="6"/>
        <v>-2</v>
      </c>
      <c r="R79" s="29">
        <f t="shared" si="11"/>
        <v>-16.525000000000006</v>
      </c>
      <c r="S79" s="30">
        <f t="shared" si="7"/>
        <v>122.29499999999999</v>
      </c>
      <c r="T79" s="31">
        <f t="shared" si="8"/>
        <v>0.42857142857142855</v>
      </c>
      <c r="U79" s="12">
        <f t="shared" si="9"/>
        <v>-0.11903904336550934</v>
      </c>
      <c r="V79">
        <f>COUNTIF($L$2:L79,1)</f>
        <v>33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8.5" customHeight="1" x14ac:dyDescent="0.2">
      <c r="A80" s="3">
        <v>78</v>
      </c>
      <c r="B80" s="4">
        <v>45381</v>
      </c>
      <c r="C80" s="3" t="s">
        <v>202</v>
      </c>
      <c r="D80" s="3" t="s">
        <v>22</v>
      </c>
      <c r="E80" s="3">
        <v>2</v>
      </c>
      <c r="F80" s="3" t="s">
        <v>203</v>
      </c>
      <c r="G80" s="3" t="s">
        <v>20</v>
      </c>
      <c r="H80" s="3" t="s">
        <v>23</v>
      </c>
      <c r="I80" s="3" t="s">
        <v>24</v>
      </c>
      <c r="J80" s="13" t="s">
        <v>204</v>
      </c>
      <c r="K80" s="23"/>
      <c r="L80" s="6" t="s">
        <v>21</v>
      </c>
      <c r="M80" s="7">
        <v>1.67</v>
      </c>
      <c r="N80" s="7">
        <v>2</v>
      </c>
      <c r="O80" s="8" t="s">
        <v>26</v>
      </c>
      <c r="P80" s="7">
        <f t="shared" si="10"/>
        <v>140.82</v>
      </c>
      <c r="Q80" s="28">
        <f t="shared" si="6"/>
        <v>1.3399999999999999</v>
      </c>
      <c r="R80" s="29">
        <f t="shared" si="11"/>
        <v>-15.185000000000006</v>
      </c>
      <c r="S80" s="30">
        <f t="shared" si="7"/>
        <v>125.63499999999999</v>
      </c>
      <c r="T80" s="31">
        <f t="shared" si="8"/>
        <v>0.4358974358974359</v>
      </c>
      <c r="U80" s="12">
        <f t="shared" si="9"/>
        <v>-0.1078326942195711</v>
      </c>
      <c r="V80">
        <f>COUNTIF($L$2:L80,1)</f>
        <v>34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.75" customHeight="1" x14ac:dyDescent="0.2">
      <c r="A81" s="3">
        <v>79</v>
      </c>
      <c r="B81" s="4">
        <v>45381</v>
      </c>
      <c r="C81" s="3" t="s">
        <v>205</v>
      </c>
      <c r="D81" s="3" t="s">
        <v>22</v>
      </c>
      <c r="E81" s="3">
        <v>1</v>
      </c>
      <c r="F81" s="3" t="s">
        <v>49</v>
      </c>
      <c r="G81" s="3" t="s">
        <v>20</v>
      </c>
      <c r="H81" s="3" t="s">
        <v>23</v>
      </c>
      <c r="I81" s="3" t="s">
        <v>24</v>
      </c>
      <c r="J81" s="5" t="s">
        <v>81</v>
      </c>
      <c r="K81" s="23" t="s">
        <v>206</v>
      </c>
      <c r="L81" s="6" t="s">
        <v>25</v>
      </c>
      <c r="M81" s="7">
        <v>3.14</v>
      </c>
      <c r="N81" s="7">
        <v>1</v>
      </c>
      <c r="O81" s="8" t="s">
        <v>26</v>
      </c>
      <c r="P81" s="7">
        <f t="shared" si="10"/>
        <v>141.82</v>
      </c>
      <c r="Q81" s="32">
        <f t="shared" si="6"/>
        <v>-1</v>
      </c>
      <c r="R81" s="29">
        <f t="shared" si="11"/>
        <v>-16.185000000000006</v>
      </c>
      <c r="S81" s="30">
        <f t="shared" si="7"/>
        <v>125.63499999999999</v>
      </c>
      <c r="T81" s="31">
        <f t="shared" si="8"/>
        <v>0.43037974683544306</v>
      </c>
      <c r="U81" s="12">
        <f t="shared" si="9"/>
        <v>-0.11412353687773236</v>
      </c>
      <c r="V81">
        <f>COUNTIF($L$2:L81,1)</f>
        <v>34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8.5" customHeight="1" x14ac:dyDescent="0.2">
      <c r="A82" s="3">
        <v>80</v>
      </c>
      <c r="B82" s="4">
        <v>45381</v>
      </c>
      <c r="C82" s="3" t="s">
        <v>207</v>
      </c>
      <c r="D82" s="3" t="s">
        <v>22</v>
      </c>
      <c r="E82" s="3">
        <v>1</v>
      </c>
      <c r="F82" s="3">
        <v>2</v>
      </c>
      <c r="G82" s="3" t="s">
        <v>20</v>
      </c>
      <c r="H82" s="3" t="s">
        <v>23</v>
      </c>
      <c r="I82" s="3" t="s">
        <v>24</v>
      </c>
      <c r="J82" s="5" t="s">
        <v>208</v>
      </c>
      <c r="K82" s="23" t="s">
        <v>209</v>
      </c>
      <c r="L82" s="6" t="s">
        <v>25</v>
      </c>
      <c r="M82" s="7">
        <v>1.99</v>
      </c>
      <c r="N82" s="7">
        <v>2</v>
      </c>
      <c r="O82" s="8" t="s">
        <v>26</v>
      </c>
      <c r="P82" s="7">
        <f t="shared" si="10"/>
        <v>143.82</v>
      </c>
      <c r="Q82" s="32">
        <f t="shared" si="6"/>
        <v>-2</v>
      </c>
      <c r="R82" s="29">
        <f t="shared" si="11"/>
        <v>-18.185000000000006</v>
      </c>
      <c r="S82" s="30">
        <f t="shared" si="7"/>
        <v>125.63499999999999</v>
      </c>
      <c r="T82" s="31">
        <f t="shared" si="8"/>
        <v>0.42499999999999999</v>
      </c>
      <c r="U82" s="12">
        <f t="shared" si="9"/>
        <v>-0.12644277569183704</v>
      </c>
      <c r="V82">
        <f>COUNTIF($L$2:L82,1)</f>
        <v>34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.75" customHeight="1" x14ac:dyDescent="0.2">
      <c r="A83" s="3">
        <v>81</v>
      </c>
      <c r="B83" s="4">
        <v>45381</v>
      </c>
      <c r="C83" s="3" t="s">
        <v>210</v>
      </c>
      <c r="D83" s="3" t="s">
        <v>22</v>
      </c>
      <c r="E83" s="3">
        <v>1</v>
      </c>
      <c r="F83" s="3" t="s">
        <v>36</v>
      </c>
      <c r="G83" s="3" t="s">
        <v>20</v>
      </c>
      <c r="H83" s="3" t="s">
        <v>23</v>
      </c>
      <c r="I83" s="3" t="s">
        <v>24</v>
      </c>
      <c r="J83" s="13" t="s">
        <v>32</v>
      </c>
      <c r="K83" s="23"/>
      <c r="L83" s="6" t="s">
        <v>21</v>
      </c>
      <c r="M83" s="7">
        <v>1.97</v>
      </c>
      <c r="N83" s="7">
        <v>1.5</v>
      </c>
      <c r="O83" s="8" t="s">
        <v>26</v>
      </c>
      <c r="P83" s="7">
        <f t="shared" si="10"/>
        <v>145.32</v>
      </c>
      <c r="Q83" s="28">
        <f t="shared" si="6"/>
        <v>1.4550000000000001</v>
      </c>
      <c r="R83" s="29">
        <f t="shared" si="11"/>
        <v>-16.730000000000004</v>
      </c>
      <c r="S83" s="30">
        <f t="shared" si="7"/>
        <v>128.58999999999997</v>
      </c>
      <c r="T83" s="31">
        <f t="shared" si="8"/>
        <v>0.43209876543209874</v>
      </c>
      <c r="U83" s="12">
        <f t="shared" si="9"/>
        <v>-0.11512524084778433</v>
      </c>
      <c r="V83">
        <f>COUNTIF($L$2:L83,1)</f>
        <v>35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.75" customHeight="1" x14ac:dyDescent="0.2">
      <c r="A84" s="3">
        <v>82</v>
      </c>
      <c r="B84" s="4">
        <v>45381</v>
      </c>
      <c r="C84" s="3" t="s">
        <v>211</v>
      </c>
      <c r="D84" s="3" t="s">
        <v>22</v>
      </c>
      <c r="E84" s="3">
        <v>1</v>
      </c>
      <c r="F84" s="3" t="s">
        <v>29</v>
      </c>
      <c r="G84" s="3" t="s">
        <v>20</v>
      </c>
      <c r="H84" s="3" t="s">
        <v>23</v>
      </c>
      <c r="I84" s="3" t="s">
        <v>24</v>
      </c>
      <c r="J84" s="5" t="s">
        <v>81</v>
      </c>
      <c r="K84" s="23" t="s">
        <v>136</v>
      </c>
      <c r="L84" s="6" t="s">
        <v>25</v>
      </c>
      <c r="M84" s="7">
        <v>1.88</v>
      </c>
      <c r="N84" s="7">
        <v>1.5</v>
      </c>
      <c r="O84" s="8" t="s">
        <v>26</v>
      </c>
      <c r="P84" s="7">
        <f t="shared" si="10"/>
        <v>146.82</v>
      </c>
      <c r="Q84" s="32">
        <f t="shared" si="6"/>
        <v>-1.5</v>
      </c>
      <c r="R84" s="29">
        <f t="shared" si="11"/>
        <v>-18.230000000000004</v>
      </c>
      <c r="S84" s="30">
        <f t="shared" si="7"/>
        <v>128.58999999999997</v>
      </c>
      <c r="T84" s="31">
        <f t="shared" si="8"/>
        <v>0.42682926829268292</v>
      </c>
      <c r="U84" s="12">
        <f t="shared" si="9"/>
        <v>-0.1241656450074923</v>
      </c>
      <c r="V84">
        <f>COUNTIF($L$2:L84,1)</f>
        <v>35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.75" customHeight="1" x14ac:dyDescent="0.2">
      <c r="A85" s="3">
        <v>83</v>
      </c>
      <c r="B85" s="4">
        <v>45381</v>
      </c>
      <c r="C85" s="3" t="s">
        <v>212</v>
      </c>
      <c r="D85" s="3" t="s">
        <v>22</v>
      </c>
      <c r="E85" s="3">
        <v>1</v>
      </c>
      <c r="F85" s="3" t="s">
        <v>53</v>
      </c>
      <c r="G85" s="3" t="s">
        <v>20</v>
      </c>
      <c r="H85" s="3" t="s">
        <v>23</v>
      </c>
      <c r="I85" s="3" t="s">
        <v>24</v>
      </c>
      <c r="J85" s="13" t="s">
        <v>213</v>
      </c>
      <c r="K85" s="23"/>
      <c r="L85" s="6" t="s">
        <v>21</v>
      </c>
      <c r="M85" s="7">
        <v>1.5</v>
      </c>
      <c r="N85" s="7">
        <v>2</v>
      </c>
      <c r="O85" s="8" t="s">
        <v>26</v>
      </c>
      <c r="P85" s="7">
        <f t="shared" si="10"/>
        <v>148.82</v>
      </c>
      <c r="Q85" s="28">
        <f t="shared" si="6"/>
        <v>1</v>
      </c>
      <c r="R85" s="29">
        <f t="shared" si="11"/>
        <v>-17.230000000000004</v>
      </c>
      <c r="S85" s="30">
        <f t="shared" si="7"/>
        <v>131.58999999999997</v>
      </c>
      <c r="T85" s="31">
        <f t="shared" si="8"/>
        <v>0.43373493975903615</v>
      </c>
      <c r="U85" s="12">
        <f t="shared" si="9"/>
        <v>-0.11577744926757169</v>
      </c>
      <c r="V85">
        <f>COUNTIF($L$2:L85,1)</f>
        <v>36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5.75" customHeight="1" x14ac:dyDescent="0.2">
      <c r="A86" s="3">
        <v>84</v>
      </c>
      <c r="B86" s="4">
        <v>45382</v>
      </c>
      <c r="C86" s="3" t="s">
        <v>214</v>
      </c>
      <c r="D86" s="3" t="s">
        <v>22</v>
      </c>
      <c r="E86" s="3">
        <v>1</v>
      </c>
      <c r="F86" s="3" t="s">
        <v>38</v>
      </c>
      <c r="G86" s="3" t="s">
        <v>20</v>
      </c>
      <c r="H86" s="3" t="s">
        <v>23</v>
      </c>
      <c r="I86" s="3" t="s">
        <v>24</v>
      </c>
      <c r="J86" s="5" t="s">
        <v>27</v>
      </c>
      <c r="K86" s="23" t="s">
        <v>215</v>
      </c>
      <c r="L86" s="6" t="s">
        <v>25</v>
      </c>
      <c r="M86" s="7">
        <v>2.2599999999999998</v>
      </c>
      <c r="N86" s="7">
        <v>1</v>
      </c>
      <c r="O86" s="8" t="s">
        <v>26</v>
      </c>
      <c r="P86" s="7">
        <f t="shared" si="10"/>
        <v>149.82</v>
      </c>
      <c r="Q86" s="32">
        <f t="shared" si="6"/>
        <v>-1</v>
      </c>
      <c r="R86" s="29">
        <f t="shared" si="11"/>
        <v>-18.230000000000004</v>
      </c>
      <c r="S86" s="30">
        <f t="shared" si="7"/>
        <v>131.58999999999997</v>
      </c>
      <c r="T86" s="31">
        <f t="shared" si="8"/>
        <v>0.42857142857142855</v>
      </c>
      <c r="U86" s="12">
        <f t="shared" si="9"/>
        <v>-0.12167934855159537</v>
      </c>
      <c r="V86">
        <f>COUNTIF($L$2:L86,1)</f>
        <v>36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7.75" customHeight="1" x14ac:dyDescent="0.2">
      <c r="A87" s="3">
        <v>85</v>
      </c>
      <c r="B87" s="4">
        <v>45382</v>
      </c>
      <c r="C87" s="3" t="s">
        <v>216</v>
      </c>
      <c r="D87" s="3" t="s">
        <v>105</v>
      </c>
      <c r="E87" s="3">
        <v>2</v>
      </c>
      <c r="F87" s="3" t="s">
        <v>217</v>
      </c>
      <c r="G87" s="3" t="s">
        <v>20</v>
      </c>
      <c r="H87" s="3" t="s">
        <v>23</v>
      </c>
      <c r="I87" s="3" t="s">
        <v>24</v>
      </c>
      <c r="J87" s="5" t="s">
        <v>218</v>
      </c>
      <c r="K87" s="23" t="s">
        <v>201</v>
      </c>
      <c r="L87" s="6" t="s">
        <v>25</v>
      </c>
      <c r="M87" s="7">
        <v>2.68</v>
      </c>
      <c r="N87" s="7">
        <v>1.5</v>
      </c>
      <c r="O87" s="8" t="s">
        <v>26</v>
      </c>
      <c r="P87" s="7">
        <f t="shared" si="10"/>
        <v>151.32</v>
      </c>
      <c r="Q87" s="32">
        <f t="shared" si="6"/>
        <v>-1.5</v>
      </c>
      <c r="R87" s="29">
        <f t="shared" si="11"/>
        <v>-19.730000000000004</v>
      </c>
      <c r="S87" s="30">
        <f t="shared" si="7"/>
        <v>131.58999999999997</v>
      </c>
      <c r="T87" s="31">
        <f t="shared" si="8"/>
        <v>0.42352941176470588</v>
      </c>
      <c r="U87" s="12">
        <f t="shared" si="9"/>
        <v>-0.13038593708696813</v>
      </c>
      <c r="V87">
        <f>COUNTIF($L$2:L87,1)</f>
        <v>36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</sheetData>
  <sheetProtection selectLockedCells="1" selectUnlockedCells="1"/>
  <autoFilter ref="A1:IK87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März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2024-04-02T16:18:55Z</dcterms:modified>
</cp:coreProperties>
</file>