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ma\Dropbox\Tippbrüder\Statistik\"/>
    </mc:Choice>
  </mc:AlternateContent>
  <xr:revisionPtr revIDLastSave="0" documentId="13_ncr:1_{F9018AEF-F62E-4E46-A890-B065B02C69ED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Februar" sheetId="1" r:id="rId1"/>
  </sheets>
  <definedNames>
    <definedName name="__Anonymous_Sheet_DB__1">Februar!#REF!</definedName>
    <definedName name="__xlnm._FilterDatabase" localSheetId="0">Februar!#REF!</definedName>
    <definedName name="__xlnm._FilterDatabase_1">Februar!#REF!</definedName>
    <definedName name="_xlnm._FilterDatabase" localSheetId="0" hidden="1">Februar!$A$1:$IK$69</definedName>
    <definedName name="Excel_BuiltIn__FilterDatabase" localSheetId="0">Februar!#REF!</definedName>
    <definedName name="Excel_BuiltIn__FilterDatabase_1">Februar!#REF!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9" i="1" l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S3" i="1"/>
  <c r="U3" i="1" s="1"/>
  <c r="S4" i="1"/>
  <c r="U4" i="1" s="1"/>
  <c r="P5" i="1"/>
  <c r="S5" i="1" l="1"/>
  <c r="U5" i="1" s="1"/>
  <c r="P6" i="1"/>
  <c r="S6" i="1" l="1"/>
  <c r="U6" i="1" s="1"/>
  <c r="P7" i="1"/>
  <c r="P8" i="1" l="1"/>
  <c r="S7" i="1"/>
  <c r="U7" i="1" s="1"/>
  <c r="P9" i="1" l="1"/>
  <c r="S8" i="1"/>
  <c r="U8" i="1" s="1"/>
  <c r="S9" i="1" l="1"/>
  <c r="U9" i="1" s="1"/>
  <c r="P10" i="1"/>
  <c r="P11" i="1" l="1"/>
  <c r="S10" i="1"/>
  <c r="U10" i="1" s="1"/>
  <c r="S11" i="1" l="1"/>
  <c r="U11" i="1" s="1"/>
  <c r="P12" i="1"/>
  <c r="P13" i="1" l="1"/>
  <c r="S12" i="1"/>
  <c r="U12" i="1" s="1"/>
  <c r="P14" i="1" l="1"/>
  <c r="S13" i="1"/>
  <c r="U13" i="1" s="1"/>
  <c r="P15" i="1" l="1"/>
  <c r="S14" i="1"/>
  <c r="U14" i="1" s="1"/>
  <c r="P16" i="1" l="1"/>
  <c r="S15" i="1"/>
  <c r="U15" i="1" s="1"/>
  <c r="S16" i="1" l="1"/>
  <c r="U16" i="1" s="1"/>
  <c r="P17" i="1"/>
  <c r="S17" i="1" l="1"/>
  <c r="U17" i="1" s="1"/>
  <c r="P18" i="1"/>
  <c r="S18" i="1" l="1"/>
  <c r="U18" i="1" s="1"/>
  <c r="P19" i="1"/>
  <c r="P20" i="1" l="1"/>
  <c r="S19" i="1"/>
  <c r="U19" i="1" s="1"/>
  <c r="P21" i="1" l="1"/>
  <c r="S20" i="1"/>
  <c r="U20" i="1" s="1"/>
  <c r="S21" i="1" l="1"/>
  <c r="U21" i="1" s="1"/>
  <c r="P22" i="1"/>
  <c r="P23" i="1" l="1"/>
  <c r="S22" i="1"/>
  <c r="U22" i="1" s="1"/>
  <c r="S23" i="1" l="1"/>
  <c r="U23" i="1" s="1"/>
  <c r="P24" i="1"/>
  <c r="P25" i="1" l="1"/>
  <c r="S24" i="1"/>
  <c r="U24" i="1" s="1"/>
  <c r="P26" i="1" l="1"/>
  <c r="S25" i="1"/>
  <c r="U25" i="1" s="1"/>
  <c r="P27" i="1" l="1"/>
  <c r="S26" i="1"/>
  <c r="U26" i="1" s="1"/>
  <c r="P28" i="1" l="1"/>
  <c r="S27" i="1"/>
  <c r="U27" i="1" s="1"/>
  <c r="S28" i="1" l="1"/>
  <c r="U28" i="1" s="1"/>
  <c r="P29" i="1"/>
  <c r="P30" i="1" l="1"/>
  <c r="S29" i="1"/>
  <c r="U29" i="1" s="1"/>
  <c r="S30" i="1" l="1"/>
  <c r="U30" i="1" s="1"/>
  <c r="P31" i="1"/>
  <c r="P32" i="1" l="1"/>
  <c r="S31" i="1"/>
  <c r="U31" i="1" s="1"/>
  <c r="P33" i="1" l="1"/>
  <c r="S32" i="1"/>
  <c r="U32" i="1" s="1"/>
  <c r="S33" i="1" l="1"/>
  <c r="U33" i="1" s="1"/>
  <c r="P34" i="1"/>
  <c r="P35" i="1" l="1"/>
  <c r="S34" i="1"/>
  <c r="U34" i="1" s="1"/>
  <c r="S35" i="1" l="1"/>
  <c r="U35" i="1" s="1"/>
  <c r="P36" i="1"/>
  <c r="P37" i="1" l="1"/>
  <c r="S36" i="1"/>
  <c r="U36" i="1" s="1"/>
  <c r="P38" i="1" l="1"/>
  <c r="S37" i="1"/>
  <c r="U37" i="1" s="1"/>
  <c r="P39" i="1" l="1"/>
  <c r="S38" i="1"/>
  <c r="U38" i="1" s="1"/>
  <c r="P40" i="1" l="1"/>
  <c r="S39" i="1"/>
  <c r="U39" i="1" s="1"/>
  <c r="S40" i="1" l="1"/>
  <c r="U40" i="1" s="1"/>
  <c r="P41" i="1"/>
  <c r="S41" i="1" l="1"/>
  <c r="U41" i="1" s="1"/>
  <c r="P42" i="1"/>
  <c r="S42" i="1" l="1"/>
  <c r="U42" i="1" s="1"/>
  <c r="P43" i="1"/>
  <c r="P44" i="1" l="1"/>
  <c r="S43" i="1"/>
  <c r="U43" i="1" s="1"/>
  <c r="P45" i="1" l="1"/>
  <c r="S44" i="1"/>
  <c r="U44" i="1" s="1"/>
  <c r="S45" i="1" l="1"/>
  <c r="U45" i="1" s="1"/>
  <c r="P46" i="1"/>
  <c r="P47" i="1" l="1"/>
  <c r="S46" i="1"/>
  <c r="U46" i="1" s="1"/>
  <c r="S47" i="1" l="1"/>
  <c r="U47" i="1" s="1"/>
  <c r="P48" i="1"/>
  <c r="P49" i="1" l="1"/>
  <c r="S48" i="1"/>
  <c r="U48" i="1" s="1"/>
  <c r="P50" i="1" l="1"/>
  <c r="S49" i="1"/>
  <c r="U49" i="1" s="1"/>
  <c r="P51" i="1" l="1"/>
  <c r="S50" i="1"/>
  <c r="U50" i="1" s="1"/>
  <c r="S51" i="1" l="1"/>
  <c r="U51" i="1" s="1"/>
  <c r="P52" i="1"/>
  <c r="S52" i="1" l="1"/>
  <c r="U52" i="1" s="1"/>
  <c r="P53" i="1"/>
  <c r="P54" i="1" l="1"/>
  <c r="S53" i="1"/>
  <c r="U53" i="1" s="1"/>
  <c r="S54" i="1" l="1"/>
  <c r="U54" i="1" s="1"/>
  <c r="P55" i="1"/>
  <c r="P56" i="1" l="1"/>
  <c r="S55" i="1"/>
  <c r="U55" i="1" s="1"/>
  <c r="P57" i="1" l="1"/>
  <c r="S56" i="1"/>
  <c r="U56" i="1" s="1"/>
  <c r="S57" i="1" l="1"/>
  <c r="U57" i="1" s="1"/>
  <c r="P58" i="1"/>
  <c r="P59" i="1" l="1"/>
  <c r="S58" i="1"/>
  <c r="U58" i="1" s="1"/>
  <c r="S59" i="1" l="1"/>
  <c r="U59" i="1" s="1"/>
  <c r="P60" i="1"/>
  <c r="P61" i="1" l="1"/>
  <c r="S60" i="1"/>
  <c r="U60" i="1" s="1"/>
  <c r="P62" i="1" l="1"/>
  <c r="S61" i="1"/>
  <c r="U61" i="1" s="1"/>
  <c r="P63" i="1" l="1"/>
  <c r="S62" i="1"/>
  <c r="U62" i="1" s="1"/>
  <c r="P64" i="1" l="1"/>
  <c r="S63" i="1"/>
  <c r="U63" i="1" s="1"/>
  <c r="S64" i="1" l="1"/>
  <c r="U64" i="1" s="1"/>
  <c r="P65" i="1"/>
  <c r="P66" i="1" l="1"/>
  <c r="S65" i="1"/>
  <c r="U65" i="1" s="1"/>
  <c r="S66" i="1" l="1"/>
  <c r="U66" i="1" s="1"/>
  <c r="P67" i="1"/>
  <c r="P68" i="1" l="1"/>
  <c r="S67" i="1"/>
  <c r="U67" i="1" s="1"/>
  <c r="P69" i="1" l="1"/>
  <c r="S68" i="1"/>
  <c r="U68" i="1" s="1"/>
  <c r="S69" i="1" l="1"/>
  <c r="U69" i="1" s="1"/>
</calcChain>
</file>

<file path=xl/sharedStrings.xml><?xml version="1.0" encoding="utf-8"?>
<sst xmlns="http://schemas.openxmlformats.org/spreadsheetml/2006/main" count="644" uniqueCount="169">
  <si>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</si>
  <si>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</si>
  <si>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</si>
  <si>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</si>
  <si>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</si>
  <si>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</si>
  <si>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</si>
  <si>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</si>
  <si>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</si>
  <si>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</si>
  <si>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</si>
  <si>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</si>
  <si>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</si>
  <si>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</si>
  <si>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</si>
  <si>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</si>
  <si>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</si>
  <si>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</si>
  <si>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</si>
  <si>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</si>
  <si>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</si>
  <si>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1</t>
  </si>
  <si>
    <t>nein</t>
  </si>
  <si>
    <t>Pregame</t>
  </si>
  <si>
    <t>0</t>
  </si>
  <si>
    <t>Fussball</t>
  </si>
  <si>
    <t>Live</t>
  </si>
  <si>
    <t>0-0</t>
  </si>
  <si>
    <t>2-0</t>
  </si>
  <si>
    <t>1 asian -1,25</t>
  </si>
  <si>
    <t>4-0</t>
  </si>
  <si>
    <t>2 asian -0,75</t>
  </si>
  <si>
    <t>Testspiel</t>
  </si>
  <si>
    <t>1-0</t>
  </si>
  <si>
    <t>2-1</t>
  </si>
  <si>
    <t>2 asian -1</t>
  </si>
  <si>
    <t>Chancenwucher</t>
  </si>
  <si>
    <t>2 asian -1,5</t>
  </si>
  <si>
    <t>4-2</t>
  </si>
  <si>
    <t>2 asian -1,75</t>
  </si>
  <si>
    <t>0-4</t>
  </si>
  <si>
    <t>1 asian -3,25</t>
  </si>
  <si>
    <t>1 asian -2</t>
  </si>
  <si>
    <t>2 asian -2,5</t>
  </si>
  <si>
    <t>1 asian 0</t>
  </si>
  <si>
    <t>2 asian -1,25</t>
  </si>
  <si>
    <t>1
2</t>
  </si>
  <si>
    <t>1 asian -1,75</t>
  </si>
  <si>
    <t>3-1</t>
  </si>
  <si>
    <t>0-1</t>
  </si>
  <si>
    <t>Amateure</t>
  </si>
  <si>
    <t>2 asian -2</t>
  </si>
  <si>
    <t>1-2</t>
  </si>
  <si>
    <t>asian</t>
  </si>
  <si>
    <t>2-2</t>
  </si>
  <si>
    <t>3-0</t>
  </si>
  <si>
    <t>1 asian -0,75</t>
  </si>
  <si>
    <t>0-2</t>
  </si>
  <si>
    <t>1-1</t>
  </si>
  <si>
    <t>1 asian -1</t>
  </si>
  <si>
    <t>5-0</t>
  </si>
  <si>
    <t>2-3</t>
  </si>
  <si>
    <t>rote Karte..</t>
  </si>
  <si>
    <t>Düneberger - Süderelbe</t>
  </si>
  <si>
    <t>2-5</t>
  </si>
  <si>
    <t>Pauli II - Spelle</t>
  </si>
  <si>
    <t>Türkie - Dassendorf</t>
  </si>
  <si>
    <t>Wroclaw - Kalisz</t>
  </si>
  <si>
    <t>1 asian -2,25</t>
  </si>
  <si>
    <t>rabona</t>
  </si>
  <si>
    <t>Hennef - Bonn</t>
  </si>
  <si>
    <t>Bahlinger - Lahr</t>
  </si>
  <si>
    <t>1 asian -2,75</t>
  </si>
  <si>
    <t>Esbjerg - Holstebro</t>
  </si>
  <si>
    <t>Graz II - Tolmin</t>
  </si>
  <si>
    <t>6-1</t>
  </si>
  <si>
    <t>ASC Dortmund - Bövinghausen</t>
  </si>
  <si>
    <t>Ennepetal - Schermbeck</t>
  </si>
  <si>
    <t>Fürstenfeld - Gleichenberg</t>
  </si>
  <si>
    <t>2 asian +2</t>
  </si>
  <si>
    <t>4-3</t>
  </si>
  <si>
    <t>Leverkusen - Stuttgart</t>
  </si>
  <si>
    <t>over 4 Karten</t>
  </si>
  <si>
    <t>3</t>
  </si>
  <si>
    <t>3 nach 34min…</t>
  </si>
  <si>
    <t>Kray - Schonnebeck</t>
  </si>
  <si>
    <t>Unterrath - Hilden</t>
  </si>
  <si>
    <t>Aasane - Lysekloster</t>
  </si>
  <si>
    <t>Ried - Burghausen</t>
  </si>
  <si>
    <t>1X</t>
  </si>
  <si>
    <t>Aalen - Gmünd</t>
  </si>
  <si>
    <t>Grünau - Friedburg</t>
  </si>
  <si>
    <t>Deutschlandsberger - Grazer</t>
  </si>
  <si>
    <t>Gefle - Helges</t>
  </si>
  <si>
    <t>1 HC -6</t>
  </si>
  <si>
    <t>6-0</t>
  </si>
  <si>
    <t>Liefering - Pinzgau</t>
  </si>
  <si>
    <t>Mahlsdorf - Rostocker FC</t>
  </si>
  <si>
    <t>7-2</t>
  </si>
  <si>
    <t>Tasmania - Optik Rathenow</t>
  </si>
  <si>
    <t>Bremen II - Vegesack</t>
  </si>
  <si>
    <t>1 asian -5,5</t>
  </si>
  <si>
    <t>10-0</t>
  </si>
  <si>
    <t>ETSV Hamburg - Alsterbrüder</t>
  </si>
  <si>
    <t>BFC - Eilenburg</t>
  </si>
  <si>
    <t>Middelfart - Odense SK</t>
  </si>
  <si>
    <t>Wegberg - Fortuna Köln</t>
  </si>
  <si>
    <t>1-5</t>
  </si>
  <si>
    <t>Brünninghausen - ASC Dortmund</t>
  </si>
  <si>
    <t>1-3</t>
  </si>
  <si>
    <t>IK Start - Jerv</t>
  </si>
  <si>
    <t>RSV Eintracht - TSG Neustrelitz</t>
  </si>
  <si>
    <t>2 asian -0,25</t>
  </si>
  <si>
    <t>Rostocker - Staaken</t>
  </si>
  <si>
    <t>F. Köln - Velbert</t>
  </si>
  <si>
    <t>…..</t>
  </si>
  <si>
    <t>Eltersdorf - Coburg</t>
  </si>
  <si>
    <t>….</t>
  </si>
  <si>
    <t>Türkie - ETSV Hamburg</t>
  </si>
  <si>
    <t>….....</t>
  </si>
  <si>
    <t>…......</t>
  </si>
  <si>
    <t>6er Kombi</t>
  </si>
  <si>
    <t>3/6</t>
  </si>
  <si>
    <t>Bahlinger - Denzlingen</t>
  </si>
  <si>
    <t>Ranheim - Strindheim</t>
  </si>
  <si>
    <t>CHANCENWUCHER + EIGENTOR</t>
  </si>
  <si>
    <t>Bövinghausen - Ennepetal</t>
  </si>
  <si>
    <t>Sprockhövel - Türkspor Dortmund</t>
  </si>
  <si>
    <t>1-6</t>
  </si>
  <si>
    <t>Lotte - Clarholz
Siegburger - Bonn-Endenich</t>
  </si>
  <si>
    <t>1 asian -2
1 asian -2</t>
  </si>
  <si>
    <r>
      <rPr>
        <b/>
        <sz val="10"/>
        <color rgb="FF0070C0"/>
        <rFont val="Arial"/>
        <family val="2"/>
      </rPr>
      <t>2-0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1-0</t>
    </r>
  </si>
  <si>
    <t>Meerbusch - Baumberg</t>
  </si>
  <si>
    <t>Hohkeppel - Hennef</t>
  </si>
  <si>
    <t>4-1</t>
  </si>
  <si>
    <t>Völkermarkt - Ruden</t>
  </si>
  <si>
    <t>1 asian -4,25</t>
  </si>
  <si>
    <t>storno weil 2x 40min..</t>
  </si>
  <si>
    <t>Holbaek - Goerslev</t>
  </si>
  <si>
    <t>Hertha II - Eilenburg</t>
  </si>
  <si>
    <t>2x geführt..</t>
  </si>
  <si>
    <t>Schwerin - Anker Wismar</t>
  </si>
  <si>
    <t>"alle Tore geschenkt"</t>
  </si>
  <si>
    <t>Kornburg - Würzburger FV</t>
  </si>
  <si>
    <t>Süderelbe - Concordia</t>
  </si>
  <si>
    <t>Chancenwucher + 2x geführt</t>
  </si>
  <si>
    <t>Brünninghausen - Bövinghausen</t>
  </si>
  <si>
    <t>1 asian -0,25</t>
  </si>
  <si>
    <t>Deutschlandsberger - Fehring</t>
  </si>
  <si>
    <t>Grimma - Bischofswerdaer
Wegberg - Wuppertal</t>
  </si>
  <si>
    <t>2
2</t>
  </si>
  <si>
    <r>
      <t xml:space="preserve">1-2 
</t>
    </r>
    <r>
      <rPr>
        <b/>
        <sz val="10"/>
        <color rgb="FFFF0000"/>
        <rFont val="Arial"/>
        <family val="2"/>
      </rPr>
      <t>3-1</t>
    </r>
  </si>
  <si>
    <t>wahnsinn</t>
  </si>
  <si>
    <t>Lippstadt - Fortuna Köln</t>
  </si>
  <si>
    <t>2 dicke Chancen Lastminute..</t>
  </si>
  <si>
    <t>Balingen - Steinbach</t>
  </si>
  <si>
    <t>Pforzheim - Mutschelbach
Bournemouth - Man. City</t>
  </si>
  <si>
    <t>3-1
0-1</t>
  </si>
  <si>
    <t>Donaustauf - Eltersdorf</t>
  </si>
  <si>
    <t>doppelte Überzahl….</t>
  </si>
  <si>
    <t>ETSV Hamburg - Harksheide</t>
  </si>
  <si>
    <t>Rheine - Lotte</t>
  </si>
  <si>
    <t>Acker + Chancenwucher</t>
  </si>
  <si>
    <t>Clarholz - Schermbeck
Bonn-Endenich - Hohkeppel</t>
  </si>
  <si>
    <r>
      <t xml:space="preserve">1-4
</t>
    </r>
    <r>
      <rPr>
        <b/>
        <sz val="10"/>
        <color rgb="FFFF0000"/>
        <rFont val="Arial"/>
        <family val="2"/>
      </rPr>
      <t>1-0</t>
    </r>
  </si>
  <si>
    <t>Bonn - Teveren</t>
  </si>
  <si>
    <t>Bamenohl - Siegen</t>
  </si>
  <si>
    <t>3er Kombi</t>
  </si>
  <si>
    <t>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</si>
</sst>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0" fontId="2" fillId="2" borderId="9" xfId="0" applyNumberFormat="1" applyFont="1" applyFill="1" applyBorder="1" applyAlignment="1">
      <alignment horizontal="center"/>
    </xf>
    <xf numFmtId="0" fontId="2" fillId="4" borderId="12" xfId="0" quotePrefix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Februar</a:t>
            </a:r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7"/>
              <c:layout>
                <c:manualLayout>
                  <c:x val="-1.7992917347585971E-2"/>
                  <c:y val="-3.9812258853429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A6-458D-BD39-513A9991A7C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2-48E7-BA36-80B21AC47DBD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13-4ADE-A32B-9D5413E5D0D4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24-4777-BA95-6DAFC6065B33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4801721450623682E-2"/>
                      <c:h val="5.78981793936563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59A-4F6D-9E7F-CC9CB8A816CE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2"/>
              <c:layout>
                <c:manualLayout>
                  <c:x val="-4.3590565421738857E-3"/>
                  <c:y val="-2.535499889848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A6-44A3-B2E2-06F00C2A7914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6E-440F-88CE-95861EA29FA8}"/>
                </c:ext>
              </c:extLst>
            </c:dLbl>
            <c:dLbl>
              <c:idx val="6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layout>
                <c:manualLayout>
                  <c:x val="-2.1338058570903623E-2"/>
                  <c:y val="-5.534174680885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58-459C-8AC4-9F21D7238CCF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32-4077-A859-BA8B82350702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layout>
                <c:manualLayout>
                  <c:x val="-1.7033589451493202E-2"/>
                  <c:y val="-6.2891167323330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21-49FC-8222-04483BE505C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88"/>
              <c:layout>
                <c:manualLayout>
                  <c:x val="-1.595576729520605E-2"/>
                  <c:y val="-4.5613468836247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EA-4548-8788-F2D5266E3BCB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-1.199266603832615E-2"/>
                  <c:y val="1.9958158142507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5"/>
              <c:layout>
                <c:manualLayout>
                  <c:x val="-6.1151738841385122E-3"/>
                  <c:y val="-9.36926592108046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614291281722089E-2"/>
                      <c:h val="3.3531909223027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9A7-4535-892E-47305845E898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Februar!$R$3:$R$69</c:f>
              <c:numCache>
                <c:formatCode>General</c:formatCode>
                <c:ptCount val="67"/>
                <c:pt idx="0">
                  <c:v>2.1399999999999997</c:v>
                </c:pt>
                <c:pt idx="1">
                  <c:v>3.6599999999999997</c:v>
                </c:pt>
                <c:pt idx="2">
                  <c:v>4.9949999999999992</c:v>
                </c:pt>
                <c:pt idx="3">
                  <c:v>2.9949999999999992</c:v>
                </c:pt>
                <c:pt idx="4">
                  <c:v>4.419999999999999</c:v>
                </c:pt>
                <c:pt idx="5">
                  <c:v>7.2399999999999993</c:v>
                </c:pt>
                <c:pt idx="6">
                  <c:v>8.7999999999999989</c:v>
                </c:pt>
                <c:pt idx="7">
                  <c:v>10.649999999999999</c:v>
                </c:pt>
                <c:pt idx="8">
                  <c:v>10.649999999999999</c:v>
                </c:pt>
                <c:pt idx="9">
                  <c:v>12.329999999999998</c:v>
                </c:pt>
                <c:pt idx="10">
                  <c:v>10.829999999999998</c:v>
                </c:pt>
                <c:pt idx="11">
                  <c:v>9.3299999999999983</c:v>
                </c:pt>
                <c:pt idx="12">
                  <c:v>12.824999999999999</c:v>
                </c:pt>
                <c:pt idx="13">
                  <c:v>11.324999999999999</c:v>
                </c:pt>
                <c:pt idx="14">
                  <c:v>13.574999999999999</c:v>
                </c:pt>
                <c:pt idx="15">
                  <c:v>12.074999999999999</c:v>
                </c:pt>
                <c:pt idx="16">
                  <c:v>13.045</c:v>
                </c:pt>
                <c:pt idx="17">
                  <c:v>14.62</c:v>
                </c:pt>
                <c:pt idx="18">
                  <c:v>13.62</c:v>
                </c:pt>
                <c:pt idx="19">
                  <c:v>11.62</c:v>
                </c:pt>
                <c:pt idx="20">
                  <c:v>12.6</c:v>
                </c:pt>
                <c:pt idx="21">
                  <c:v>11.1</c:v>
                </c:pt>
                <c:pt idx="22">
                  <c:v>13</c:v>
                </c:pt>
                <c:pt idx="23">
                  <c:v>14.5</c:v>
                </c:pt>
                <c:pt idx="24">
                  <c:v>15.887499999999999</c:v>
                </c:pt>
                <c:pt idx="25">
                  <c:v>17.5075</c:v>
                </c:pt>
                <c:pt idx="26">
                  <c:v>16.0075</c:v>
                </c:pt>
                <c:pt idx="27">
                  <c:v>14.0075</c:v>
                </c:pt>
                <c:pt idx="28">
                  <c:v>13.0075</c:v>
                </c:pt>
                <c:pt idx="29">
                  <c:v>14.3125</c:v>
                </c:pt>
                <c:pt idx="30">
                  <c:v>16.3125</c:v>
                </c:pt>
                <c:pt idx="31">
                  <c:v>18.412500000000001</c:v>
                </c:pt>
                <c:pt idx="32">
                  <c:v>16.912500000000001</c:v>
                </c:pt>
                <c:pt idx="33">
                  <c:v>18.412500000000001</c:v>
                </c:pt>
                <c:pt idx="34">
                  <c:v>16.912500000000001</c:v>
                </c:pt>
                <c:pt idx="35">
                  <c:v>14.912500000000001</c:v>
                </c:pt>
                <c:pt idx="36">
                  <c:v>10.912500000000001</c:v>
                </c:pt>
                <c:pt idx="37">
                  <c:v>9.4125000000000014</c:v>
                </c:pt>
                <c:pt idx="38">
                  <c:v>8.9125000000000014</c:v>
                </c:pt>
                <c:pt idx="39">
                  <c:v>10.652500000000002</c:v>
                </c:pt>
                <c:pt idx="40">
                  <c:v>9.1525000000000016</c:v>
                </c:pt>
                <c:pt idx="41">
                  <c:v>6.1525000000000016</c:v>
                </c:pt>
                <c:pt idx="42">
                  <c:v>8.3925000000000018</c:v>
                </c:pt>
                <c:pt idx="43">
                  <c:v>11.272500000000001</c:v>
                </c:pt>
                <c:pt idx="44">
                  <c:v>9.7725000000000009</c:v>
                </c:pt>
                <c:pt idx="45">
                  <c:v>7.7725000000000009</c:v>
                </c:pt>
                <c:pt idx="46">
                  <c:v>9.432500000000001</c:v>
                </c:pt>
                <c:pt idx="47">
                  <c:v>9.432500000000001</c:v>
                </c:pt>
                <c:pt idx="48">
                  <c:v>7.932500000000001</c:v>
                </c:pt>
                <c:pt idx="49">
                  <c:v>5.932500000000001</c:v>
                </c:pt>
                <c:pt idx="50">
                  <c:v>4.432500000000001</c:v>
                </c:pt>
                <c:pt idx="51">
                  <c:v>7.5825000000000005</c:v>
                </c:pt>
                <c:pt idx="52">
                  <c:v>10.5825</c:v>
                </c:pt>
                <c:pt idx="53">
                  <c:v>9.0824999999999996</c:v>
                </c:pt>
                <c:pt idx="54">
                  <c:v>10.522499999999999</c:v>
                </c:pt>
                <c:pt idx="55">
                  <c:v>8.5224999999999991</c:v>
                </c:pt>
                <c:pt idx="56">
                  <c:v>6.5224999999999991</c:v>
                </c:pt>
                <c:pt idx="57">
                  <c:v>5.0224999999999991</c:v>
                </c:pt>
                <c:pt idx="58">
                  <c:v>3.5224999999999991</c:v>
                </c:pt>
                <c:pt idx="59">
                  <c:v>6.7324999999999982</c:v>
                </c:pt>
                <c:pt idx="60">
                  <c:v>4.7324999999999982</c:v>
                </c:pt>
                <c:pt idx="61">
                  <c:v>6.157499999999998</c:v>
                </c:pt>
                <c:pt idx="62">
                  <c:v>4.157499999999998</c:v>
                </c:pt>
                <c:pt idx="63">
                  <c:v>1.157499999999998</c:v>
                </c:pt>
                <c:pt idx="64">
                  <c:v>3.0374999999999979</c:v>
                </c:pt>
                <c:pt idx="65">
                  <c:v>1.5374999999999979</c:v>
                </c:pt>
                <c:pt idx="66">
                  <c:v>0.53749999999999787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7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25"/>
          <c:min val="-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94112</xdr:colOff>
      <xdr:row>69</xdr:row>
      <xdr:rowOff>45865</xdr:rowOff>
    </xdr:from>
    <xdr:to>
      <xdr:col>12</xdr:col>
      <xdr:colOff>550331</xdr:colOff>
      <xdr:row>87</xdr:row>
      <xdr:rowOff>171450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69"/>
  <sheetViews>
    <sheetView tabSelected="1" topLeftCell="A50" zoomScale="90" zoomScaleNormal="90" workbookViewId="0">
      <selection activeCell="AD82" sqref="AD82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3.5703125" style="1" customWidth="1"/>
    <col min="12" max="12" width="6.140625" style="2" customWidth="1"/>
    <col min="13" max="245" width="9.140625" style="2" customWidth="1"/>
  </cols>
  <sheetData>
    <row r="1" spans="1:245" s="19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2" t="s">
        <v>19</v>
      </c>
      <c r="S1" s="23" t="s">
        <v>10</v>
      </c>
      <c r="T1" s="24" t="s">
        <v>11</v>
      </c>
      <c r="U1" s="16" t="s">
        <v>12</v>
      </c>
      <c r="V1" s="17" t="s">
        <v>14</v>
      </c>
      <c r="W1" s="18" t="s">
        <v>15</v>
      </c>
    </row>
    <row r="2" spans="1:245" s="19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29">
        <v>0</v>
      </c>
      <c r="S2" s="30"/>
      <c r="T2" s="31"/>
      <c r="U2" s="16"/>
      <c r="V2" s="21"/>
      <c r="W2" s="21"/>
    </row>
    <row r="3" spans="1:245" ht="18" customHeight="1" x14ac:dyDescent="0.2">
      <c r="A3" s="3">
        <v>1</v>
      </c>
      <c r="B3" s="4">
        <v>45325</v>
      </c>
      <c r="C3" s="3" t="s">
        <v>63</v>
      </c>
      <c r="D3" s="3" t="s">
        <v>50</v>
      </c>
      <c r="E3" s="3">
        <v>1</v>
      </c>
      <c r="F3" s="3" t="s">
        <v>39</v>
      </c>
      <c r="G3" s="3" t="s">
        <v>20</v>
      </c>
      <c r="H3" s="3" t="s">
        <v>53</v>
      </c>
      <c r="I3" s="3" t="s">
        <v>23</v>
      </c>
      <c r="J3" s="13" t="s">
        <v>64</v>
      </c>
      <c r="K3" s="20"/>
      <c r="L3" s="6" t="s">
        <v>21</v>
      </c>
      <c r="M3" s="7">
        <v>2.0699999999999998</v>
      </c>
      <c r="N3" s="7">
        <v>2</v>
      </c>
      <c r="O3" s="8" t="s">
        <v>22</v>
      </c>
      <c r="P3" s="7">
        <f>N3</f>
        <v>2</v>
      </c>
      <c r="Q3" s="32">
        <f t="shared" ref="Q3:Q23" si="0">IF(AND(L3="1",O3="ja"),(N3*M3*0.95)-N3,IF(AND(L3="1",O3="nein"),N3*M3-N3,-N3))</f>
        <v>2.1399999999999997</v>
      </c>
      <c r="R3" s="9">
        <f>Q3</f>
        <v>2.1399999999999997</v>
      </c>
      <c r="S3" s="10">
        <f t="shared" ref="S3:S66" si="1">P3+R3</f>
        <v>4.1399999999999997</v>
      </c>
      <c r="T3" s="11">
        <f t="shared" ref="T3:T66" si="2">V3/W3</f>
        <v>1</v>
      </c>
      <c r="U3" s="12">
        <f t="shared" ref="U3:U66" si="3">((S3-P3)/P3)*100%</f>
        <v>1.0699999999999998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8" customHeight="1" x14ac:dyDescent="0.2">
      <c r="A4" s="3">
        <v>2</v>
      </c>
      <c r="B4" s="4">
        <v>45325</v>
      </c>
      <c r="C4" s="3" t="s">
        <v>65</v>
      </c>
      <c r="D4" s="3" t="s">
        <v>50</v>
      </c>
      <c r="E4" s="3">
        <v>1</v>
      </c>
      <c r="F4" s="3" t="s">
        <v>29</v>
      </c>
      <c r="G4" s="3" t="s">
        <v>20</v>
      </c>
      <c r="H4" s="3" t="s">
        <v>53</v>
      </c>
      <c r="I4" s="3" t="s">
        <v>23</v>
      </c>
      <c r="J4" s="13" t="s">
        <v>60</v>
      </c>
      <c r="K4" s="20"/>
      <c r="L4" s="6" t="s">
        <v>21</v>
      </c>
      <c r="M4" s="3">
        <v>1.76</v>
      </c>
      <c r="N4" s="7">
        <v>2</v>
      </c>
      <c r="O4" s="8" t="s">
        <v>22</v>
      </c>
      <c r="P4" s="7">
        <f>P3+N4</f>
        <v>4</v>
      </c>
      <c r="Q4" s="34">
        <f t="shared" si="0"/>
        <v>1.52</v>
      </c>
      <c r="R4" s="9">
        <f t="shared" ref="R4:R67" si="4">R3+Q4</f>
        <v>3.6599999999999997</v>
      </c>
      <c r="S4" s="10">
        <f t="shared" si="1"/>
        <v>7.66</v>
      </c>
      <c r="T4" s="11">
        <f t="shared" si="2"/>
        <v>1</v>
      </c>
      <c r="U4" s="12">
        <f t="shared" si="3"/>
        <v>0.91500000000000004</v>
      </c>
      <c r="V4">
        <f>COUNTIF($L$2:L4,1)</f>
        <v>2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8" customHeight="1" x14ac:dyDescent="0.2">
      <c r="A5" s="3">
        <v>3</v>
      </c>
      <c r="B5" s="4">
        <v>45325</v>
      </c>
      <c r="C5" s="3" t="s">
        <v>66</v>
      </c>
      <c r="D5" s="3" t="s">
        <v>50</v>
      </c>
      <c r="E5" s="3">
        <v>1</v>
      </c>
      <c r="F5" s="3" t="s">
        <v>43</v>
      </c>
      <c r="G5" s="3" t="s">
        <v>20</v>
      </c>
      <c r="H5" s="3" t="s">
        <v>53</v>
      </c>
      <c r="I5" s="3" t="s">
        <v>23</v>
      </c>
      <c r="J5" s="13" t="s">
        <v>40</v>
      </c>
      <c r="K5" s="20"/>
      <c r="L5" s="6" t="s">
        <v>21</v>
      </c>
      <c r="M5" s="7">
        <v>1.89</v>
      </c>
      <c r="N5" s="7">
        <v>1.5</v>
      </c>
      <c r="O5" s="8" t="s">
        <v>22</v>
      </c>
      <c r="P5" s="7">
        <f t="shared" ref="P5:P23" si="5">P4+N5</f>
        <v>5.5</v>
      </c>
      <c r="Q5" s="32">
        <f t="shared" si="0"/>
        <v>1.335</v>
      </c>
      <c r="R5" s="9">
        <f t="shared" si="4"/>
        <v>4.9949999999999992</v>
      </c>
      <c r="S5" s="10">
        <f t="shared" si="1"/>
        <v>10.494999999999999</v>
      </c>
      <c r="T5" s="11">
        <f t="shared" si="2"/>
        <v>1</v>
      </c>
      <c r="U5" s="12">
        <f t="shared" si="3"/>
        <v>0.90818181818181809</v>
      </c>
      <c r="V5">
        <f>COUNTIF($L$2:L5,1)</f>
        <v>3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8" customHeight="1" x14ac:dyDescent="0.2">
      <c r="A6" s="3">
        <v>4</v>
      </c>
      <c r="B6" s="4">
        <v>45325</v>
      </c>
      <c r="C6" s="3" t="s">
        <v>67</v>
      </c>
      <c r="D6" s="3" t="s">
        <v>32</v>
      </c>
      <c r="E6" s="3">
        <v>1</v>
      </c>
      <c r="F6" s="3" t="s">
        <v>68</v>
      </c>
      <c r="G6" s="3" t="s">
        <v>20</v>
      </c>
      <c r="H6" s="3" t="s">
        <v>53</v>
      </c>
      <c r="I6" s="3" t="s">
        <v>26</v>
      </c>
      <c r="J6" s="5" t="s">
        <v>34</v>
      </c>
      <c r="K6" s="20" t="s">
        <v>36</v>
      </c>
      <c r="L6" s="6" t="s">
        <v>24</v>
      </c>
      <c r="M6" s="7">
        <v>1.86</v>
      </c>
      <c r="N6" s="7">
        <v>2</v>
      </c>
      <c r="O6" s="8" t="s">
        <v>22</v>
      </c>
      <c r="P6" s="7">
        <f t="shared" si="5"/>
        <v>7.5</v>
      </c>
      <c r="Q6" s="25">
        <f t="shared" si="0"/>
        <v>-2</v>
      </c>
      <c r="R6" s="9">
        <f t="shared" si="4"/>
        <v>2.9949999999999992</v>
      </c>
      <c r="S6" s="10">
        <f t="shared" si="1"/>
        <v>10.494999999999999</v>
      </c>
      <c r="T6" s="11">
        <f t="shared" si="2"/>
        <v>0.75</v>
      </c>
      <c r="U6" s="12">
        <f t="shared" si="3"/>
        <v>0.39933333333333321</v>
      </c>
      <c r="V6">
        <f>COUNTIF($L$2:L6,1)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8" customHeight="1" x14ac:dyDescent="0.2">
      <c r="A7" s="3">
        <v>5</v>
      </c>
      <c r="B7" s="4">
        <v>45325</v>
      </c>
      <c r="C7" s="3" t="s">
        <v>66</v>
      </c>
      <c r="D7" s="3" t="s">
        <v>50</v>
      </c>
      <c r="E7" s="3">
        <v>1</v>
      </c>
      <c r="F7" s="3" t="s">
        <v>43</v>
      </c>
      <c r="G7" s="3" t="s">
        <v>20</v>
      </c>
      <c r="H7" s="3" t="s">
        <v>69</v>
      </c>
      <c r="I7" s="3" t="s">
        <v>26</v>
      </c>
      <c r="J7" s="13" t="s">
        <v>40</v>
      </c>
      <c r="K7" s="20"/>
      <c r="L7" s="6" t="s">
        <v>21</v>
      </c>
      <c r="M7" s="7">
        <v>1.95</v>
      </c>
      <c r="N7" s="7">
        <v>1.5</v>
      </c>
      <c r="O7" s="8" t="s">
        <v>22</v>
      </c>
      <c r="P7" s="7">
        <f t="shared" si="5"/>
        <v>9</v>
      </c>
      <c r="Q7" s="32">
        <f t="shared" si="0"/>
        <v>1.4249999999999998</v>
      </c>
      <c r="R7" s="9">
        <f t="shared" si="4"/>
        <v>4.419999999999999</v>
      </c>
      <c r="S7" s="10">
        <f t="shared" si="1"/>
        <v>13.419999999999998</v>
      </c>
      <c r="T7" s="11">
        <f t="shared" si="2"/>
        <v>0.8</v>
      </c>
      <c r="U7" s="12">
        <f t="shared" si="3"/>
        <v>0.49111111111111089</v>
      </c>
      <c r="V7">
        <f>COUNTIF($L$2:L7,1)</f>
        <v>4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8" customHeight="1" x14ac:dyDescent="0.2">
      <c r="A8" s="3">
        <v>6</v>
      </c>
      <c r="B8" s="4">
        <v>45325</v>
      </c>
      <c r="C8" s="3" t="s">
        <v>70</v>
      </c>
      <c r="D8" s="3" t="s">
        <v>50</v>
      </c>
      <c r="E8" s="3">
        <v>1</v>
      </c>
      <c r="F8" s="3" t="s">
        <v>31</v>
      </c>
      <c r="G8" s="3" t="s">
        <v>20</v>
      </c>
      <c r="H8" s="3" t="s">
        <v>53</v>
      </c>
      <c r="I8" s="3" t="s">
        <v>23</v>
      </c>
      <c r="J8" s="13" t="s">
        <v>40</v>
      </c>
      <c r="K8" s="20"/>
      <c r="L8" s="6" t="s">
        <v>21</v>
      </c>
      <c r="M8" s="7">
        <v>1.94</v>
      </c>
      <c r="N8" s="7">
        <v>3</v>
      </c>
      <c r="O8" s="8" t="s">
        <v>22</v>
      </c>
      <c r="P8" s="7">
        <f t="shared" si="5"/>
        <v>12</v>
      </c>
      <c r="Q8" s="32">
        <f t="shared" si="0"/>
        <v>2.8200000000000003</v>
      </c>
      <c r="R8" s="9">
        <f t="shared" si="4"/>
        <v>7.2399999999999993</v>
      </c>
      <c r="S8" s="10">
        <f t="shared" si="1"/>
        <v>19.239999999999998</v>
      </c>
      <c r="T8" s="11">
        <f t="shared" si="2"/>
        <v>0.83333333333333337</v>
      </c>
      <c r="U8" s="12">
        <f t="shared" si="3"/>
        <v>0.60333333333333317</v>
      </c>
      <c r="V8">
        <f>COUNTIF($L$2:L8,1)</f>
        <v>5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8" customHeight="1" x14ac:dyDescent="0.2">
      <c r="A9" s="3">
        <v>7</v>
      </c>
      <c r="B9" s="4">
        <v>45325</v>
      </c>
      <c r="C9" s="3" t="s">
        <v>70</v>
      </c>
      <c r="D9" s="3" t="s">
        <v>50</v>
      </c>
      <c r="E9" s="3">
        <v>1</v>
      </c>
      <c r="F9" s="3" t="s">
        <v>45</v>
      </c>
      <c r="G9" s="3" t="s">
        <v>20</v>
      </c>
      <c r="H9" s="3" t="s">
        <v>53</v>
      </c>
      <c r="I9" s="3" t="s">
        <v>23</v>
      </c>
      <c r="J9" s="13" t="s">
        <v>40</v>
      </c>
      <c r="K9" s="20"/>
      <c r="L9" s="6" t="s">
        <v>21</v>
      </c>
      <c r="M9" s="7">
        <v>2.56</v>
      </c>
      <c r="N9" s="7">
        <v>1</v>
      </c>
      <c r="O9" s="8" t="s">
        <v>22</v>
      </c>
      <c r="P9" s="7">
        <f t="shared" si="5"/>
        <v>13</v>
      </c>
      <c r="Q9" s="32">
        <f t="shared" si="0"/>
        <v>1.56</v>
      </c>
      <c r="R9" s="9">
        <f t="shared" si="4"/>
        <v>8.7999999999999989</v>
      </c>
      <c r="S9" s="10">
        <f t="shared" si="1"/>
        <v>21.799999999999997</v>
      </c>
      <c r="T9" s="11">
        <f t="shared" si="2"/>
        <v>0.8571428571428571</v>
      </c>
      <c r="U9" s="12">
        <f t="shared" si="3"/>
        <v>0.67692307692307674</v>
      </c>
      <c r="V9">
        <f>COUNTIF($L$2:L9,1)</f>
        <v>6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8" customHeight="1" x14ac:dyDescent="0.2">
      <c r="A10" s="3">
        <v>8</v>
      </c>
      <c r="B10" s="4">
        <v>45325</v>
      </c>
      <c r="C10" s="3" t="s">
        <v>71</v>
      </c>
      <c r="D10" s="3" t="s">
        <v>32</v>
      </c>
      <c r="E10" s="3">
        <v>1</v>
      </c>
      <c r="F10" s="3" t="s">
        <v>72</v>
      </c>
      <c r="G10" s="3" t="s">
        <v>20</v>
      </c>
      <c r="H10" s="3" t="s">
        <v>53</v>
      </c>
      <c r="I10" s="3" t="s">
        <v>23</v>
      </c>
      <c r="J10" s="13" t="s">
        <v>30</v>
      </c>
      <c r="K10" s="20"/>
      <c r="L10" s="6" t="s">
        <v>21</v>
      </c>
      <c r="M10" s="7">
        <v>1.925</v>
      </c>
      <c r="N10" s="7">
        <v>2</v>
      </c>
      <c r="O10" s="8" t="s">
        <v>22</v>
      </c>
      <c r="P10" s="7">
        <f t="shared" si="5"/>
        <v>15</v>
      </c>
      <c r="Q10" s="32">
        <f t="shared" si="0"/>
        <v>1.85</v>
      </c>
      <c r="R10" s="9">
        <f t="shared" si="4"/>
        <v>10.649999999999999</v>
      </c>
      <c r="S10" s="10">
        <f t="shared" si="1"/>
        <v>25.65</v>
      </c>
      <c r="T10" s="11">
        <f t="shared" si="2"/>
        <v>0.875</v>
      </c>
      <c r="U10" s="12">
        <f t="shared" si="3"/>
        <v>0.70999999999999985</v>
      </c>
      <c r="V10">
        <f>COUNTIF($L$2:L10,1)</f>
        <v>7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8" customHeight="1" x14ac:dyDescent="0.2">
      <c r="A11" s="3">
        <v>9</v>
      </c>
      <c r="B11" s="4">
        <v>45325</v>
      </c>
      <c r="C11" s="3" t="s">
        <v>73</v>
      </c>
      <c r="D11" s="3" t="s">
        <v>32</v>
      </c>
      <c r="E11" s="3">
        <v>1</v>
      </c>
      <c r="F11" s="3" t="s">
        <v>44</v>
      </c>
      <c r="G11" s="3" t="s">
        <v>20</v>
      </c>
      <c r="H11" s="3" t="s">
        <v>53</v>
      </c>
      <c r="I11" s="3" t="s">
        <v>26</v>
      </c>
      <c r="J11" s="33" t="s">
        <v>54</v>
      </c>
      <c r="K11" s="20"/>
      <c r="L11" s="6" t="s">
        <v>21</v>
      </c>
      <c r="M11" s="7">
        <v>1</v>
      </c>
      <c r="N11" s="7">
        <v>1.5</v>
      </c>
      <c r="O11" s="8" t="s">
        <v>22</v>
      </c>
      <c r="P11" s="7">
        <f t="shared" si="5"/>
        <v>16.5</v>
      </c>
      <c r="Q11" s="35">
        <f t="shared" si="0"/>
        <v>0</v>
      </c>
      <c r="R11" s="9">
        <f t="shared" si="4"/>
        <v>10.649999999999999</v>
      </c>
      <c r="S11" s="10">
        <f t="shared" si="1"/>
        <v>27.15</v>
      </c>
      <c r="T11" s="11">
        <f t="shared" si="2"/>
        <v>0.88888888888888884</v>
      </c>
      <c r="U11" s="12">
        <f t="shared" si="3"/>
        <v>0.64545454545454539</v>
      </c>
      <c r="V11">
        <f>COUNTIF($L$2:L11,1)</f>
        <v>8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8" customHeight="1" x14ac:dyDescent="0.2">
      <c r="A12" s="3">
        <v>10</v>
      </c>
      <c r="B12" s="4">
        <v>45325</v>
      </c>
      <c r="C12" s="3" t="s">
        <v>74</v>
      </c>
      <c r="D12" s="3" t="s">
        <v>32</v>
      </c>
      <c r="E12" s="3">
        <v>1</v>
      </c>
      <c r="F12" s="3" t="s">
        <v>42</v>
      </c>
      <c r="G12" s="3" t="s">
        <v>20</v>
      </c>
      <c r="H12" s="3" t="s">
        <v>53</v>
      </c>
      <c r="I12" s="3" t="s">
        <v>26</v>
      </c>
      <c r="J12" s="13" t="s">
        <v>75</v>
      </c>
      <c r="K12" s="20"/>
      <c r="L12" s="6" t="s">
        <v>21</v>
      </c>
      <c r="M12" s="7">
        <v>1.84</v>
      </c>
      <c r="N12" s="7">
        <v>2</v>
      </c>
      <c r="O12" s="8" t="s">
        <v>22</v>
      </c>
      <c r="P12" s="7">
        <f t="shared" si="5"/>
        <v>18.5</v>
      </c>
      <c r="Q12" s="32">
        <f t="shared" si="0"/>
        <v>1.6800000000000002</v>
      </c>
      <c r="R12" s="9">
        <f t="shared" si="4"/>
        <v>12.329999999999998</v>
      </c>
      <c r="S12" s="10">
        <f t="shared" si="1"/>
        <v>30.83</v>
      </c>
      <c r="T12" s="11">
        <f t="shared" si="2"/>
        <v>0.9</v>
      </c>
      <c r="U12" s="12">
        <f t="shared" si="3"/>
        <v>0.66648648648648634</v>
      </c>
      <c r="V12">
        <f>COUNTIF($L$2:L12,1)</f>
        <v>9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8" customHeight="1" x14ac:dyDescent="0.2">
      <c r="A13" s="3">
        <v>11</v>
      </c>
      <c r="B13" s="4">
        <v>45325</v>
      </c>
      <c r="C13" s="3" t="s">
        <v>76</v>
      </c>
      <c r="D13" s="3" t="s">
        <v>50</v>
      </c>
      <c r="E13" s="3">
        <v>1</v>
      </c>
      <c r="F13" s="3" t="s">
        <v>68</v>
      </c>
      <c r="G13" s="3" t="s">
        <v>20</v>
      </c>
      <c r="H13" s="3" t="s">
        <v>53</v>
      </c>
      <c r="I13" s="3" t="s">
        <v>23</v>
      </c>
      <c r="J13" s="5" t="s">
        <v>28</v>
      </c>
      <c r="K13" s="20" t="s">
        <v>36</v>
      </c>
      <c r="L13" s="6" t="s">
        <v>24</v>
      </c>
      <c r="M13" s="7">
        <v>1.97</v>
      </c>
      <c r="N13" s="7">
        <v>1.5</v>
      </c>
      <c r="O13" s="8" t="s">
        <v>22</v>
      </c>
      <c r="P13" s="7">
        <f t="shared" si="5"/>
        <v>20</v>
      </c>
      <c r="Q13" s="25">
        <f t="shared" si="0"/>
        <v>-1.5</v>
      </c>
      <c r="R13" s="9">
        <f t="shared" si="4"/>
        <v>10.829999999999998</v>
      </c>
      <c r="S13" s="10">
        <f t="shared" si="1"/>
        <v>30.83</v>
      </c>
      <c r="T13" s="11">
        <f t="shared" si="2"/>
        <v>0.81818181818181823</v>
      </c>
      <c r="U13" s="12">
        <f t="shared" si="3"/>
        <v>0.54149999999999987</v>
      </c>
      <c r="V13">
        <f>COUNTIF($L$2:L13,1)</f>
        <v>9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8" customHeight="1" x14ac:dyDescent="0.2">
      <c r="A14" s="3">
        <v>12</v>
      </c>
      <c r="B14" s="4">
        <v>45386</v>
      </c>
      <c r="C14" s="3" t="s">
        <v>77</v>
      </c>
      <c r="D14" s="3" t="s">
        <v>50</v>
      </c>
      <c r="E14" s="3">
        <v>1</v>
      </c>
      <c r="F14" s="3" t="s">
        <v>35</v>
      </c>
      <c r="G14" s="3" t="s">
        <v>20</v>
      </c>
      <c r="H14" s="3" t="s">
        <v>53</v>
      </c>
      <c r="I14" s="3" t="s">
        <v>23</v>
      </c>
      <c r="J14" s="5" t="s">
        <v>58</v>
      </c>
      <c r="K14" s="20"/>
      <c r="L14" s="6" t="s">
        <v>24</v>
      </c>
      <c r="M14" s="7">
        <v>1.99</v>
      </c>
      <c r="N14" s="7">
        <v>1.5</v>
      </c>
      <c r="O14" s="8" t="s">
        <v>22</v>
      </c>
      <c r="P14" s="7">
        <f t="shared" si="5"/>
        <v>21.5</v>
      </c>
      <c r="Q14" s="25">
        <f t="shared" si="0"/>
        <v>-1.5</v>
      </c>
      <c r="R14" s="9">
        <f t="shared" si="4"/>
        <v>9.3299999999999983</v>
      </c>
      <c r="S14" s="10">
        <f t="shared" si="1"/>
        <v>30.83</v>
      </c>
      <c r="T14" s="11">
        <f t="shared" si="2"/>
        <v>0.75</v>
      </c>
      <c r="U14" s="12">
        <f t="shared" si="3"/>
        <v>0.43395348837209297</v>
      </c>
      <c r="V14">
        <f>COUNTIF($L$2:L14,1)</f>
        <v>9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8" customHeight="1" x14ac:dyDescent="0.2">
      <c r="A15" s="3">
        <v>13</v>
      </c>
      <c r="B15" s="4">
        <v>45328</v>
      </c>
      <c r="C15" s="3" t="s">
        <v>78</v>
      </c>
      <c r="D15" s="3" t="s">
        <v>32</v>
      </c>
      <c r="E15" s="3">
        <v>1</v>
      </c>
      <c r="F15" s="3" t="s">
        <v>79</v>
      </c>
      <c r="G15" s="3" t="s">
        <v>20</v>
      </c>
      <c r="H15" s="3" t="s">
        <v>53</v>
      </c>
      <c r="I15" s="3" t="s">
        <v>26</v>
      </c>
      <c r="J15" s="13" t="s">
        <v>80</v>
      </c>
      <c r="K15" s="20"/>
      <c r="L15" s="6" t="s">
        <v>21</v>
      </c>
      <c r="M15" s="7">
        <v>3.33</v>
      </c>
      <c r="N15" s="7">
        <v>1.5</v>
      </c>
      <c r="O15" s="8" t="s">
        <v>22</v>
      </c>
      <c r="P15" s="7">
        <f t="shared" si="5"/>
        <v>23</v>
      </c>
      <c r="Q15" s="32">
        <f t="shared" si="0"/>
        <v>3.4950000000000001</v>
      </c>
      <c r="R15" s="9">
        <f t="shared" si="4"/>
        <v>12.824999999999999</v>
      </c>
      <c r="S15" s="10">
        <f t="shared" si="1"/>
        <v>35.825000000000003</v>
      </c>
      <c r="T15" s="11">
        <f t="shared" si="2"/>
        <v>0.76923076923076927</v>
      </c>
      <c r="U15" s="12">
        <f t="shared" si="3"/>
        <v>0.55760869565217408</v>
      </c>
      <c r="V15">
        <f>COUNTIF($L$2:L15,1)</f>
        <v>10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8" customHeight="1" x14ac:dyDescent="0.2">
      <c r="A16" s="3">
        <v>14</v>
      </c>
      <c r="B16" s="4">
        <v>45328</v>
      </c>
      <c r="C16" s="3" t="s">
        <v>81</v>
      </c>
      <c r="D16" s="3" t="s">
        <v>25</v>
      </c>
      <c r="E16" s="3">
        <v>1</v>
      </c>
      <c r="F16" s="3" t="s">
        <v>82</v>
      </c>
      <c r="G16" s="3" t="s">
        <v>20</v>
      </c>
      <c r="H16" s="3" t="s">
        <v>53</v>
      </c>
      <c r="I16" s="3" t="s">
        <v>23</v>
      </c>
      <c r="J16" s="5" t="s">
        <v>83</v>
      </c>
      <c r="K16" s="20" t="s">
        <v>84</v>
      </c>
      <c r="L16" s="6" t="s">
        <v>24</v>
      </c>
      <c r="M16" s="7">
        <v>1.97</v>
      </c>
      <c r="N16" s="7">
        <v>1.5</v>
      </c>
      <c r="O16" s="8" t="s">
        <v>22</v>
      </c>
      <c r="P16" s="7">
        <f t="shared" si="5"/>
        <v>24.5</v>
      </c>
      <c r="Q16" s="25">
        <f t="shared" si="0"/>
        <v>-1.5</v>
      </c>
      <c r="R16" s="9">
        <f t="shared" si="4"/>
        <v>11.324999999999999</v>
      </c>
      <c r="S16" s="10">
        <f t="shared" si="1"/>
        <v>35.825000000000003</v>
      </c>
      <c r="T16" s="11">
        <f t="shared" si="2"/>
        <v>0.7142857142857143</v>
      </c>
      <c r="U16" s="12">
        <f t="shared" si="3"/>
        <v>0.46224489795918378</v>
      </c>
      <c r="V16">
        <f>COUNTIF($L$2:L16,1)</f>
        <v>10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8" customHeight="1" x14ac:dyDescent="0.2">
      <c r="A17" s="3">
        <v>15</v>
      </c>
      <c r="B17" s="4">
        <v>45329</v>
      </c>
      <c r="C17" s="3" t="s">
        <v>85</v>
      </c>
      <c r="D17" s="3" t="s">
        <v>32</v>
      </c>
      <c r="E17" s="3">
        <v>1</v>
      </c>
      <c r="F17" s="3" t="s">
        <v>45</v>
      </c>
      <c r="G17" s="3" t="s">
        <v>20</v>
      </c>
      <c r="H17" s="3" t="s">
        <v>53</v>
      </c>
      <c r="I17" s="3" t="s">
        <v>23</v>
      </c>
      <c r="J17" s="13" t="s">
        <v>40</v>
      </c>
      <c r="K17" s="20"/>
      <c r="L17" s="6" t="s">
        <v>21</v>
      </c>
      <c r="M17" s="7">
        <v>1.75</v>
      </c>
      <c r="N17" s="7">
        <v>3</v>
      </c>
      <c r="O17" s="8" t="s">
        <v>22</v>
      </c>
      <c r="P17" s="7">
        <f t="shared" si="5"/>
        <v>27.5</v>
      </c>
      <c r="Q17" s="32">
        <f t="shared" si="0"/>
        <v>2.25</v>
      </c>
      <c r="R17" s="9">
        <f t="shared" si="4"/>
        <v>13.574999999999999</v>
      </c>
      <c r="S17" s="10">
        <f t="shared" si="1"/>
        <v>41.075000000000003</v>
      </c>
      <c r="T17" s="11">
        <f t="shared" si="2"/>
        <v>0.73333333333333328</v>
      </c>
      <c r="U17" s="12">
        <f t="shared" si="3"/>
        <v>0.49363636363636376</v>
      </c>
      <c r="V17">
        <f>COUNTIF($L$2:L17,1)</f>
        <v>11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8" customHeight="1" x14ac:dyDescent="0.2">
      <c r="A18" s="3">
        <v>16</v>
      </c>
      <c r="B18" s="4">
        <v>45329</v>
      </c>
      <c r="C18" s="3" t="s">
        <v>86</v>
      </c>
      <c r="D18" s="3" t="s">
        <v>32</v>
      </c>
      <c r="E18" s="3">
        <v>1</v>
      </c>
      <c r="F18" s="3" t="s">
        <v>51</v>
      </c>
      <c r="G18" s="3" t="s">
        <v>20</v>
      </c>
      <c r="H18" s="3" t="s">
        <v>53</v>
      </c>
      <c r="I18" s="3" t="s">
        <v>23</v>
      </c>
      <c r="J18" s="5" t="s">
        <v>49</v>
      </c>
      <c r="K18" s="20" t="s">
        <v>36</v>
      </c>
      <c r="L18" s="6" t="s">
        <v>24</v>
      </c>
      <c r="M18" s="7">
        <v>2.06</v>
      </c>
      <c r="N18" s="7">
        <v>1.5</v>
      </c>
      <c r="O18" s="8" t="s">
        <v>22</v>
      </c>
      <c r="P18" s="7">
        <f t="shared" si="5"/>
        <v>29</v>
      </c>
      <c r="Q18" s="25">
        <f t="shared" si="0"/>
        <v>-1.5</v>
      </c>
      <c r="R18" s="9">
        <f t="shared" si="4"/>
        <v>12.074999999999999</v>
      </c>
      <c r="S18" s="10">
        <f t="shared" si="1"/>
        <v>41.075000000000003</v>
      </c>
      <c r="T18" s="11">
        <f t="shared" si="2"/>
        <v>0.6875</v>
      </c>
      <c r="U18" s="12">
        <f t="shared" si="3"/>
        <v>0.41637931034482767</v>
      </c>
      <c r="V18">
        <f>COUNTIF($L$2:L18,1)</f>
        <v>11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8" customHeight="1" x14ac:dyDescent="0.2">
      <c r="A19" s="3">
        <v>17</v>
      </c>
      <c r="B19" s="4">
        <v>45330</v>
      </c>
      <c r="C19" s="3" t="s">
        <v>87</v>
      </c>
      <c r="D19" s="3" t="s">
        <v>32</v>
      </c>
      <c r="E19" s="3">
        <v>1</v>
      </c>
      <c r="F19" s="3" t="s">
        <v>47</v>
      </c>
      <c r="G19" s="3" t="s">
        <v>20</v>
      </c>
      <c r="H19" s="3" t="s">
        <v>53</v>
      </c>
      <c r="I19" s="3" t="s">
        <v>26</v>
      </c>
      <c r="J19" s="13" t="s">
        <v>28</v>
      </c>
      <c r="K19" s="20"/>
      <c r="L19" s="6" t="s">
        <v>21</v>
      </c>
      <c r="M19" s="7">
        <v>1.97</v>
      </c>
      <c r="N19" s="7">
        <v>1</v>
      </c>
      <c r="O19" s="8" t="s">
        <v>22</v>
      </c>
      <c r="P19" s="7">
        <f t="shared" si="5"/>
        <v>30</v>
      </c>
      <c r="Q19" s="32">
        <f t="shared" si="0"/>
        <v>0.97</v>
      </c>
      <c r="R19" s="9">
        <f t="shared" si="4"/>
        <v>13.045</v>
      </c>
      <c r="S19" s="10">
        <f t="shared" si="1"/>
        <v>43.045000000000002</v>
      </c>
      <c r="T19" s="11">
        <f t="shared" si="2"/>
        <v>0.70588235294117652</v>
      </c>
      <c r="U19" s="12">
        <f t="shared" si="3"/>
        <v>0.4348333333333334</v>
      </c>
      <c r="V19">
        <f>COUNTIF($L$2:L19,1)</f>
        <v>12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8" customHeight="1" x14ac:dyDescent="0.2">
      <c r="A20" s="3">
        <v>18</v>
      </c>
      <c r="B20" s="4">
        <v>45331</v>
      </c>
      <c r="C20" s="3" t="s">
        <v>88</v>
      </c>
      <c r="D20" s="3" t="s">
        <v>32</v>
      </c>
      <c r="E20" s="3">
        <v>1</v>
      </c>
      <c r="F20" s="3" t="s">
        <v>89</v>
      </c>
      <c r="G20" s="3" t="s">
        <v>20</v>
      </c>
      <c r="H20" s="3" t="s">
        <v>69</v>
      </c>
      <c r="I20" s="3" t="s">
        <v>26</v>
      </c>
      <c r="J20" s="13" t="s">
        <v>27</v>
      </c>
      <c r="K20" s="20"/>
      <c r="L20" s="6" t="s">
        <v>21</v>
      </c>
      <c r="M20" s="7">
        <v>2.0499999999999998</v>
      </c>
      <c r="N20" s="7">
        <v>1.5</v>
      </c>
      <c r="O20" s="8" t="s">
        <v>22</v>
      </c>
      <c r="P20" s="7">
        <f t="shared" si="5"/>
        <v>31.5</v>
      </c>
      <c r="Q20" s="32">
        <f t="shared" si="0"/>
        <v>1.5749999999999997</v>
      </c>
      <c r="R20" s="9">
        <f t="shared" si="4"/>
        <v>14.62</v>
      </c>
      <c r="S20" s="10">
        <f t="shared" si="1"/>
        <v>46.12</v>
      </c>
      <c r="T20" s="11">
        <f t="shared" si="2"/>
        <v>0.72222222222222221</v>
      </c>
      <c r="U20" s="12">
        <f t="shared" si="3"/>
        <v>0.46412698412698405</v>
      </c>
      <c r="V20">
        <f>COUNTIF($L$2:L20,1)</f>
        <v>13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8" customHeight="1" x14ac:dyDescent="0.2">
      <c r="A21" s="3">
        <v>19</v>
      </c>
      <c r="B21" s="4">
        <v>45331</v>
      </c>
      <c r="C21" s="3" t="s">
        <v>90</v>
      </c>
      <c r="D21" s="3" t="s">
        <v>32</v>
      </c>
      <c r="E21" s="3">
        <v>1</v>
      </c>
      <c r="F21" s="3" t="s">
        <v>29</v>
      </c>
      <c r="G21" s="3" t="s">
        <v>20</v>
      </c>
      <c r="H21" s="3" t="s">
        <v>53</v>
      </c>
      <c r="I21" s="3" t="s">
        <v>23</v>
      </c>
      <c r="J21" s="5" t="s">
        <v>33</v>
      </c>
      <c r="K21" s="20"/>
      <c r="L21" s="6" t="s">
        <v>24</v>
      </c>
      <c r="M21" s="7">
        <v>1.93</v>
      </c>
      <c r="N21" s="7">
        <v>1</v>
      </c>
      <c r="O21" s="8" t="s">
        <v>22</v>
      </c>
      <c r="P21" s="7">
        <f t="shared" si="5"/>
        <v>32.5</v>
      </c>
      <c r="Q21" s="25">
        <f t="shared" si="0"/>
        <v>-1</v>
      </c>
      <c r="R21" s="9">
        <f t="shared" si="4"/>
        <v>13.62</v>
      </c>
      <c r="S21" s="10">
        <f t="shared" si="1"/>
        <v>46.12</v>
      </c>
      <c r="T21" s="11">
        <f t="shared" si="2"/>
        <v>0.68421052631578949</v>
      </c>
      <c r="U21" s="12">
        <f t="shared" si="3"/>
        <v>0.41907692307692301</v>
      </c>
      <c r="V21">
        <f>COUNTIF($L$2:L21,1)</f>
        <v>13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8" customHeight="1" x14ac:dyDescent="0.2">
      <c r="A22" s="3">
        <v>20</v>
      </c>
      <c r="B22" s="4">
        <v>45331</v>
      </c>
      <c r="C22" s="3" t="s">
        <v>91</v>
      </c>
      <c r="D22" s="3" t="s">
        <v>32</v>
      </c>
      <c r="E22" s="3">
        <v>1</v>
      </c>
      <c r="F22" s="3" t="s">
        <v>72</v>
      </c>
      <c r="G22" s="3" t="s">
        <v>20</v>
      </c>
      <c r="H22" s="3" t="s">
        <v>53</v>
      </c>
      <c r="I22" s="3" t="s">
        <v>23</v>
      </c>
      <c r="J22" s="5" t="s">
        <v>34</v>
      </c>
      <c r="K22" s="20"/>
      <c r="L22" s="6" t="s">
        <v>24</v>
      </c>
      <c r="M22" s="7">
        <v>2.06</v>
      </c>
      <c r="N22" s="7">
        <v>2</v>
      </c>
      <c r="O22" s="8" t="s">
        <v>22</v>
      </c>
      <c r="P22" s="7">
        <f t="shared" si="5"/>
        <v>34.5</v>
      </c>
      <c r="Q22" s="25">
        <f t="shared" si="0"/>
        <v>-2</v>
      </c>
      <c r="R22" s="9">
        <f t="shared" si="4"/>
        <v>11.62</v>
      </c>
      <c r="S22" s="10">
        <f t="shared" si="1"/>
        <v>46.12</v>
      </c>
      <c r="T22" s="11">
        <f t="shared" si="2"/>
        <v>0.65</v>
      </c>
      <c r="U22" s="12">
        <f t="shared" si="3"/>
        <v>0.33681159420289847</v>
      </c>
      <c r="V22">
        <f>COUNTIF($L$2:L22,1)</f>
        <v>13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8" customHeight="1" x14ac:dyDescent="0.2">
      <c r="A23" s="3">
        <v>21</v>
      </c>
      <c r="B23" s="4">
        <v>45332</v>
      </c>
      <c r="C23" s="3" t="s">
        <v>92</v>
      </c>
      <c r="D23" s="3" t="s">
        <v>32</v>
      </c>
      <c r="E23" s="3">
        <v>1</v>
      </c>
      <c r="F23" s="3" t="s">
        <v>39</v>
      </c>
      <c r="G23" s="3" t="s">
        <v>20</v>
      </c>
      <c r="H23" s="3" t="s">
        <v>69</v>
      </c>
      <c r="I23" s="3" t="s">
        <v>26</v>
      </c>
      <c r="J23" s="13" t="s">
        <v>57</v>
      </c>
      <c r="K23" s="20"/>
      <c r="L23" s="6" t="s">
        <v>21</v>
      </c>
      <c r="M23" s="7">
        <v>1.98</v>
      </c>
      <c r="N23" s="7">
        <v>1</v>
      </c>
      <c r="O23" s="8" t="s">
        <v>22</v>
      </c>
      <c r="P23" s="7">
        <f t="shared" si="5"/>
        <v>35.5</v>
      </c>
      <c r="Q23" s="32">
        <f t="shared" si="0"/>
        <v>0.98</v>
      </c>
      <c r="R23" s="9">
        <f t="shared" si="4"/>
        <v>12.6</v>
      </c>
      <c r="S23" s="10">
        <f t="shared" si="1"/>
        <v>48.1</v>
      </c>
      <c r="T23" s="11">
        <f t="shared" si="2"/>
        <v>0.66666666666666663</v>
      </c>
      <c r="U23" s="12">
        <f t="shared" si="3"/>
        <v>0.35492957746478876</v>
      </c>
      <c r="V23">
        <f>COUNTIF($L$2:L23,1)</f>
        <v>14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8" customHeight="1" x14ac:dyDescent="0.2">
      <c r="A24" s="3">
        <v>22</v>
      </c>
      <c r="B24" s="4">
        <v>45332</v>
      </c>
      <c r="C24" s="3" t="s">
        <v>93</v>
      </c>
      <c r="D24" s="3" t="s">
        <v>32</v>
      </c>
      <c r="E24" s="3">
        <v>1</v>
      </c>
      <c r="F24" s="3" t="s">
        <v>94</v>
      </c>
      <c r="G24" s="3" t="s">
        <v>20</v>
      </c>
      <c r="H24" s="3" t="s">
        <v>69</v>
      </c>
      <c r="I24" s="3" t="s">
        <v>26</v>
      </c>
      <c r="J24" s="5" t="s">
        <v>95</v>
      </c>
      <c r="K24" s="20" t="s">
        <v>36</v>
      </c>
      <c r="L24" s="6" t="s">
        <v>24</v>
      </c>
      <c r="M24" s="7">
        <v>2.9</v>
      </c>
      <c r="N24" s="7">
        <v>1.5</v>
      </c>
      <c r="O24" s="8" t="s">
        <v>22</v>
      </c>
      <c r="P24" s="7">
        <f>P23+N24</f>
        <v>37</v>
      </c>
      <c r="Q24" s="25">
        <f>IF(AND(L24="1",O24="ja"),(N24*M24*0.95)-N24,IF(AND(L24="1",O24="nein"),N24*M24-N24,-N24))</f>
        <v>-1.5</v>
      </c>
      <c r="R24" s="9">
        <f t="shared" si="4"/>
        <v>11.1</v>
      </c>
      <c r="S24" s="10">
        <f t="shared" si="1"/>
        <v>48.1</v>
      </c>
      <c r="T24" s="11">
        <f t="shared" si="2"/>
        <v>0.63636363636363635</v>
      </c>
      <c r="U24" s="12">
        <f t="shared" si="3"/>
        <v>0.30000000000000004</v>
      </c>
      <c r="V24">
        <f>COUNTIF($L$2:L24,1)</f>
        <v>14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8" customHeight="1" x14ac:dyDescent="0.2">
      <c r="A25" s="3">
        <v>23</v>
      </c>
      <c r="B25" s="4">
        <v>45332</v>
      </c>
      <c r="C25" s="3" t="s">
        <v>96</v>
      </c>
      <c r="D25" s="3" t="s">
        <v>32</v>
      </c>
      <c r="E25" s="3">
        <v>1</v>
      </c>
      <c r="F25" s="3" t="s">
        <v>47</v>
      </c>
      <c r="G25" s="3" t="s">
        <v>20</v>
      </c>
      <c r="H25" s="3" t="s">
        <v>69</v>
      </c>
      <c r="I25" s="3" t="s">
        <v>26</v>
      </c>
      <c r="J25" s="13" t="s">
        <v>55</v>
      </c>
      <c r="K25" s="20"/>
      <c r="L25" s="6" t="s">
        <v>21</v>
      </c>
      <c r="M25" s="7">
        <v>1.95</v>
      </c>
      <c r="N25" s="7">
        <v>2</v>
      </c>
      <c r="O25" s="8" t="s">
        <v>22</v>
      </c>
      <c r="P25" s="7">
        <f>P24+N25</f>
        <v>39</v>
      </c>
      <c r="Q25" s="32">
        <f>IF(AND(L25="1",O25="ja"),(N25*M25*0.95)-N25,IF(AND(L25="1",O25="nein"),N25*M25-N25,-N25))</f>
        <v>1.9</v>
      </c>
      <c r="R25" s="9">
        <f t="shared" si="4"/>
        <v>13</v>
      </c>
      <c r="S25" s="10">
        <f t="shared" si="1"/>
        <v>52</v>
      </c>
      <c r="T25" s="11">
        <f t="shared" si="2"/>
        <v>0.65217391304347827</v>
      </c>
      <c r="U25" s="12">
        <f t="shared" si="3"/>
        <v>0.33333333333333331</v>
      </c>
      <c r="V25">
        <f>COUNTIF($L$2:L25,1)</f>
        <v>15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8" customHeight="1" x14ac:dyDescent="0.2">
      <c r="A26" s="3">
        <v>24</v>
      </c>
      <c r="B26" s="4">
        <v>45333</v>
      </c>
      <c r="C26" s="3" t="s">
        <v>97</v>
      </c>
      <c r="D26" s="3" t="s">
        <v>50</v>
      </c>
      <c r="E26" s="3">
        <v>1</v>
      </c>
      <c r="F26" s="3" t="s">
        <v>56</v>
      </c>
      <c r="G26" s="3" t="s">
        <v>20</v>
      </c>
      <c r="H26" s="3" t="s">
        <v>53</v>
      </c>
      <c r="I26" s="3" t="s">
        <v>23</v>
      </c>
      <c r="J26" s="13" t="s">
        <v>98</v>
      </c>
      <c r="K26" s="20"/>
      <c r="L26" s="6" t="s">
        <v>21</v>
      </c>
      <c r="M26" s="7">
        <v>2</v>
      </c>
      <c r="N26" s="7">
        <v>1.5</v>
      </c>
      <c r="O26" s="8" t="s">
        <v>22</v>
      </c>
      <c r="P26" s="7">
        <f t="shared" ref="P26:P69" si="6">P25+N26</f>
        <v>40.5</v>
      </c>
      <c r="Q26" s="32">
        <f t="shared" ref="Q26:Q69" si="7">IF(AND(L26="1",O26="ja"),(N26*M26*0.95)-N26,IF(AND(L26="1",O26="nein"),N26*M26-N26,-N26))</f>
        <v>1.5</v>
      </c>
      <c r="R26" s="9">
        <f t="shared" si="4"/>
        <v>14.5</v>
      </c>
      <c r="S26" s="10">
        <f t="shared" si="1"/>
        <v>55</v>
      </c>
      <c r="T26" s="11">
        <f t="shared" si="2"/>
        <v>0.66666666666666663</v>
      </c>
      <c r="U26" s="12">
        <f t="shared" si="3"/>
        <v>0.35802469135802467</v>
      </c>
      <c r="V26">
        <f>COUNTIF($L$2:L26,1)</f>
        <v>16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8" customHeight="1" x14ac:dyDescent="0.2">
      <c r="A27" s="3">
        <v>25</v>
      </c>
      <c r="B27" s="4">
        <v>45333</v>
      </c>
      <c r="C27" s="3" t="s">
        <v>99</v>
      </c>
      <c r="D27" s="3" t="s">
        <v>50</v>
      </c>
      <c r="E27" s="3">
        <v>1</v>
      </c>
      <c r="F27" s="3" t="s">
        <v>29</v>
      </c>
      <c r="G27" s="3" t="s">
        <v>20</v>
      </c>
      <c r="H27" s="3" t="s">
        <v>53</v>
      </c>
      <c r="I27" s="3" t="s">
        <v>23</v>
      </c>
      <c r="J27" s="13" t="s">
        <v>48</v>
      </c>
      <c r="K27" s="20"/>
      <c r="L27" s="6" t="s">
        <v>21</v>
      </c>
      <c r="M27" s="7">
        <v>1.925</v>
      </c>
      <c r="N27" s="7">
        <v>1.5</v>
      </c>
      <c r="O27" s="8" t="s">
        <v>22</v>
      </c>
      <c r="P27" s="7">
        <f t="shared" si="6"/>
        <v>42</v>
      </c>
      <c r="Q27" s="32">
        <f t="shared" si="7"/>
        <v>1.3875000000000002</v>
      </c>
      <c r="R27" s="9">
        <f t="shared" si="4"/>
        <v>15.887499999999999</v>
      </c>
      <c r="S27" s="10">
        <f t="shared" si="1"/>
        <v>57.887500000000003</v>
      </c>
      <c r="T27" s="11">
        <f t="shared" si="2"/>
        <v>0.68</v>
      </c>
      <c r="U27" s="12">
        <f t="shared" si="3"/>
        <v>0.37827380952380957</v>
      </c>
      <c r="V27">
        <f>COUNTIF($L$2:L27,1)</f>
        <v>17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8" customHeight="1" x14ac:dyDescent="0.2">
      <c r="A28" s="3">
        <v>26</v>
      </c>
      <c r="B28" s="4">
        <v>45333</v>
      </c>
      <c r="C28" s="3" t="s">
        <v>100</v>
      </c>
      <c r="D28" s="3" t="s">
        <v>50</v>
      </c>
      <c r="E28" s="3">
        <v>1</v>
      </c>
      <c r="F28" s="3" t="s">
        <v>101</v>
      </c>
      <c r="G28" s="3" t="s">
        <v>20</v>
      </c>
      <c r="H28" s="3" t="s">
        <v>53</v>
      </c>
      <c r="I28" s="3" t="s">
        <v>23</v>
      </c>
      <c r="J28" s="13" t="s">
        <v>102</v>
      </c>
      <c r="K28" s="20"/>
      <c r="L28" s="6" t="s">
        <v>21</v>
      </c>
      <c r="M28" s="7">
        <v>1.81</v>
      </c>
      <c r="N28" s="7">
        <v>2</v>
      </c>
      <c r="O28" s="8" t="s">
        <v>22</v>
      </c>
      <c r="P28" s="7">
        <f t="shared" si="6"/>
        <v>44</v>
      </c>
      <c r="Q28" s="32">
        <f t="shared" si="7"/>
        <v>1.62</v>
      </c>
      <c r="R28" s="9">
        <f t="shared" si="4"/>
        <v>17.5075</v>
      </c>
      <c r="S28" s="10">
        <f t="shared" si="1"/>
        <v>61.5075</v>
      </c>
      <c r="T28" s="11">
        <f t="shared" si="2"/>
        <v>0.69230769230769229</v>
      </c>
      <c r="U28" s="12">
        <f t="shared" si="3"/>
        <v>0.39789772727272726</v>
      </c>
      <c r="V28">
        <f>COUNTIF($L$2:L28,1)</f>
        <v>18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8" customHeight="1" x14ac:dyDescent="0.2">
      <c r="A29" s="3">
        <v>27</v>
      </c>
      <c r="B29" s="4">
        <v>45333</v>
      </c>
      <c r="C29" s="3" t="s">
        <v>103</v>
      </c>
      <c r="D29" s="3" t="s">
        <v>50</v>
      </c>
      <c r="E29" s="3">
        <v>1</v>
      </c>
      <c r="F29" s="3" t="s">
        <v>47</v>
      </c>
      <c r="G29" s="3" t="s">
        <v>20</v>
      </c>
      <c r="H29" s="3" t="s">
        <v>53</v>
      </c>
      <c r="I29" s="3" t="s">
        <v>23</v>
      </c>
      <c r="J29" s="5" t="s">
        <v>34</v>
      </c>
      <c r="K29" s="20"/>
      <c r="L29" s="6" t="s">
        <v>24</v>
      </c>
      <c r="M29" s="7">
        <v>1.94</v>
      </c>
      <c r="N29" s="7">
        <v>1.5</v>
      </c>
      <c r="O29" s="8" t="s">
        <v>22</v>
      </c>
      <c r="P29" s="7">
        <f t="shared" si="6"/>
        <v>45.5</v>
      </c>
      <c r="Q29" s="25">
        <f t="shared" si="7"/>
        <v>-1.5</v>
      </c>
      <c r="R29" s="9">
        <f t="shared" si="4"/>
        <v>16.0075</v>
      </c>
      <c r="S29" s="10">
        <f t="shared" si="1"/>
        <v>61.5075</v>
      </c>
      <c r="T29" s="11">
        <f t="shared" si="2"/>
        <v>0.66666666666666663</v>
      </c>
      <c r="U29" s="12">
        <f t="shared" si="3"/>
        <v>0.3518131868131868</v>
      </c>
      <c r="V29">
        <f>COUNTIF($L$2:L29,1)</f>
        <v>18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8" customHeight="1" x14ac:dyDescent="0.2">
      <c r="A30" s="3">
        <v>28</v>
      </c>
      <c r="B30" s="4">
        <v>45333</v>
      </c>
      <c r="C30" s="3" t="s">
        <v>104</v>
      </c>
      <c r="D30" s="3" t="s">
        <v>50</v>
      </c>
      <c r="E30" s="3">
        <v>1</v>
      </c>
      <c r="F30" s="3" t="s">
        <v>29</v>
      </c>
      <c r="G30" s="3" t="s">
        <v>20</v>
      </c>
      <c r="H30" s="3" t="s">
        <v>53</v>
      </c>
      <c r="I30" s="3" t="s">
        <v>26</v>
      </c>
      <c r="J30" s="5" t="s">
        <v>54</v>
      </c>
      <c r="K30" s="20" t="s">
        <v>36</v>
      </c>
      <c r="L30" s="6" t="s">
        <v>24</v>
      </c>
      <c r="M30" s="7">
        <v>1.93</v>
      </c>
      <c r="N30" s="7">
        <v>2</v>
      </c>
      <c r="O30" s="8" t="s">
        <v>22</v>
      </c>
      <c r="P30" s="7">
        <f t="shared" si="6"/>
        <v>47.5</v>
      </c>
      <c r="Q30" s="25">
        <f t="shared" si="7"/>
        <v>-2</v>
      </c>
      <c r="R30" s="9">
        <f t="shared" si="4"/>
        <v>14.0075</v>
      </c>
      <c r="S30" s="10">
        <f t="shared" si="1"/>
        <v>61.5075</v>
      </c>
      <c r="T30" s="11">
        <f t="shared" si="2"/>
        <v>0.6428571428571429</v>
      </c>
      <c r="U30" s="12">
        <f t="shared" si="3"/>
        <v>0.29489473684210527</v>
      </c>
      <c r="V30">
        <f>COUNTIF($L$2:L30,1)</f>
        <v>18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8" customHeight="1" x14ac:dyDescent="0.2">
      <c r="A31" s="3">
        <v>29</v>
      </c>
      <c r="B31" s="4">
        <v>45335</v>
      </c>
      <c r="C31" s="3" t="s">
        <v>105</v>
      </c>
      <c r="D31" s="3" t="s">
        <v>50</v>
      </c>
      <c r="E31" s="3">
        <v>1</v>
      </c>
      <c r="F31" s="3" t="s">
        <v>68</v>
      </c>
      <c r="G31" s="3" t="s">
        <v>20</v>
      </c>
      <c r="H31" s="3" t="s">
        <v>53</v>
      </c>
      <c r="I31" s="3" t="s">
        <v>23</v>
      </c>
      <c r="J31" s="5" t="s">
        <v>28</v>
      </c>
      <c r="K31" s="20"/>
      <c r="L31" s="6" t="s">
        <v>24</v>
      </c>
      <c r="M31" s="7">
        <v>1.85</v>
      </c>
      <c r="N31" s="7">
        <v>1</v>
      </c>
      <c r="O31" s="8" t="s">
        <v>22</v>
      </c>
      <c r="P31" s="7">
        <f t="shared" si="6"/>
        <v>48.5</v>
      </c>
      <c r="Q31" s="25">
        <f t="shared" si="7"/>
        <v>-1</v>
      </c>
      <c r="R31" s="9">
        <f t="shared" si="4"/>
        <v>13.0075</v>
      </c>
      <c r="S31" s="10">
        <f t="shared" si="1"/>
        <v>61.5075</v>
      </c>
      <c r="T31" s="11">
        <f t="shared" si="2"/>
        <v>0.62068965517241381</v>
      </c>
      <c r="U31" s="12">
        <f t="shared" si="3"/>
        <v>0.26819587628865982</v>
      </c>
      <c r="V31">
        <f>COUNTIF($L$2:L31,1)</f>
        <v>18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8" customHeight="1" x14ac:dyDescent="0.2">
      <c r="A32" s="3">
        <v>30</v>
      </c>
      <c r="B32" s="4">
        <v>45336</v>
      </c>
      <c r="C32" s="3" t="s">
        <v>106</v>
      </c>
      <c r="D32" s="3" t="s">
        <v>50</v>
      </c>
      <c r="E32" s="3">
        <v>1</v>
      </c>
      <c r="F32" s="3" t="s">
        <v>35</v>
      </c>
      <c r="G32" s="3" t="s">
        <v>20</v>
      </c>
      <c r="H32" s="3" t="s">
        <v>53</v>
      </c>
      <c r="I32" s="3" t="s">
        <v>23</v>
      </c>
      <c r="J32" s="13" t="s">
        <v>107</v>
      </c>
      <c r="K32" s="20"/>
      <c r="L32" s="6" t="s">
        <v>21</v>
      </c>
      <c r="M32" s="7">
        <v>1.87</v>
      </c>
      <c r="N32" s="7">
        <v>1.5</v>
      </c>
      <c r="O32" s="8" t="s">
        <v>22</v>
      </c>
      <c r="P32" s="7">
        <f t="shared" si="6"/>
        <v>50</v>
      </c>
      <c r="Q32" s="32">
        <f t="shared" si="7"/>
        <v>1.3050000000000002</v>
      </c>
      <c r="R32" s="9">
        <f t="shared" si="4"/>
        <v>14.3125</v>
      </c>
      <c r="S32" s="10">
        <f t="shared" si="1"/>
        <v>64.3125</v>
      </c>
      <c r="T32" s="11">
        <f t="shared" si="2"/>
        <v>0.6333333333333333</v>
      </c>
      <c r="U32" s="12">
        <f t="shared" si="3"/>
        <v>0.28625</v>
      </c>
      <c r="V32">
        <f>COUNTIF($L$2:L32,1)</f>
        <v>19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8" customHeight="1" x14ac:dyDescent="0.2">
      <c r="A33" s="3">
        <v>31</v>
      </c>
      <c r="B33" s="4">
        <v>45338</v>
      </c>
      <c r="C33" s="3" t="s">
        <v>108</v>
      </c>
      <c r="D33" s="3" t="s">
        <v>50</v>
      </c>
      <c r="E33" s="3">
        <v>1</v>
      </c>
      <c r="F33" s="3" t="s">
        <v>37</v>
      </c>
      <c r="G33" s="3" t="s">
        <v>20</v>
      </c>
      <c r="H33" s="3" t="s">
        <v>53</v>
      </c>
      <c r="I33" s="3" t="s">
        <v>23</v>
      </c>
      <c r="J33" s="13" t="s">
        <v>109</v>
      </c>
      <c r="K33" s="20"/>
      <c r="L33" s="6" t="s">
        <v>21</v>
      </c>
      <c r="M33" s="7">
        <v>2</v>
      </c>
      <c r="N33" s="7">
        <v>2</v>
      </c>
      <c r="O33" s="8" t="s">
        <v>22</v>
      </c>
      <c r="P33" s="7">
        <f t="shared" si="6"/>
        <v>52</v>
      </c>
      <c r="Q33" s="32">
        <f t="shared" si="7"/>
        <v>2</v>
      </c>
      <c r="R33" s="9">
        <f t="shared" si="4"/>
        <v>16.3125</v>
      </c>
      <c r="S33" s="10">
        <f t="shared" si="1"/>
        <v>68.3125</v>
      </c>
      <c r="T33" s="11">
        <f t="shared" si="2"/>
        <v>0.64516129032258063</v>
      </c>
      <c r="U33" s="12">
        <f t="shared" si="3"/>
        <v>0.31370192307692307</v>
      </c>
      <c r="V33">
        <f>COUNTIF($L$2:L33,1)</f>
        <v>20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8" customHeight="1" x14ac:dyDescent="0.2">
      <c r="A34" s="3">
        <v>32</v>
      </c>
      <c r="B34" s="4">
        <v>45338</v>
      </c>
      <c r="C34" s="3" t="s">
        <v>110</v>
      </c>
      <c r="D34" s="3" t="s">
        <v>50</v>
      </c>
      <c r="E34" s="3">
        <v>1</v>
      </c>
      <c r="F34" s="3" t="s">
        <v>89</v>
      </c>
      <c r="G34" s="3" t="s">
        <v>20</v>
      </c>
      <c r="H34" s="3" t="s">
        <v>53</v>
      </c>
      <c r="I34" s="3" t="s">
        <v>26</v>
      </c>
      <c r="J34" s="13" t="s">
        <v>80</v>
      </c>
      <c r="K34" s="20"/>
      <c r="L34" s="6" t="s">
        <v>21</v>
      </c>
      <c r="M34" s="7">
        <v>2.0499999999999998</v>
      </c>
      <c r="N34" s="7">
        <v>2</v>
      </c>
      <c r="O34" s="8" t="s">
        <v>22</v>
      </c>
      <c r="P34" s="7">
        <f t="shared" si="6"/>
        <v>54</v>
      </c>
      <c r="Q34" s="32">
        <f t="shared" si="7"/>
        <v>2.0999999999999996</v>
      </c>
      <c r="R34" s="9">
        <f t="shared" si="4"/>
        <v>18.412500000000001</v>
      </c>
      <c r="S34" s="10">
        <f t="shared" si="1"/>
        <v>72.412499999999994</v>
      </c>
      <c r="T34" s="11">
        <f t="shared" si="2"/>
        <v>0.65625</v>
      </c>
      <c r="U34" s="12">
        <f t="shared" si="3"/>
        <v>0.34097222222222212</v>
      </c>
      <c r="V34">
        <f>COUNTIF($L$2:L34,1)</f>
        <v>21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8" customHeight="1" x14ac:dyDescent="0.2">
      <c r="A35" s="3">
        <v>33</v>
      </c>
      <c r="B35" s="4">
        <v>45339</v>
      </c>
      <c r="C35" s="3" t="s">
        <v>111</v>
      </c>
      <c r="D35" s="3" t="s">
        <v>50</v>
      </c>
      <c r="E35" s="3">
        <v>1</v>
      </c>
      <c r="F35" s="3" t="s">
        <v>112</v>
      </c>
      <c r="G35" s="3" t="s">
        <v>20</v>
      </c>
      <c r="H35" s="3" t="s">
        <v>53</v>
      </c>
      <c r="I35" s="3" t="s">
        <v>23</v>
      </c>
      <c r="J35" s="5" t="s">
        <v>48</v>
      </c>
      <c r="K35" s="20" t="s">
        <v>62</v>
      </c>
      <c r="L35" s="6" t="s">
        <v>24</v>
      </c>
      <c r="M35" s="7">
        <v>1.91</v>
      </c>
      <c r="N35" s="7">
        <v>1.5</v>
      </c>
      <c r="O35" s="8" t="s">
        <v>22</v>
      </c>
      <c r="P35" s="7">
        <f t="shared" si="6"/>
        <v>55.5</v>
      </c>
      <c r="Q35" s="25">
        <f t="shared" si="7"/>
        <v>-1.5</v>
      </c>
      <c r="R35" s="9">
        <f t="shared" si="4"/>
        <v>16.912500000000001</v>
      </c>
      <c r="S35" s="10">
        <f t="shared" si="1"/>
        <v>72.412499999999994</v>
      </c>
      <c r="T35" s="11">
        <f t="shared" si="2"/>
        <v>0.63636363636363635</v>
      </c>
      <c r="U35" s="12">
        <f t="shared" si="3"/>
        <v>0.30472972972972961</v>
      </c>
      <c r="V35">
        <f>COUNTIF($L$2:L35,1)</f>
        <v>21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8" customHeight="1" x14ac:dyDescent="0.2">
      <c r="A36" s="3">
        <v>34</v>
      </c>
      <c r="B36" s="4">
        <v>45339</v>
      </c>
      <c r="C36" s="3" t="s">
        <v>113</v>
      </c>
      <c r="D36" s="3" t="s">
        <v>50</v>
      </c>
      <c r="E36" s="3">
        <v>1</v>
      </c>
      <c r="F36" s="3" t="s">
        <v>112</v>
      </c>
      <c r="G36" s="3" t="s">
        <v>20</v>
      </c>
      <c r="H36" s="3" t="s">
        <v>53</v>
      </c>
      <c r="I36" s="3" t="s">
        <v>23</v>
      </c>
      <c r="J36" s="13" t="s">
        <v>49</v>
      </c>
      <c r="K36" s="20"/>
      <c r="L36" s="6" t="s">
        <v>21</v>
      </c>
      <c r="M36" s="7">
        <v>2</v>
      </c>
      <c r="N36" s="7">
        <v>1.5</v>
      </c>
      <c r="O36" s="8" t="s">
        <v>22</v>
      </c>
      <c r="P36" s="7">
        <f t="shared" si="6"/>
        <v>57</v>
      </c>
      <c r="Q36" s="32">
        <f t="shared" si="7"/>
        <v>1.5</v>
      </c>
      <c r="R36" s="9">
        <f t="shared" si="4"/>
        <v>18.412500000000001</v>
      </c>
      <c r="S36" s="10">
        <f t="shared" si="1"/>
        <v>75.412499999999994</v>
      </c>
      <c r="T36" s="11">
        <f t="shared" si="2"/>
        <v>0.6470588235294118</v>
      </c>
      <c r="U36" s="12">
        <f t="shared" si="3"/>
        <v>0.32302631578947361</v>
      </c>
      <c r="V36">
        <f>COUNTIF($L$2:L36,1)</f>
        <v>22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8" customHeight="1" x14ac:dyDescent="0.2">
      <c r="A37" s="3">
        <v>35</v>
      </c>
      <c r="B37" s="4">
        <v>45339</v>
      </c>
      <c r="C37" s="3" t="s">
        <v>114</v>
      </c>
      <c r="D37" s="3" t="s">
        <v>50</v>
      </c>
      <c r="E37" s="3">
        <v>1</v>
      </c>
      <c r="F37" s="3" t="s">
        <v>47</v>
      </c>
      <c r="G37" s="3" t="s">
        <v>20</v>
      </c>
      <c r="H37" s="3" t="s">
        <v>53</v>
      </c>
      <c r="I37" s="3" t="s">
        <v>23</v>
      </c>
      <c r="J37" s="5" t="s">
        <v>34</v>
      </c>
      <c r="K37" s="20" t="s">
        <v>115</v>
      </c>
      <c r="L37" s="6" t="s">
        <v>24</v>
      </c>
      <c r="M37" s="7">
        <v>2.06</v>
      </c>
      <c r="N37" s="7">
        <v>1.5</v>
      </c>
      <c r="O37" s="8" t="s">
        <v>22</v>
      </c>
      <c r="P37" s="7">
        <f t="shared" si="6"/>
        <v>58.5</v>
      </c>
      <c r="Q37" s="25">
        <f t="shared" si="7"/>
        <v>-1.5</v>
      </c>
      <c r="R37" s="9">
        <f t="shared" si="4"/>
        <v>16.912500000000001</v>
      </c>
      <c r="S37" s="10">
        <f t="shared" si="1"/>
        <v>75.412499999999994</v>
      </c>
      <c r="T37" s="11">
        <f t="shared" si="2"/>
        <v>0.62857142857142856</v>
      </c>
      <c r="U37" s="12">
        <f t="shared" si="3"/>
        <v>0.28910256410256402</v>
      </c>
      <c r="V37">
        <f>COUNTIF($L$2:L37,1)</f>
        <v>22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8" customHeight="1" x14ac:dyDescent="0.2">
      <c r="A38" s="3">
        <v>36</v>
      </c>
      <c r="B38" s="4">
        <v>45339</v>
      </c>
      <c r="C38" s="3" t="s">
        <v>116</v>
      </c>
      <c r="D38" s="3" t="s">
        <v>50</v>
      </c>
      <c r="E38" s="3">
        <v>1</v>
      </c>
      <c r="F38" s="3" t="s">
        <v>47</v>
      </c>
      <c r="G38" s="3" t="s">
        <v>20</v>
      </c>
      <c r="H38" s="3" t="s">
        <v>53</v>
      </c>
      <c r="I38" s="3" t="s">
        <v>23</v>
      </c>
      <c r="J38" s="5" t="s">
        <v>58</v>
      </c>
      <c r="K38" s="20" t="s">
        <v>117</v>
      </c>
      <c r="L38" s="6" t="s">
        <v>24</v>
      </c>
      <c r="M38" s="7">
        <v>2.0099999999999998</v>
      </c>
      <c r="N38" s="7">
        <v>2</v>
      </c>
      <c r="O38" s="8" t="s">
        <v>22</v>
      </c>
      <c r="P38" s="7">
        <f t="shared" si="6"/>
        <v>60.5</v>
      </c>
      <c r="Q38" s="25">
        <f t="shared" si="7"/>
        <v>-2</v>
      </c>
      <c r="R38" s="9">
        <f t="shared" si="4"/>
        <v>14.912500000000001</v>
      </c>
      <c r="S38" s="10">
        <f t="shared" si="1"/>
        <v>75.412499999999994</v>
      </c>
      <c r="T38" s="11">
        <f t="shared" si="2"/>
        <v>0.61111111111111116</v>
      </c>
      <c r="U38" s="12">
        <f t="shared" si="3"/>
        <v>0.24648760330578504</v>
      </c>
      <c r="V38">
        <f>COUNTIF($L$2:L38,1)</f>
        <v>22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8" customHeight="1" x14ac:dyDescent="0.2">
      <c r="A39" s="3">
        <v>37</v>
      </c>
      <c r="B39" s="4">
        <v>45339</v>
      </c>
      <c r="C39" s="3" t="s">
        <v>118</v>
      </c>
      <c r="D39" s="3" t="s">
        <v>50</v>
      </c>
      <c r="E39" s="3">
        <v>1</v>
      </c>
      <c r="F39" s="3" t="s">
        <v>37</v>
      </c>
      <c r="G39" s="3" t="s">
        <v>20</v>
      </c>
      <c r="H39" s="3" t="s">
        <v>53</v>
      </c>
      <c r="I39" s="3" t="s">
        <v>23</v>
      </c>
      <c r="J39" s="5" t="s">
        <v>49</v>
      </c>
      <c r="K39" s="20" t="s">
        <v>119</v>
      </c>
      <c r="L39" s="6" t="s">
        <v>24</v>
      </c>
      <c r="M39" s="7">
        <v>1.9</v>
      </c>
      <c r="N39" s="7">
        <v>4</v>
      </c>
      <c r="O39" s="8" t="s">
        <v>22</v>
      </c>
      <c r="P39" s="7">
        <f t="shared" si="6"/>
        <v>64.5</v>
      </c>
      <c r="Q39" s="25">
        <f t="shared" si="7"/>
        <v>-4</v>
      </c>
      <c r="R39" s="9">
        <f t="shared" si="4"/>
        <v>10.912500000000001</v>
      </c>
      <c r="S39" s="10">
        <f t="shared" si="1"/>
        <v>75.412499999999994</v>
      </c>
      <c r="T39" s="11">
        <f t="shared" si="2"/>
        <v>0.59459459459459463</v>
      </c>
      <c r="U39" s="12">
        <f t="shared" si="3"/>
        <v>0.16918604651162783</v>
      </c>
      <c r="V39">
        <f>COUNTIF($L$2:L39,1)</f>
        <v>22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8" customHeight="1" x14ac:dyDescent="0.2">
      <c r="A40" s="3">
        <v>38</v>
      </c>
      <c r="B40" s="4">
        <v>45339</v>
      </c>
      <c r="C40" s="3" t="s">
        <v>118</v>
      </c>
      <c r="D40" s="3" t="s">
        <v>50</v>
      </c>
      <c r="E40" s="3">
        <v>1</v>
      </c>
      <c r="F40" s="3" t="s">
        <v>51</v>
      </c>
      <c r="G40" s="3" t="s">
        <v>20</v>
      </c>
      <c r="H40" s="3" t="s">
        <v>53</v>
      </c>
      <c r="I40" s="3" t="s">
        <v>23</v>
      </c>
      <c r="J40" s="5" t="s">
        <v>49</v>
      </c>
      <c r="K40" s="20" t="s">
        <v>120</v>
      </c>
      <c r="L40" s="6" t="s">
        <v>24</v>
      </c>
      <c r="M40" s="7">
        <v>2.4900000000000002</v>
      </c>
      <c r="N40" s="7">
        <v>1.5</v>
      </c>
      <c r="O40" s="8" t="s">
        <v>22</v>
      </c>
      <c r="P40" s="7">
        <f t="shared" si="6"/>
        <v>66</v>
      </c>
      <c r="Q40" s="25">
        <f t="shared" si="7"/>
        <v>-1.5</v>
      </c>
      <c r="R40" s="9">
        <f t="shared" si="4"/>
        <v>9.4125000000000014</v>
      </c>
      <c r="S40" s="10">
        <f t="shared" si="1"/>
        <v>75.412499999999994</v>
      </c>
      <c r="T40" s="11">
        <f t="shared" si="2"/>
        <v>0.57894736842105265</v>
      </c>
      <c r="U40" s="12">
        <f t="shared" si="3"/>
        <v>0.14261363636363628</v>
      </c>
      <c r="V40">
        <f>COUNTIF($L$2:L40,1)</f>
        <v>22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8" customHeight="1" x14ac:dyDescent="0.2">
      <c r="A41" s="3">
        <v>39</v>
      </c>
      <c r="B41" s="4">
        <v>45339</v>
      </c>
      <c r="C41" s="3" t="s">
        <v>121</v>
      </c>
      <c r="D41" s="3" t="s">
        <v>50</v>
      </c>
      <c r="E41" s="3">
        <v>6</v>
      </c>
      <c r="F41" s="3">
        <v>1</v>
      </c>
      <c r="G41" s="3" t="s">
        <v>20</v>
      </c>
      <c r="H41" s="3" t="s">
        <v>53</v>
      </c>
      <c r="I41" s="3" t="s">
        <v>23</v>
      </c>
      <c r="J41" s="5" t="s">
        <v>122</v>
      </c>
      <c r="K41" s="20"/>
      <c r="L41" s="6" t="s">
        <v>24</v>
      </c>
      <c r="M41" s="7">
        <v>39.9</v>
      </c>
      <c r="N41" s="7">
        <v>0.5</v>
      </c>
      <c r="O41" s="8" t="s">
        <v>22</v>
      </c>
      <c r="P41" s="7">
        <f t="shared" si="6"/>
        <v>66.5</v>
      </c>
      <c r="Q41" s="25">
        <f t="shared" si="7"/>
        <v>-0.5</v>
      </c>
      <c r="R41" s="9">
        <f t="shared" si="4"/>
        <v>8.9125000000000014</v>
      </c>
      <c r="S41" s="10">
        <f t="shared" si="1"/>
        <v>75.412499999999994</v>
      </c>
      <c r="T41" s="11">
        <f t="shared" si="2"/>
        <v>0.5641025641025641</v>
      </c>
      <c r="U41" s="12">
        <f t="shared" si="3"/>
        <v>0.13402255639097735</v>
      </c>
      <c r="V41">
        <f>COUNTIF($L$2:L41,1)</f>
        <v>22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8" customHeight="1" x14ac:dyDescent="0.2">
      <c r="A42" s="3">
        <v>40</v>
      </c>
      <c r="B42" s="4">
        <v>45339</v>
      </c>
      <c r="C42" s="3" t="s">
        <v>123</v>
      </c>
      <c r="D42" s="3" t="s">
        <v>32</v>
      </c>
      <c r="E42" s="3">
        <v>1</v>
      </c>
      <c r="F42" s="3" t="s">
        <v>29</v>
      </c>
      <c r="G42" s="3" t="s">
        <v>20</v>
      </c>
      <c r="H42" s="3" t="s">
        <v>53</v>
      </c>
      <c r="I42" s="3" t="s">
        <v>26</v>
      </c>
      <c r="J42" s="13" t="s">
        <v>28</v>
      </c>
      <c r="K42" s="20"/>
      <c r="L42" s="6" t="s">
        <v>21</v>
      </c>
      <c r="M42" s="7">
        <v>1.87</v>
      </c>
      <c r="N42" s="7">
        <v>2</v>
      </c>
      <c r="O42" s="8" t="s">
        <v>22</v>
      </c>
      <c r="P42" s="7">
        <f t="shared" si="6"/>
        <v>68.5</v>
      </c>
      <c r="Q42" s="32">
        <f t="shared" si="7"/>
        <v>1.7400000000000002</v>
      </c>
      <c r="R42" s="9">
        <f t="shared" si="4"/>
        <v>10.652500000000002</v>
      </c>
      <c r="S42" s="10">
        <f t="shared" si="1"/>
        <v>79.152500000000003</v>
      </c>
      <c r="T42" s="11">
        <f t="shared" si="2"/>
        <v>0.57499999999999996</v>
      </c>
      <c r="U42" s="12">
        <f t="shared" si="3"/>
        <v>0.15551094890510953</v>
      </c>
      <c r="V42">
        <f>COUNTIF($L$2:L42,1)</f>
        <v>23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8" customHeight="1" x14ac:dyDescent="0.2">
      <c r="A43" s="3">
        <v>41</v>
      </c>
      <c r="B43" s="4">
        <v>45339</v>
      </c>
      <c r="C43" s="3" t="s">
        <v>124</v>
      </c>
      <c r="D43" s="3" t="s">
        <v>32</v>
      </c>
      <c r="E43" s="3">
        <v>1</v>
      </c>
      <c r="F43" s="3" t="s">
        <v>29</v>
      </c>
      <c r="G43" s="3" t="s">
        <v>20</v>
      </c>
      <c r="H43" s="3" t="s">
        <v>53</v>
      </c>
      <c r="I43" s="3" t="s">
        <v>26</v>
      </c>
      <c r="J43" s="5" t="s">
        <v>34</v>
      </c>
      <c r="K43" s="20" t="s">
        <v>125</v>
      </c>
      <c r="L43" s="6" t="s">
        <v>24</v>
      </c>
      <c r="M43" s="7">
        <v>1.82</v>
      </c>
      <c r="N43" s="7">
        <v>1.5</v>
      </c>
      <c r="O43" s="8" t="s">
        <v>22</v>
      </c>
      <c r="P43" s="7">
        <f t="shared" si="6"/>
        <v>70</v>
      </c>
      <c r="Q43" s="25">
        <f t="shared" si="7"/>
        <v>-1.5</v>
      </c>
      <c r="R43" s="9">
        <f t="shared" si="4"/>
        <v>9.1525000000000016</v>
      </c>
      <c r="S43" s="10">
        <f t="shared" si="1"/>
        <v>79.152500000000003</v>
      </c>
      <c r="T43" s="11">
        <f t="shared" si="2"/>
        <v>0.56097560975609762</v>
      </c>
      <c r="U43" s="12">
        <f t="shared" si="3"/>
        <v>0.13075000000000006</v>
      </c>
      <c r="V43">
        <f>COUNTIF($L$2:L43,1)</f>
        <v>23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8" customHeight="1" x14ac:dyDescent="0.2">
      <c r="A44" s="3">
        <v>42</v>
      </c>
      <c r="B44" s="4">
        <v>45339</v>
      </c>
      <c r="C44" s="3" t="s">
        <v>124</v>
      </c>
      <c r="D44" s="3" t="s">
        <v>32</v>
      </c>
      <c r="E44" s="3">
        <v>1</v>
      </c>
      <c r="F44" s="3" t="s">
        <v>41</v>
      </c>
      <c r="G44" s="3" t="s">
        <v>20</v>
      </c>
      <c r="H44" s="3" t="s">
        <v>53</v>
      </c>
      <c r="I44" s="3" t="s">
        <v>26</v>
      </c>
      <c r="J44" s="5" t="s">
        <v>34</v>
      </c>
      <c r="K44" s="20" t="s">
        <v>125</v>
      </c>
      <c r="L44" s="6" t="s">
        <v>24</v>
      </c>
      <c r="M44" s="7">
        <v>2</v>
      </c>
      <c r="N44" s="7">
        <v>3</v>
      </c>
      <c r="O44" s="8" t="s">
        <v>22</v>
      </c>
      <c r="P44" s="7">
        <f t="shared" si="6"/>
        <v>73</v>
      </c>
      <c r="Q44" s="25">
        <f t="shared" si="7"/>
        <v>-3</v>
      </c>
      <c r="R44" s="9">
        <f t="shared" si="4"/>
        <v>6.1525000000000016</v>
      </c>
      <c r="S44" s="10">
        <f t="shared" si="1"/>
        <v>79.152500000000003</v>
      </c>
      <c r="T44" s="11">
        <f t="shared" si="2"/>
        <v>0.54761904761904767</v>
      </c>
      <c r="U44" s="12">
        <f t="shared" si="3"/>
        <v>8.4280821917808266E-2</v>
      </c>
      <c r="V44">
        <f>COUNTIF($L$2:L44,1)</f>
        <v>23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8" customHeight="1" x14ac:dyDescent="0.2">
      <c r="A45" s="3">
        <v>43</v>
      </c>
      <c r="B45" s="4">
        <v>45340</v>
      </c>
      <c r="C45" s="3" t="s">
        <v>126</v>
      </c>
      <c r="D45" s="3" t="s">
        <v>50</v>
      </c>
      <c r="E45" s="3">
        <v>1</v>
      </c>
      <c r="F45" s="3" t="s">
        <v>112</v>
      </c>
      <c r="G45" s="3" t="s">
        <v>20</v>
      </c>
      <c r="H45" s="3" t="s">
        <v>53</v>
      </c>
      <c r="I45" s="3" t="s">
        <v>23</v>
      </c>
      <c r="J45" s="13" t="s">
        <v>52</v>
      </c>
      <c r="K45" s="20"/>
      <c r="L45" s="6" t="s">
        <v>21</v>
      </c>
      <c r="M45" s="7">
        <v>2.12</v>
      </c>
      <c r="N45" s="7">
        <v>2</v>
      </c>
      <c r="O45" s="8" t="s">
        <v>22</v>
      </c>
      <c r="P45" s="7">
        <f t="shared" si="6"/>
        <v>75</v>
      </c>
      <c r="Q45" s="32">
        <f t="shared" si="7"/>
        <v>2.2400000000000002</v>
      </c>
      <c r="R45" s="9">
        <f t="shared" si="4"/>
        <v>8.3925000000000018</v>
      </c>
      <c r="S45" s="10">
        <f t="shared" si="1"/>
        <v>83.392499999999998</v>
      </c>
      <c r="T45" s="11">
        <f t="shared" si="2"/>
        <v>0.55813953488372092</v>
      </c>
      <c r="U45" s="12">
        <f t="shared" si="3"/>
        <v>0.11189999999999997</v>
      </c>
      <c r="V45">
        <f>COUNTIF($L$2:L45,1)</f>
        <v>24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8" customHeight="1" x14ac:dyDescent="0.2">
      <c r="A46" s="3">
        <v>44</v>
      </c>
      <c r="B46" s="4">
        <v>45340</v>
      </c>
      <c r="C46" s="3" t="s">
        <v>127</v>
      </c>
      <c r="D46" s="3" t="s">
        <v>50</v>
      </c>
      <c r="E46" s="3">
        <v>1</v>
      </c>
      <c r="F46" s="3" t="s">
        <v>31</v>
      </c>
      <c r="G46" s="3" t="s">
        <v>20</v>
      </c>
      <c r="H46" s="3" t="s">
        <v>53</v>
      </c>
      <c r="I46" s="3" t="s">
        <v>23</v>
      </c>
      <c r="J46" s="13" t="s">
        <v>128</v>
      </c>
      <c r="K46" s="20"/>
      <c r="L46" s="6" t="s">
        <v>21</v>
      </c>
      <c r="M46" s="7">
        <v>1.96</v>
      </c>
      <c r="N46" s="7">
        <v>3</v>
      </c>
      <c r="O46" s="8" t="s">
        <v>22</v>
      </c>
      <c r="P46" s="7">
        <f t="shared" si="6"/>
        <v>78</v>
      </c>
      <c r="Q46" s="32">
        <f t="shared" si="7"/>
        <v>2.88</v>
      </c>
      <c r="R46" s="9">
        <f t="shared" si="4"/>
        <v>11.272500000000001</v>
      </c>
      <c r="S46" s="10">
        <f t="shared" si="1"/>
        <v>89.272500000000008</v>
      </c>
      <c r="T46" s="11">
        <f t="shared" si="2"/>
        <v>0.56818181818181823</v>
      </c>
      <c r="U46" s="12">
        <f t="shared" si="3"/>
        <v>0.14451923076923087</v>
      </c>
      <c r="V46">
        <f>COUNTIF($L$2:L46,1)</f>
        <v>25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5.5" customHeight="1" x14ac:dyDescent="0.2">
      <c r="A47" s="3">
        <v>45</v>
      </c>
      <c r="B47" s="4">
        <v>45340</v>
      </c>
      <c r="C47" s="3" t="s">
        <v>129</v>
      </c>
      <c r="D47" s="3" t="s">
        <v>50</v>
      </c>
      <c r="E47" s="3">
        <v>2</v>
      </c>
      <c r="F47" s="3" t="s">
        <v>130</v>
      </c>
      <c r="G47" s="3" t="s">
        <v>20</v>
      </c>
      <c r="H47" s="3" t="s">
        <v>53</v>
      </c>
      <c r="I47" s="3" t="s">
        <v>23</v>
      </c>
      <c r="J47" s="13" t="s">
        <v>131</v>
      </c>
      <c r="K47" s="20" t="s">
        <v>36</v>
      </c>
      <c r="L47" s="6" t="s">
        <v>24</v>
      </c>
      <c r="M47" s="7">
        <v>2.4300000000000002</v>
      </c>
      <c r="N47" s="7">
        <v>1.5</v>
      </c>
      <c r="O47" s="8" t="s">
        <v>22</v>
      </c>
      <c r="P47" s="7">
        <f t="shared" si="6"/>
        <v>79.5</v>
      </c>
      <c r="Q47" s="25">
        <f t="shared" si="7"/>
        <v>-1.5</v>
      </c>
      <c r="R47" s="9">
        <f t="shared" si="4"/>
        <v>9.7725000000000009</v>
      </c>
      <c r="S47" s="10">
        <f t="shared" si="1"/>
        <v>89.272500000000008</v>
      </c>
      <c r="T47" s="11">
        <f t="shared" si="2"/>
        <v>0.55555555555555558</v>
      </c>
      <c r="U47" s="12">
        <f t="shared" si="3"/>
        <v>0.1229245283018869</v>
      </c>
      <c r="V47">
        <f>COUNTIF($L$2:L47,1)</f>
        <v>25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8" customHeight="1" x14ac:dyDescent="0.2">
      <c r="A48" s="3">
        <v>46</v>
      </c>
      <c r="B48" s="4">
        <v>45340</v>
      </c>
      <c r="C48" s="3" t="s">
        <v>132</v>
      </c>
      <c r="D48" s="3" t="s">
        <v>50</v>
      </c>
      <c r="E48" s="3">
        <v>1</v>
      </c>
      <c r="F48" s="3" t="s">
        <v>35</v>
      </c>
      <c r="G48" s="3" t="s">
        <v>20</v>
      </c>
      <c r="H48" s="3" t="s">
        <v>53</v>
      </c>
      <c r="I48" s="3" t="s">
        <v>23</v>
      </c>
      <c r="J48" s="5" t="s">
        <v>28</v>
      </c>
      <c r="K48" s="20"/>
      <c r="L48" s="6" t="s">
        <v>24</v>
      </c>
      <c r="M48" s="7">
        <v>1.86</v>
      </c>
      <c r="N48" s="7">
        <v>2</v>
      </c>
      <c r="O48" s="8" t="s">
        <v>22</v>
      </c>
      <c r="P48" s="7">
        <f t="shared" si="6"/>
        <v>81.5</v>
      </c>
      <c r="Q48" s="25">
        <f t="shared" si="7"/>
        <v>-2</v>
      </c>
      <c r="R48" s="9">
        <f t="shared" si="4"/>
        <v>7.7725000000000009</v>
      </c>
      <c r="S48" s="10">
        <f t="shared" si="1"/>
        <v>89.272500000000008</v>
      </c>
      <c r="T48" s="11">
        <f t="shared" si="2"/>
        <v>0.54347826086956519</v>
      </c>
      <c r="U48" s="12">
        <f t="shared" si="3"/>
        <v>9.5368098159509307E-2</v>
      </c>
      <c r="V48">
        <f>COUNTIF($L$2:L48,1)</f>
        <v>25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8" customHeight="1" x14ac:dyDescent="0.2">
      <c r="A49" s="3">
        <v>47</v>
      </c>
      <c r="B49" s="4">
        <v>45340</v>
      </c>
      <c r="C49" s="3" t="s">
        <v>133</v>
      </c>
      <c r="D49" s="3" t="s">
        <v>50</v>
      </c>
      <c r="E49" s="3">
        <v>1</v>
      </c>
      <c r="F49" s="3" t="s">
        <v>29</v>
      </c>
      <c r="G49" s="3" t="s">
        <v>20</v>
      </c>
      <c r="H49" s="3" t="s">
        <v>53</v>
      </c>
      <c r="I49" s="3" t="s">
        <v>23</v>
      </c>
      <c r="J49" s="13" t="s">
        <v>134</v>
      </c>
      <c r="K49" s="20"/>
      <c r="L49" s="6" t="s">
        <v>21</v>
      </c>
      <c r="M49" s="7">
        <v>1.83</v>
      </c>
      <c r="N49" s="7">
        <v>2</v>
      </c>
      <c r="O49" s="8" t="s">
        <v>22</v>
      </c>
      <c r="P49" s="7">
        <f t="shared" si="6"/>
        <v>83.5</v>
      </c>
      <c r="Q49" s="32">
        <f t="shared" si="7"/>
        <v>1.6600000000000001</v>
      </c>
      <c r="R49" s="9">
        <f t="shared" si="4"/>
        <v>9.432500000000001</v>
      </c>
      <c r="S49" s="10">
        <f t="shared" si="1"/>
        <v>92.932500000000005</v>
      </c>
      <c r="T49" s="11">
        <f t="shared" si="2"/>
        <v>0.55319148936170215</v>
      </c>
      <c r="U49" s="12">
        <f t="shared" si="3"/>
        <v>0.11296407185628748</v>
      </c>
      <c r="V49">
        <f>COUNTIF($L$2:L49,1)</f>
        <v>26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8" customHeight="1" x14ac:dyDescent="0.2">
      <c r="A50" s="3">
        <v>48</v>
      </c>
      <c r="B50" s="4">
        <v>45342</v>
      </c>
      <c r="C50" s="3" t="s">
        <v>135</v>
      </c>
      <c r="D50" s="3" t="s">
        <v>32</v>
      </c>
      <c r="E50" s="3">
        <v>1</v>
      </c>
      <c r="F50" s="3" t="s">
        <v>136</v>
      </c>
      <c r="G50" s="3" t="s">
        <v>20</v>
      </c>
      <c r="H50" s="3" t="s">
        <v>53</v>
      </c>
      <c r="I50" s="3" t="s">
        <v>23</v>
      </c>
      <c r="J50" s="33" t="s">
        <v>60</v>
      </c>
      <c r="K50" s="20" t="s">
        <v>137</v>
      </c>
      <c r="L50" s="6" t="s">
        <v>21</v>
      </c>
      <c r="M50" s="7">
        <v>1</v>
      </c>
      <c r="N50" s="7">
        <v>2</v>
      </c>
      <c r="O50" s="8" t="s">
        <v>22</v>
      </c>
      <c r="P50" s="7">
        <f t="shared" si="6"/>
        <v>85.5</v>
      </c>
      <c r="Q50" s="35">
        <f t="shared" si="7"/>
        <v>0</v>
      </c>
      <c r="R50" s="9">
        <f t="shared" si="4"/>
        <v>9.432500000000001</v>
      </c>
      <c r="S50" s="10">
        <f t="shared" si="1"/>
        <v>94.932500000000005</v>
      </c>
      <c r="T50" s="11">
        <f t="shared" si="2"/>
        <v>0.5625</v>
      </c>
      <c r="U50" s="12">
        <f t="shared" si="3"/>
        <v>0.11032163742690064</v>
      </c>
      <c r="V50">
        <f>COUNTIF($L$2:L50,1)</f>
        <v>27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8" customHeight="1" x14ac:dyDescent="0.2">
      <c r="A51" s="3">
        <v>49</v>
      </c>
      <c r="B51" s="4">
        <v>45342</v>
      </c>
      <c r="C51" s="3" t="s">
        <v>138</v>
      </c>
      <c r="D51" s="3" t="s">
        <v>32</v>
      </c>
      <c r="E51" s="3">
        <v>1</v>
      </c>
      <c r="F51" s="3" t="s">
        <v>56</v>
      </c>
      <c r="G51" s="3" t="s">
        <v>20</v>
      </c>
      <c r="H51" s="3" t="s">
        <v>53</v>
      </c>
      <c r="I51" s="3" t="s">
        <v>26</v>
      </c>
      <c r="J51" s="5" t="s">
        <v>49</v>
      </c>
      <c r="K51" s="20"/>
      <c r="L51" s="6" t="s">
        <v>24</v>
      </c>
      <c r="M51" s="7">
        <v>1.85</v>
      </c>
      <c r="N51" s="7">
        <v>1.5</v>
      </c>
      <c r="O51" s="8" t="s">
        <v>22</v>
      </c>
      <c r="P51" s="7">
        <f t="shared" si="6"/>
        <v>87</v>
      </c>
      <c r="Q51" s="25">
        <f t="shared" si="7"/>
        <v>-1.5</v>
      </c>
      <c r="R51" s="9">
        <f t="shared" si="4"/>
        <v>7.932500000000001</v>
      </c>
      <c r="S51" s="10">
        <f t="shared" si="1"/>
        <v>94.932500000000005</v>
      </c>
      <c r="T51" s="11">
        <f t="shared" si="2"/>
        <v>0.55102040816326525</v>
      </c>
      <c r="U51" s="12">
        <f t="shared" si="3"/>
        <v>9.1178160919540285E-2</v>
      </c>
      <c r="V51">
        <f>COUNTIF($L$2:L51,1)</f>
        <v>27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8" customHeight="1" x14ac:dyDescent="0.2">
      <c r="A52" s="3">
        <v>50</v>
      </c>
      <c r="B52" s="4">
        <v>45345</v>
      </c>
      <c r="C52" s="3" t="s">
        <v>139</v>
      </c>
      <c r="D52" s="3" t="s">
        <v>50</v>
      </c>
      <c r="E52" s="3">
        <v>1</v>
      </c>
      <c r="F52" s="3" t="s">
        <v>59</v>
      </c>
      <c r="G52" s="3" t="s">
        <v>20</v>
      </c>
      <c r="H52" s="3" t="s">
        <v>53</v>
      </c>
      <c r="I52" s="3" t="s">
        <v>23</v>
      </c>
      <c r="J52" s="5" t="s">
        <v>61</v>
      </c>
      <c r="K52" s="20" t="s">
        <v>140</v>
      </c>
      <c r="L52" s="6" t="s">
        <v>24</v>
      </c>
      <c r="M52" s="7">
        <v>1.9</v>
      </c>
      <c r="N52" s="7">
        <v>2</v>
      </c>
      <c r="O52" s="8" t="s">
        <v>22</v>
      </c>
      <c r="P52" s="7">
        <f t="shared" si="6"/>
        <v>89</v>
      </c>
      <c r="Q52" s="25">
        <f t="shared" si="7"/>
        <v>-2</v>
      </c>
      <c r="R52" s="9">
        <f t="shared" si="4"/>
        <v>5.932500000000001</v>
      </c>
      <c r="S52" s="10">
        <f t="shared" si="1"/>
        <v>94.932500000000005</v>
      </c>
      <c r="T52" s="11">
        <f t="shared" si="2"/>
        <v>0.54</v>
      </c>
      <c r="U52" s="12">
        <f t="shared" si="3"/>
        <v>6.6657303370786569E-2</v>
      </c>
      <c r="V52">
        <f>COUNTIF($L$2:L52,1)</f>
        <v>27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8" customHeight="1" x14ac:dyDescent="0.2">
      <c r="A53" s="3">
        <v>51</v>
      </c>
      <c r="B53" s="4">
        <v>45345</v>
      </c>
      <c r="C53" s="3" t="s">
        <v>141</v>
      </c>
      <c r="D53" s="3" t="s">
        <v>50</v>
      </c>
      <c r="E53" s="3">
        <v>1</v>
      </c>
      <c r="F53" s="3" t="s">
        <v>31</v>
      </c>
      <c r="G53" s="3" t="s">
        <v>20</v>
      </c>
      <c r="H53" s="3" t="s">
        <v>53</v>
      </c>
      <c r="I53" s="3" t="s">
        <v>23</v>
      </c>
      <c r="J53" s="5" t="s">
        <v>38</v>
      </c>
      <c r="K53" s="20" t="s">
        <v>142</v>
      </c>
      <c r="L53" s="6" t="s">
        <v>24</v>
      </c>
      <c r="M53" s="7">
        <v>1.96</v>
      </c>
      <c r="N53" s="7">
        <v>1.5</v>
      </c>
      <c r="O53" s="8" t="s">
        <v>22</v>
      </c>
      <c r="P53" s="7">
        <f t="shared" si="6"/>
        <v>90.5</v>
      </c>
      <c r="Q53" s="25">
        <f t="shared" si="7"/>
        <v>-1.5</v>
      </c>
      <c r="R53" s="9">
        <f t="shared" si="4"/>
        <v>4.432500000000001</v>
      </c>
      <c r="S53" s="10">
        <f t="shared" si="1"/>
        <v>94.932500000000005</v>
      </c>
      <c r="T53" s="11">
        <f t="shared" si="2"/>
        <v>0.52941176470588236</v>
      </c>
      <c r="U53" s="12">
        <f t="shared" si="3"/>
        <v>4.8977900552486235E-2</v>
      </c>
      <c r="V53">
        <f>COUNTIF($L$2:L53,1)</f>
        <v>27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8" customHeight="1" x14ac:dyDescent="0.2">
      <c r="A54" s="3">
        <v>52</v>
      </c>
      <c r="B54" s="4">
        <v>45345</v>
      </c>
      <c r="C54" s="3" t="s">
        <v>143</v>
      </c>
      <c r="D54" s="3" t="s">
        <v>50</v>
      </c>
      <c r="E54" s="3">
        <v>1</v>
      </c>
      <c r="F54" s="3">
        <v>1</v>
      </c>
      <c r="G54" s="3" t="s">
        <v>20</v>
      </c>
      <c r="H54" s="3" t="s">
        <v>53</v>
      </c>
      <c r="I54" s="3" t="s">
        <v>23</v>
      </c>
      <c r="J54" s="13" t="s">
        <v>55</v>
      </c>
      <c r="K54" s="20"/>
      <c r="L54" s="6" t="s">
        <v>21</v>
      </c>
      <c r="M54" s="7">
        <v>2.0499999999999998</v>
      </c>
      <c r="N54" s="7">
        <v>3</v>
      </c>
      <c r="O54" s="8" t="s">
        <v>22</v>
      </c>
      <c r="P54" s="7">
        <f t="shared" si="6"/>
        <v>93.5</v>
      </c>
      <c r="Q54" s="32">
        <f t="shared" si="7"/>
        <v>3.1499999999999995</v>
      </c>
      <c r="R54" s="9">
        <f t="shared" si="4"/>
        <v>7.5825000000000005</v>
      </c>
      <c r="S54" s="10">
        <f t="shared" si="1"/>
        <v>101.0825</v>
      </c>
      <c r="T54" s="11">
        <f t="shared" si="2"/>
        <v>0.53846153846153844</v>
      </c>
      <c r="U54" s="12">
        <f t="shared" si="3"/>
        <v>8.1096256684491941E-2</v>
      </c>
      <c r="V54">
        <f>COUNTIF($L$2:L54,1)</f>
        <v>28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8" customHeight="1" x14ac:dyDescent="0.2">
      <c r="A55" s="3">
        <v>53</v>
      </c>
      <c r="B55" s="4">
        <v>45345</v>
      </c>
      <c r="C55" s="3" t="s">
        <v>143</v>
      </c>
      <c r="D55" s="3" t="s">
        <v>50</v>
      </c>
      <c r="E55" s="3">
        <v>1</v>
      </c>
      <c r="F55" s="3" t="s">
        <v>59</v>
      </c>
      <c r="G55" s="3" t="s">
        <v>20</v>
      </c>
      <c r="H55" s="3" t="s">
        <v>53</v>
      </c>
      <c r="I55" s="3" t="s">
        <v>23</v>
      </c>
      <c r="J55" s="13" t="s">
        <v>55</v>
      </c>
      <c r="K55" s="20"/>
      <c r="L55" s="6" t="s">
        <v>21</v>
      </c>
      <c r="M55" s="7">
        <v>3</v>
      </c>
      <c r="N55" s="7">
        <v>1.5</v>
      </c>
      <c r="O55" s="8" t="s">
        <v>22</v>
      </c>
      <c r="P55" s="7">
        <f t="shared" si="6"/>
        <v>95</v>
      </c>
      <c r="Q55" s="32">
        <f t="shared" si="7"/>
        <v>3</v>
      </c>
      <c r="R55" s="9">
        <f t="shared" si="4"/>
        <v>10.5825</v>
      </c>
      <c r="S55" s="10">
        <f t="shared" si="1"/>
        <v>105.5825</v>
      </c>
      <c r="T55" s="11">
        <f t="shared" si="2"/>
        <v>0.54716981132075471</v>
      </c>
      <c r="U55" s="12">
        <f t="shared" si="3"/>
        <v>0.11139473684210523</v>
      </c>
      <c r="V55">
        <f>COUNTIF($L$2:L55,1)</f>
        <v>29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8" customHeight="1" x14ac:dyDescent="0.2">
      <c r="A56" s="3">
        <v>54</v>
      </c>
      <c r="B56" s="4">
        <v>45345</v>
      </c>
      <c r="C56" s="3" t="s">
        <v>144</v>
      </c>
      <c r="D56" s="3" t="s">
        <v>50</v>
      </c>
      <c r="E56" s="3">
        <v>1</v>
      </c>
      <c r="F56" s="3" t="s">
        <v>29</v>
      </c>
      <c r="G56" s="3" t="s">
        <v>20</v>
      </c>
      <c r="H56" s="3" t="s">
        <v>53</v>
      </c>
      <c r="I56" s="3" t="s">
        <v>23</v>
      </c>
      <c r="J56" s="5" t="s">
        <v>61</v>
      </c>
      <c r="K56" s="20" t="s">
        <v>145</v>
      </c>
      <c r="L56" s="6" t="s">
        <v>24</v>
      </c>
      <c r="M56" s="7">
        <v>2.02</v>
      </c>
      <c r="N56" s="7">
        <v>1.5</v>
      </c>
      <c r="O56" s="8" t="s">
        <v>22</v>
      </c>
      <c r="P56" s="7">
        <f t="shared" si="6"/>
        <v>96.5</v>
      </c>
      <c r="Q56" s="25">
        <f t="shared" si="7"/>
        <v>-1.5</v>
      </c>
      <c r="R56" s="9">
        <f t="shared" si="4"/>
        <v>9.0824999999999996</v>
      </c>
      <c r="S56" s="10">
        <f t="shared" si="1"/>
        <v>105.5825</v>
      </c>
      <c r="T56" s="11">
        <f t="shared" si="2"/>
        <v>0.53703703703703709</v>
      </c>
      <c r="U56" s="12">
        <f t="shared" si="3"/>
        <v>9.4119170984455922E-2</v>
      </c>
      <c r="V56">
        <f>COUNTIF($L$2:L56,1)</f>
        <v>29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8" customHeight="1" x14ac:dyDescent="0.2">
      <c r="A57" s="3">
        <v>55</v>
      </c>
      <c r="B57" s="4">
        <v>45345</v>
      </c>
      <c r="C57" s="3" t="s">
        <v>146</v>
      </c>
      <c r="D57" s="3" t="s">
        <v>50</v>
      </c>
      <c r="E57" s="3">
        <v>1</v>
      </c>
      <c r="F57" s="3" t="s">
        <v>147</v>
      </c>
      <c r="G57" s="3" t="s">
        <v>20</v>
      </c>
      <c r="H57" s="3" t="s">
        <v>53</v>
      </c>
      <c r="I57" s="3" t="s">
        <v>23</v>
      </c>
      <c r="J57" s="13" t="s">
        <v>60</v>
      </c>
      <c r="K57" s="20"/>
      <c r="L57" s="6" t="s">
        <v>21</v>
      </c>
      <c r="M57" s="7">
        <v>1.96</v>
      </c>
      <c r="N57" s="7">
        <v>1.5</v>
      </c>
      <c r="O57" s="8" t="s">
        <v>22</v>
      </c>
      <c r="P57" s="7">
        <f t="shared" si="6"/>
        <v>98</v>
      </c>
      <c r="Q57" s="32">
        <f t="shared" si="7"/>
        <v>1.44</v>
      </c>
      <c r="R57" s="9">
        <f t="shared" si="4"/>
        <v>10.522499999999999</v>
      </c>
      <c r="S57" s="10">
        <f t="shared" si="1"/>
        <v>108.52249999999999</v>
      </c>
      <c r="T57" s="11">
        <f t="shared" si="2"/>
        <v>0.54545454545454541</v>
      </c>
      <c r="U57" s="12">
        <f t="shared" si="3"/>
        <v>0.10737244897959178</v>
      </c>
      <c r="V57">
        <f>COUNTIF($L$2:L57,1)</f>
        <v>30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8" customHeight="1" x14ac:dyDescent="0.2">
      <c r="A58" s="3">
        <v>56</v>
      </c>
      <c r="B58" s="4">
        <v>45345</v>
      </c>
      <c r="C58" s="3" t="s">
        <v>148</v>
      </c>
      <c r="D58" s="3" t="s">
        <v>32</v>
      </c>
      <c r="E58" s="3">
        <v>1</v>
      </c>
      <c r="F58" s="3">
        <v>1</v>
      </c>
      <c r="G58" s="3" t="s">
        <v>20</v>
      </c>
      <c r="H58" s="3" t="s">
        <v>69</v>
      </c>
      <c r="I58" s="3" t="s">
        <v>26</v>
      </c>
      <c r="J58" s="5" t="s">
        <v>54</v>
      </c>
      <c r="K58" s="20"/>
      <c r="L58" s="6" t="s">
        <v>24</v>
      </c>
      <c r="M58" s="7">
        <v>2.5</v>
      </c>
      <c r="N58" s="7">
        <v>2</v>
      </c>
      <c r="O58" s="8" t="s">
        <v>22</v>
      </c>
      <c r="P58" s="7">
        <f t="shared" si="6"/>
        <v>100</v>
      </c>
      <c r="Q58" s="25">
        <f t="shared" si="7"/>
        <v>-2</v>
      </c>
      <c r="R58" s="9">
        <f t="shared" si="4"/>
        <v>8.5224999999999991</v>
      </c>
      <c r="S58" s="10">
        <f t="shared" si="1"/>
        <v>108.52249999999999</v>
      </c>
      <c r="T58" s="11">
        <f t="shared" si="2"/>
        <v>0.5357142857142857</v>
      </c>
      <c r="U58" s="12">
        <f t="shared" si="3"/>
        <v>8.522499999999994E-2</v>
      </c>
      <c r="V58">
        <f>COUNTIF($L$2:L58,1)</f>
        <v>30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6.25" customHeight="1" x14ac:dyDescent="0.2">
      <c r="A59" s="3">
        <v>57</v>
      </c>
      <c r="B59" s="4">
        <v>45346</v>
      </c>
      <c r="C59" s="3" t="s">
        <v>149</v>
      </c>
      <c r="D59" s="3" t="s">
        <v>50</v>
      </c>
      <c r="E59" s="3">
        <v>2</v>
      </c>
      <c r="F59" s="3" t="s">
        <v>150</v>
      </c>
      <c r="G59" s="3" t="s">
        <v>20</v>
      </c>
      <c r="H59" s="3" t="s">
        <v>53</v>
      </c>
      <c r="I59" s="3" t="s">
        <v>23</v>
      </c>
      <c r="J59" s="13" t="s">
        <v>151</v>
      </c>
      <c r="K59" s="20" t="s">
        <v>152</v>
      </c>
      <c r="L59" s="6" t="s">
        <v>24</v>
      </c>
      <c r="M59" s="7">
        <v>1.81</v>
      </c>
      <c r="N59" s="7">
        <v>2</v>
      </c>
      <c r="O59" s="8" t="s">
        <v>22</v>
      </c>
      <c r="P59" s="7">
        <f t="shared" si="6"/>
        <v>102</v>
      </c>
      <c r="Q59" s="25">
        <f t="shared" si="7"/>
        <v>-2</v>
      </c>
      <c r="R59" s="9">
        <f t="shared" si="4"/>
        <v>6.5224999999999991</v>
      </c>
      <c r="S59" s="10">
        <f t="shared" si="1"/>
        <v>108.52249999999999</v>
      </c>
      <c r="T59" s="11">
        <f t="shared" si="2"/>
        <v>0.52631578947368418</v>
      </c>
      <c r="U59" s="12">
        <f t="shared" si="3"/>
        <v>6.3946078431372483E-2</v>
      </c>
      <c r="V59">
        <f>COUNTIF($L$2:L59,1)</f>
        <v>30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8" customHeight="1" x14ac:dyDescent="0.2">
      <c r="A60" s="3">
        <v>58</v>
      </c>
      <c r="B60" s="4">
        <v>45346</v>
      </c>
      <c r="C60" s="3" t="s">
        <v>153</v>
      </c>
      <c r="D60" s="3" t="s">
        <v>50</v>
      </c>
      <c r="E60" s="3">
        <v>1</v>
      </c>
      <c r="F60" s="3" t="s">
        <v>35</v>
      </c>
      <c r="G60" s="3" t="s">
        <v>20</v>
      </c>
      <c r="H60" s="3" t="s">
        <v>53</v>
      </c>
      <c r="I60" s="3" t="s">
        <v>23</v>
      </c>
      <c r="J60" s="5" t="s">
        <v>54</v>
      </c>
      <c r="K60" s="20" t="s">
        <v>154</v>
      </c>
      <c r="L60" s="6" t="s">
        <v>24</v>
      </c>
      <c r="M60" s="7">
        <v>2.0299999999999998</v>
      </c>
      <c r="N60" s="7">
        <v>1.5</v>
      </c>
      <c r="O60" s="8" t="s">
        <v>22</v>
      </c>
      <c r="P60" s="7">
        <f t="shared" si="6"/>
        <v>103.5</v>
      </c>
      <c r="Q60" s="25">
        <f t="shared" si="7"/>
        <v>-1.5</v>
      </c>
      <c r="R60" s="9">
        <f t="shared" si="4"/>
        <v>5.0224999999999991</v>
      </c>
      <c r="S60" s="10">
        <f t="shared" si="1"/>
        <v>108.52249999999999</v>
      </c>
      <c r="T60" s="11">
        <f t="shared" si="2"/>
        <v>0.51724137931034486</v>
      </c>
      <c r="U60" s="12">
        <f t="shared" si="3"/>
        <v>4.8526570048309119E-2</v>
      </c>
      <c r="V60">
        <f>COUNTIF($L$2:L60,1)</f>
        <v>30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8" customHeight="1" x14ac:dyDescent="0.2">
      <c r="A61" s="3">
        <v>59</v>
      </c>
      <c r="B61" s="4">
        <v>45346</v>
      </c>
      <c r="C61" s="3" t="s">
        <v>155</v>
      </c>
      <c r="D61" s="3" t="s">
        <v>50</v>
      </c>
      <c r="E61" s="3">
        <v>1</v>
      </c>
      <c r="F61" s="3" t="s">
        <v>35</v>
      </c>
      <c r="G61" s="3" t="s">
        <v>20</v>
      </c>
      <c r="H61" s="3" t="s">
        <v>53</v>
      </c>
      <c r="I61" s="3" t="s">
        <v>23</v>
      </c>
      <c r="J61" s="5" t="s">
        <v>33</v>
      </c>
      <c r="K61" s="20" t="s">
        <v>62</v>
      </c>
      <c r="L61" s="6" t="s">
        <v>24</v>
      </c>
      <c r="M61" s="7">
        <v>2.0499999999999998</v>
      </c>
      <c r="N61" s="7">
        <v>1.5</v>
      </c>
      <c r="O61" s="8" t="s">
        <v>22</v>
      </c>
      <c r="P61" s="7">
        <f t="shared" si="6"/>
        <v>105</v>
      </c>
      <c r="Q61" s="25">
        <f t="shared" si="7"/>
        <v>-1.5</v>
      </c>
      <c r="R61" s="9">
        <f t="shared" si="4"/>
        <v>3.5224999999999991</v>
      </c>
      <c r="S61" s="10">
        <f t="shared" si="1"/>
        <v>108.52249999999999</v>
      </c>
      <c r="T61" s="11">
        <f t="shared" si="2"/>
        <v>0.50847457627118642</v>
      </c>
      <c r="U61" s="12">
        <f t="shared" si="3"/>
        <v>3.3547619047618986E-2</v>
      </c>
      <c r="V61">
        <f>COUNTIF($L$2:L61,1)</f>
        <v>30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6.25" customHeight="1" x14ac:dyDescent="0.2">
      <c r="A62" s="3">
        <v>60</v>
      </c>
      <c r="B62" s="4">
        <v>45346</v>
      </c>
      <c r="C62" s="3" t="s">
        <v>156</v>
      </c>
      <c r="D62" s="3" t="s">
        <v>50</v>
      </c>
      <c r="E62" s="3">
        <v>2</v>
      </c>
      <c r="F62" s="3" t="s">
        <v>46</v>
      </c>
      <c r="G62" s="3" t="s">
        <v>20</v>
      </c>
      <c r="H62" s="3" t="s">
        <v>53</v>
      </c>
      <c r="I62" s="3" t="s">
        <v>23</v>
      </c>
      <c r="J62" s="13" t="s">
        <v>157</v>
      </c>
      <c r="K62" s="20"/>
      <c r="L62" s="6" t="s">
        <v>21</v>
      </c>
      <c r="M62" s="7">
        <v>2.0699999999999998</v>
      </c>
      <c r="N62" s="7">
        <v>3</v>
      </c>
      <c r="O62" s="8" t="s">
        <v>22</v>
      </c>
      <c r="P62" s="7">
        <f t="shared" si="6"/>
        <v>108</v>
      </c>
      <c r="Q62" s="32">
        <f t="shared" si="7"/>
        <v>3.2099999999999991</v>
      </c>
      <c r="R62" s="9">
        <f t="shared" si="4"/>
        <v>6.7324999999999982</v>
      </c>
      <c r="S62" s="10">
        <f t="shared" si="1"/>
        <v>114.7325</v>
      </c>
      <c r="T62" s="11">
        <f t="shared" si="2"/>
        <v>0.51666666666666672</v>
      </c>
      <c r="U62" s="12">
        <f t="shared" si="3"/>
        <v>6.2337962962962977E-2</v>
      </c>
      <c r="V62">
        <f>COUNTIF($L$2:L62,1)</f>
        <v>31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8" customHeight="1" x14ac:dyDescent="0.2">
      <c r="A63" s="3">
        <v>61</v>
      </c>
      <c r="B63" s="4">
        <v>45346</v>
      </c>
      <c r="C63" s="3" t="s">
        <v>158</v>
      </c>
      <c r="D63" s="3" t="s">
        <v>50</v>
      </c>
      <c r="E63" s="3">
        <v>1</v>
      </c>
      <c r="F63" s="3" t="s">
        <v>39</v>
      </c>
      <c r="G63" s="3" t="s">
        <v>20</v>
      </c>
      <c r="H63" s="3" t="s">
        <v>53</v>
      </c>
      <c r="I63" s="3" t="s">
        <v>23</v>
      </c>
      <c r="J63" s="5" t="s">
        <v>52</v>
      </c>
      <c r="K63" s="20" t="s">
        <v>159</v>
      </c>
      <c r="L63" s="6" t="s">
        <v>24</v>
      </c>
      <c r="M63" s="7">
        <v>1.8</v>
      </c>
      <c r="N63" s="7">
        <v>2</v>
      </c>
      <c r="O63" s="8" t="s">
        <v>22</v>
      </c>
      <c r="P63" s="7">
        <f t="shared" si="6"/>
        <v>110</v>
      </c>
      <c r="Q63" s="25">
        <f t="shared" si="7"/>
        <v>-2</v>
      </c>
      <c r="R63" s="9">
        <f t="shared" si="4"/>
        <v>4.7324999999999982</v>
      </c>
      <c r="S63" s="10">
        <f t="shared" si="1"/>
        <v>114.7325</v>
      </c>
      <c r="T63" s="11">
        <f t="shared" si="2"/>
        <v>0.50819672131147542</v>
      </c>
      <c r="U63" s="12">
        <f t="shared" si="3"/>
        <v>4.3022727272727289E-2</v>
      </c>
      <c r="V63">
        <f>COUNTIF($L$2:L63,1)</f>
        <v>31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8" customHeight="1" x14ac:dyDescent="0.2">
      <c r="A64" s="3">
        <v>62</v>
      </c>
      <c r="B64" s="4">
        <v>45347</v>
      </c>
      <c r="C64" s="3" t="s">
        <v>160</v>
      </c>
      <c r="D64" s="3" t="s">
        <v>50</v>
      </c>
      <c r="E64" s="3">
        <v>1</v>
      </c>
      <c r="F64" s="3" t="s">
        <v>59</v>
      </c>
      <c r="G64" s="3" t="s">
        <v>20</v>
      </c>
      <c r="H64" s="3" t="s">
        <v>53</v>
      </c>
      <c r="I64" s="3" t="s">
        <v>23</v>
      </c>
      <c r="J64" s="13" t="s">
        <v>55</v>
      </c>
      <c r="K64" s="20"/>
      <c r="L64" s="6" t="s">
        <v>21</v>
      </c>
      <c r="M64" s="7">
        <v>1.95</v>
      </c>
      <c r="N64" s="7">
        <v>1.5</v>
      </c>
      <c r="O64" s="8" t="s">
        <v>22</v>
      </c>
      <c r="P64" s="7">
        <f t="shared" si="6"/>
        <v>111.5</v>
      </c>
      <c r="Q64" s="32">
        <f t="shared" si="7"/>
        <v>1.4249999999999998</v>
      </c>
      <c r="R64" s="9">
        <f t="shared" si="4"/>
        <v>6.157499999999998</v>
      </c>
      <c r="S64" s="10">
        <f t="shared" si="1"/>
        <v>117.6575</v>
      </c>
      <c r="T64" s="11">
        <f t="shared" si="2"/>
        <v>0.5161290322580645</v>
      </c>
      <c r="U64" s="12">
        <f t="shared" si="3"/>
        <v>5.522421524663676E-2</v>
      </c>
      <c r="V64">
        <f>COUNTIF($L$2:L64,1)</f>
        <v>32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8" customHeight="1" x14ac:dyDescent="0.2">
      <c r="A65" s="3">
        <v>63</v>
      </c>
      <c r="B65" s="4">
        <v>45347</v>
      </c>
      <c r="C65" s="3" t="s">
        <v>161</v>
      </c>
      <c r="D65" s="3" t="s">
        <v>50</v>
      </c>
      <c r="E65" s="3">
        <v>1</v>
      </c>
      <c r="F65" s="3" t="s">
        <v>39</v>
      </c>
      <c r="G65" s="3" t="s">
        <v>20</v>
      </c>
      <c r="H65" s="3" t="s">
        <v>53</v>
      </c>
      <c r="I65" s="3" t="s">
        <v>23</v>
      </c>
      <c r="J65" s="5" t="s">
        <v>34</v>
      </c>
      <c r="K65" s="20" t="s">
        <v>162</v>
      </c>
      <c r="L65" s="6" t="s">
        <v>24</v>
      </c>
      <c r="M65" s="7">
        <v>1.84</v>
      </c>
      <c r="N65" s="7">
        <v>2</v>
      </c>
      <c r="O65" s="8" t="s">
        <v>22</v>
      </c>
      <c r="P65" s="7">
        <f t="shared" si="6"/>
        <v>113.5</v>
      </c>
      <c r="Q65" s="25">
        <f t="shared" si="7"/>
        <v>-2</v>
      </c>
      <c r="R65" s="9">
        <f t="shared" si="4"/>
        <v>4.157499999999998</v>
      </c>
      <c r="S65" s="10">
        <f t="shared" si="1"/>
        <v>117.6575</v>
      </c>
      <c r="T65" s="11">
        <f t="shared" si="2"/>
        <v>0.50793650793650791</v>
      </c>
      <c r="U65" s="12">
        <f t="shared" si="3"/>
        <v>3.6629955947136555E-2</v>
      </c>
      <c r="V65">
        <f>COUNTIF($L$2:L65,1)</f>
        <v>32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5.5" x14ac:dyDescent="0.2">
      <c r="A66" s="3">
        <v>64</v>
      </c>
      <c r="B66" s="4">
        <v>45347</v>
      </c>
      <c r="C66" s="3" t="s">
        <v>163</v>
      </c>
      <c r="D66" s="3" t="s">
        <v>50</v>
      </c>
      <c r="E66" s="3">
        <v>2</v>
      </c>
      <c r="F66" s="3" t="s">
        <v>150</v>
      </c>
      <c r="G66" s="3" t="s">
        <v>20</v>
      </c>
      <c r="H66" s="3" t="s">
        <v>53</v>
      </c>
      <c r="I66" s="3" t="s">
        <v>23</v>
      </c>
      <c r="J66" s="13" t="s">
        <v>164</v>
      </c>
      <c r="K66" s="20" t="s">
        <v>36</v>
      </c>
      <c r="L66" s="6" t="s">
        <v>24</v>
      </c>
      <c r="M66" s="7">
        <v>2</v>
      </c>
      <c r="N66" s="7">
        <v>3</v>
      </c>
      <c r="O66" s="8" t="s">
        <v>22</v>
      </c>
      <c r="P66" s="7">
        <f t="shared" si="6"/>
        <v>116.5</v>
      </c>
      <c r="Q66" s="25">
        <f t="shared" si="7"/>
        <v>-3</v>
      </c>
      <c r="R66" s="9">
        <f t="shared" si="4"/>
        <v>1.157499999999998</v>
      </c>
      <c r="S66" s="10">
        <f t="shared" si="1"/>
        <v>117.6575</v>
      </c>
      <c r="T66" s="11">
        <f t="shared" si="2"/>
        <v>0.5</v>
      </c>
      <c r="U66" s="12">
        <f t="shared" si="3"/>
        <v>9.9356223175965565E-3</v>
      </c>
      <c r="V66">
        <f>COUNTIF($L$2:L66,1)</f>
        <v>32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8" customHeight="1" x14ac:dyDescent="0.2">
      <c r="A67" s="3">
        <v>65</v>
      </c>
      <c r="B67" s="4">
        <v>45347</v>
      </c>
      <c r="C67" s="3" t="s">
        <v>165</v>
      </c>
      <c r="D67" s="3" t="s">
        <v>50</v>
      </c>
      <c r="E67" s="3">
        <v>1</v>
      </c>
      <c r="F67" s="3" t="s">
        <v>68</v>
      </c>
      <c r="G67" s="3" t="s">
        <v>20</v>
      </c>
      <c r="H67" s="3" t="s">
        <v>53</v>
      </c>
      <c r="I67" s="3" t="s">
        <v>23</v>
      </c>
      <c r="J67" s="13" t="s">
        <v>60</v>
      </c>
      <c r="K67" s="20"/>
      <c r="L67" s="6" t="s">
        <v>21</v>
      </c>
      <c r="M67" s="7">
        <v>1.94</v>
      </c>
      <c r="N67" s="7">
        <v>2</v>
      </c>
      <c r="O67" s="8" t="s">
        <v>22</v>
      </c>
      <c r="P67" s="7">
        <f t="shared" si="6"/>
        <v>118.5</v>
      </c>
      <c r="Q67" s="32">
        <f t="shared" si="7"/>
        <v>1.88</v>
      </c>
      <c r="R67" s="9">
        <f t="shared" si="4"/>
        <v>3.0374999999999979</v>
      </c>
      <c r="S67" s="10">
        <f t="shared" ref="S67:S69" si="8">P67+R67</f>
        <v>121.53749999999999</v>
      </c>
      <c r="T67" s="11">
        <f t="shared" ref="T67:T69" si="9">V67/W67</f>
        <v>0.50769230769230766</v>
      </c>
      <c r="U67" s="12">
        <f t="shared" ref="U67:U69" si="10">((S67-P67)/P67)*100%</f>
        <v>2.5632911392405016E-2</v>
      </c>
      <c r="V67">
        <f>COUNTIF($L$2:L67,1)</f>
        <v>33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8" customHeight="1" x14ac:dyDescent="0.2">
      <c r="A68" s="3">
        <v>66</v>
      </c>
      <c r="B68" s="4">
        <v>45347</v>
      </c>
      <c r="C68" s="3" t="s">
        <v>166</v>
      </c>
      <c r="D68" s="3" t="s">
        <v>50</v>
      </c>
      <c r="E68" s="3">
        <v>1</v>
      </c>
      <c r="F68" s="3" t="s">
        <v>31</v>
      </c>
      <c r="G68" s="3" t="s">
        <v>20</v>
      </c>
      <c r="H68" s="3" t="s">
        <v>53</v>
      </c>
      <c r="I68" s="3" t="s">
        <v>23</v>
      </c>
      <c r="J68" s="5" t="s">
        <v>54</v>
      </c>
      <c r="K68" s="20"/>
      <c r="L68" s="6" t="s">
        <v>24</v>
      </c>
      <c r="M68" s="7">
        <v>1.97</v>
      </c>
      <c r="N68" s="7">
        <v>1.5</v>
      </c>
      <c r="O68" s="8" t="s">
        <v>22</v>
      </c>
      <c r="P68" s="7">
        <f t="shared" si="6"/>
        <v>120</v>
      </c>
      <c r="Q68" s="25">
        <f t="shared" si="7"/>
        <v>-1.5</v>
      </c>
      <c r="R68" s="9">
        <f t="shared" ref="R68:R69" si="11">R67+Q68</f>
        <v>1.5374999999999979</v>
      </c>
      <c r="S68" s="10">
        <f t="shared" si="8"/>
        <v>121.53749999999999</v>
      </c>
      <c r="T68" s="11">
        <f t="shared" si="9"/>
        <v>0.5</v>
      </c>
      <c r="U68" s="12">
        <f t="shared" si="10"/>
        <v>1.2812499999999952E-2</v>
      </c>
      <c r="V68">
        <f>COUNTIF($L$2:L68,1)</f>
        <v>33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8" customHeight="1" x14ac:dyDescent="0.2">
      <c r="A69" s="3">
        <v>67</v>
      </c>
      <c r="B69" s="4">
        <v>45347</v>
      </c>
      <c r="C69" s="3" t="s">
        <v>167</v>
      </c>
      <c r="D69" s="3" t="s">
        <v>50</v>
      </c>
      <c r="E69" s="3">
        <v>3</v>
      </c>
      <c r="F69" s="3">
        <v>1</v>
      </c>
      <c r="G69" s="3" t="s">
        <v>20</v>
      </c>
      <c r="H69" s="3" t="s">
        <v>53</v>
      </c>
      <c r="I69" s="3" t="s">
        <v>23</v>
      </c>
      <c r="J69" s="5" t="s">
        <v>168</v>
      </c>
      <c r="K69" s="20"/>
      <c r="L69" s="6" t="s">
        <v>24</v>
      </c>
      <c r="M69" s="7">
        <v>3.49</v>
      </c>
      <c r="N69" s="7">
        <v>1</v>
      </c>
      <c r="O69" s="8" t="s">
        <v>22</v>
      </c>
      <c r="P69" s="7">
        <f t="shared" si="6"/>
        <v>121</v>
      </c>
      <c r="Q69" s="25">
        <f t="shared" si="7"/>
        <v>-1</v>
      </c>
      <c r="R69" s="26">
        <f t="shared" si="11"/>
        <v>0.53749999999999787</v>
      </c>
      <c r="S69" s="27">
        <f t="shared" si="8"/>
        <v>121.53749999999999</v>
      </c>
      <c r="T69" s="28">
        <f t="shared" si="9"/>
        <v>0.4925373134328358</v>
      </c>
      <c r="U69" s="12">
        <f t="shared" si="10"/>
        <v>4.4421487603305311E-3</v>
      </c>
      <c r="V69">
        <f>COUNTIF($L$2:L69,1)</f>
        <v>33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</sheetData>
  <sheetProtection selectLockedCells="1" selectUnlockedCells="1"/>
  <autoFilter ref="A1:IK69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Februar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Koch</cp:lastModifiedBy>
  <dcterms:created xsi:type="dcterms:W3CDTF">2017-05-08T10:53:33Z</dcterms:created>
  <dcterms:modified xsi:type="dcterms:W3CDTF">2024-03-01T16:32:08Z</dcterms:modified>
</cp:coreProperties>
</file>