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FD4AD5DF-8E97-4271-9A12-6D005D737C61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Januar!$A$1:$IK$96</definedName>
    <definedName name="Excel_BuiltIn__FilterDatabase" localSheetId="0">Januar!#REF!</definedName>
    <definedName name="Excel_BuiltIn__FilterDatabase_1">Januar!#REF!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6" i="1" l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P21" i="1" l="1"/>
  <c r="S20" i="1"/>
  <c r="U20" i="1" s="1"/>
  <c r="S21" i="1" l="1"/>
  <c r="U21" i="1" s="1"/>
  <c r="P22" i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S31" i="1" l="1"/>
  <c r="U31" i="1" s="1"/>
  <c r="P32" i="1"/>
  <c r="P33" i="1" l="1"/>
  <c r="S32" i="1"/>
  <c r="U32" i="1" s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S38" i="1" l="1"/>
  <c r="U38" i="1" s="1"/>
  <c r="P39" i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S45" i="1" l="1"/>
  <c r="U45" i="1" s="1"/>
  <c r="P46" i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S62" i="1" l="1"/>
  <c r="U62" i="1" s="1"/>
  <c r="P63" i="1"/>
  <c r="P64" i="1" l="1"/>
  <c r="S63" i="1"/>
  <c r="U63" i="1" s="1"/>
  <c r="S64" i="1" l="1"/>
  <c r="U64" i="1" s="1"/>
  <c r="P65" i="1"/>
  <c r="P66" i="1" l="1"/>
  <c r="S65" i="1"/>
  <c r="U65" i="1" s="1"/>
  <c r="P67" i="1" l="1"/>
  <c r="S66" i="1"/>
  <c r="U66" i="1" s="1"/>
  <c r="S67" i="1" l="1"/>
  <c r="U67" i="1" s="1"/>
  <c r="P68" i="1"/>
  <c r="P69" i="1" l="1"/>
  <c r="S68" i="1"/>
  <c r="U68" i="1" s="1"/>
  <c r="S69" i="1" l="1"/>
  <c r="U69" i="1" s="1"/>
  <c r="P70" i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P79" i="1" l="1"/>
  <c r="S78" i="1"/>
  <c r="U78" i="1" s="1"/>
  <c r="S79" i="1" l="1"/>
  <c r="U79" i="1" s="1"/>
  <c r="P80" i="1"/>
  <c r="P81" i="1" l="1"/>
  <c r="S80" i="1"/>
  <c r="U80" i="1" s="1"/>
  <c r="S81" i="1" l="1"/>
  <c r="U81" i="1" s="1"/>
  <c r="P82" i="1"/>
  <c r="P83" i="1" l="1"/>
  <c r="S82" i="1"/>
  <c r="U82" i="1" s="1"/>
  <c r="P84" i="1" l="1"/>
  <c r="S83" i="1"/>
  <c r="U83" i="1" s="1"/>
  <c r="S84" i="1" l="1"/>
  <c r="U84" i="1" s="1"/>
  <c r="P85" i="1"/>
  <c r="P86" i="1" l="1"/>
  <c r="S85" i="1"/>
  <c r="U85" i="1" s="1"/>
  <c r="S86" i="1" l="1"/>
  <c r="U86" i="1" s="1"/>
  <c r="P87" i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S91" i="1" l="1"/>
  <c r="U91" i="1" s="1"/>
  <c r="P92" i="1"/>
  <c r="P93" i="1" l="1"/>
  <c r="S92" i="1"/>
  <c r="U92" i="1" s="1"/>
  <c r="S93" i="1" l="1"/>
  <c r="U93" i="1" s="1"/>
  <c r="P94" i="1"/>
  <c r="P95" i="1" l="1"/>
  <c r="S94" i="1"/>
  <c r="U94" i="1" s="1"/>
  <c r="P96" i="1" l="1"/>
  <c r="S96" i="1" s="1"/>
  <c r="U96" i="1" s="1"/>
  <c r="S95" i="1"/>
  <c r="U95" i="1" s="1"/>
</calcChain>
</file>

<file path=xl/sharedStrings.xml><?xml version="1.0" encoding="utf-8"?>
<sst xmlns="http://schemas.openxmlformats.org/spreadsheetml/2006/main" count="905" uniqueCount="203">
  <si>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</si>
  <si>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</si>
  <si>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</si>
  <si>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</si>
  <si>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</si>
  <si>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</si>
  <si>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</si>
  <si>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</si>
  <si>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</si>
  <si>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</si>
  <si>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</si>
  <si>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</si>
  <si>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</si>
  <si>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</si>
  <si>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</si>
  <si>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</si>
  <si>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</si>
  <si>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</si>
  <si>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</si>
  <si>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</si>
  <si>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</si>
  <si>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</si>
  <si>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</si>
  <si>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</si>
  <si>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</si>
  <si>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Live</t>
  </si>
  <si>
    <t>0-0</t>
  </si>
  <si>
    <t>1 asian -1,25</t>
  </si>
  <si>
    <t>4-0</t>
  </si>
  <si>
    <t>2 asian -0,75</t>
  </si>
  <si>
    <t>Testspiel</t>
  </si>
  <si>
    <t>1-0</t>
  </si>
  <si>
    <t>1-3</t>
  </si>
  <si>
    <t>2-1</t>
  </si>
  <si>
    <t>2 asian -1</t>
  </si>
  <si>
    <t>Chancenwucher</t>
  </si>
  <si>
    <t>2 asian -1,5</t>
  </si>
  <si>
    <t>4-2</t>
  </si>
  <si>
    <t>2 asian -1,75</t>
  </si>
  <si>
    <t>0-4</t>
  </si>
  <si>
    <t>1-5</t>
  </si>
  <si>
    <t>1 asian -4,75</t>
  </si>
  <si>
    <t>1 asian -3,25</t>
  </si>
  <si>
    <t>1 asian -2</t>
  </si>
  <si>
    <t>1 asian -2,75</t>
  </si>
  <si>
    <t>2 asian -2,25</t>
  </si>
  <si>
    <t>Tor zu schnell</t>
  </si>
  <si>
    <t>2 asian -2,5</t>
  </si>
  <si>
    <t>2 asian -1,25</t>
  </si>
  <si>
    <t>1 asian -4</t>
  </si>
  <si>
    <t>6-1</t>
  </si>
  <si>
    <t>1 asian -5,75</t>
  </si>
  <si>
    <t>2 asian 0</t>
  </si>
  <si>
    <t>1 asian -2,25</t>
  </si>
  <si>
    <t>1 asian -1,5</t>
  </si>
  <si>
    <t>1 asian -1,75</t>
  </si>
  <si>
    <t>3-1</t>
  </si>
  <si>
    <t>0-1</t>
  </si>
  <si>
    <t>2 asian -2,75</t>
  </si>
  <si>
    <t>1 asian -5</t>
  </si>
  <si>
    <t>2 asian -2</t>
  </si>
  <si>
    <t>1-2</t>
  </si>
  <si>
    <t>X2</t>
  </si>
  <si>
    <t>6-0</t>
  </si>
  <si>
    <t>asian</t>
  </si>
  <si>
    <t>2-2</t>
  </si>
  <si>
    <t>3-0</t>
  </si>
  <si>
    <t>1 asian -0,25</t>
  </si>
  <si>
    <t>1 asian -0,75</t>
  </si>
  <si>
    <t>0-2</t>
  </si>
  <si>
    <t>7-0</t>
  </si>
  <si>
    <t>1-1</t>
  </si>
  <si>
    <t>1-7</t>
  </si>
  <si>
    <t>First Vienna - Elektra</t>
  </si>
  <si>
    <t>1 asian -1</t>
  </si>
  <si>
    <t>3-4</t>
  </si>
  <si>
    <t>3-2</t>
  </si>
  <si>
    <t>2-4</t>
  </si>
  <si>
    <t>3-3</t>
  </si>
  <si>
    <t>lächerlich</t>
  </si>
  <si>
    <t>1 asian -6</t>
  </si>
  <si>
    <t>1 asian -0,75 1. Hz</t>
  </si>
  <si>
    <t>5-1</t>
  </si>
  <si>
    <t>1 asian -3</t>
  </si>
  <si>
    <t>0-3</t>
  </si>
  <si>
    <t>Ahlen - Rehden</t>
  </si>
  <si>
    <t>Chemie Leipzig - Markkleeberg</t>
  </si>
  <si>
    <t>Tasmania Berlin - Babelsberg</t>
  </si>
  <si>
    <t>Hertha - Aue</t>
  </si>
  <si>
    <t>1 asian -0,5 1.Hz</t>
  </si>
  <si>
    <t>1 asian -3,5</t>
  </si>
  <si>
    <t>Sprockhövel - Wuppertal</t>
  </si>
  <si>
    <t>BW Berlin - Berliner AK</t>
  </si>
  <si>
    <t>Abbruch… trotzdem gewertet</t>
  </si>
  <si>
    <t>RSV Eintracht - Stern Britz</t>
  </si>
  <si>
    <t>1 asian -9,75</t>
  </si>
  <si>
    <t>9-2</t>
  </si>
  <si>
    <t>Rostock II - Schwerin</t>
  </si>
  <si>
    <t>5-0 Halbzeit haha…</t>
  </si>
  <si>
    <t>Chemie Leipzig - Halle</t>
  </si>
  <si>
    <t>1bet</t>
  </si>
  <si>
    <t>82. + 86. Gegentore..</t>
  </si>
  <si>
    <t>1 asian -7,5</t>
  </si>
  <si>
    <t>Eilendorf - Wegberg</t>
  </si>
  <si>
    <t>Paksi - Zuglo</t>
  </si>
  <si>
    <t>0-2 Dreher Halbzeit..</t>
  </si>
  <si>
    <t>Biala - Pawlowice</t>
  </si>
  <si>
    <t>1 asian -8,5</t>
  </si>
  <si>
    <t>Opole - Sleza</t>
  </si>
  <si>
    <t>Nordsjaelland - B93</t>
  </si>
  <si>
    <t>1 asian -4,5</t>
  </si>
  <si>
    <t>Liefering - Kufstein</t>
  </si>
  <si>
    <t>90. Gegentor..</t>
  </si>
  <si>
    <t>Reichenau - Tirol</t>
  </si>
  <si>
    <t>2 asian -6</t>
  </si>
  <si>
    <t>2 asian -5,25</t>
  </si>
  <si>
    <t>Xamax - Naters</t>
  </si>
  <si>
    <t>Tor zu früh..</t>
  </si>
  <si>
    <t>Fürstenfeld - Grazer AK</t>
  </si>
  <si>
    <t>2 asian -3,25</t>
  </si>
  <si>
    <t>0-6</t>
  </si>
  <si>
    <t>Salzburg - Elversberg</t>
  </si>
  <si>
    <t>2-3</t>
  </si>
  <si>
    <t>80. + 90. Gegentore</t>
  </si>
  <si>
    <t>Athlone - St. Patrick</t>
  </si>
  <si>
    <t>Berlin Hilalspor - TeBe Berlin</t>
  </si>
  <si>
    <t>1 asian +1</t>
  </si>
  <si>
    <t>Legia - Elblag</t>
  </si>
  <si>
    <t>1 asian -6,5</t>
  </si>
  <si>
    <t>Zürich II - Aarau</t>
  </si>
  <si>
    <t>…</t>
  </si>
  <si>
    <t>Nafta - Maribor</t>
  </si>
  <si>
    <t>Traiskirchen - Lafnitz</t>
  </si>
  <si>
    <t>BW Lohne - Rehden</t>
  </si>
  <si>
    <t xml:space="preserve">90. 2-2… </t>
  </si>
  <si>
    <t>Lugano - Paradiso</t>
  </si>
  <si>
    <t>Rijeka - Bravo</t>
  </si>
  <si>
    <t>Sterkrade-Nord - SW Essen</t>
  </si>
  <si>
    <t>Fürstenfeld - Oberwart</t>
  </si>
  <si>
    <t>2 asian +0,25</t>
  </si>
  <si>
    <t>90. 2-1…</t>
  </si>
  <si>
    <t>Gleisdorf - Lebring</t>
  </si>
  <si>
    <t>Thun - Vevey</t>
  </si>
  <si>
    <t>Helsingor - Roskilde</t>
  </si>
  <si>
    <t>1x</t>
  </si>
  <si>
    <t>83. 3-4…</t>
  </si>
  <si>
    <t>Tychy - Jastrzebie</t>
  </si>
  <si>
    <t>Komarno - Duslo Sala</t>
  </si>
  <si>
    <t>1 asian -4,25</t>
  </si>
  <si>
    <t>Frem - Tarnby</t>
  </si>
  <si>
    <t>8-2</t>
  </si>
  <si>
    <t>Wiener Viktoria - Horn</t>
  </si>
  <si>
    <t>2 asian -0,75 1. Hz</t>
  </si>
  <si>
    <t>Dreher.. Chancenwucher</t>
  </si>
  <si>
    <t>Brondby - Hvidovre</t>
  </si>
  <si>
    <t>Brigittenau - Leobendorf</t>
  </si>
  <si>
    <t>Liefering - Augsburg II</t>
  </si>
  <si>
    <t>Lübeck II - Schwerin</t>
  </si>
  <si>
    <t>Tor zu früh</t>
  </si>
  <si>
    <t>Kolding - Kilia Kiel</t>
  </si>
  <si>
    <t>Arnstadt - Fahner Höhe</t>
  </si>
  <si>
    <t>Deutschlandsberger - Margarethen</t>
  </si>
  <si>
    <t>rabona</t>
  </si>
  <si>
    <t>Düsseldorf II - Baumberg</t>
  </si>
  <si>
    <t>Victoria Hamburg - Hamm Utd.</t>
  </si>
  <si>
    <t>6-2</t>
  </si>
  <si>
    <t>Hemelingen - Delmenhorst</t>
  </si>
  <si>
    <t>0-14</t>
  </si>
  <si>
    <t>2 asian -7,25</t>
  </si>
  <si>
    <t>2 asian -8,25</t>
  </si>
  <si>
    <t>Schonnebeck - Mintard</t>
  </si>
  <si>
    <t>2 asian -11,25</t>
  </si>
  <si>
    <t>Lohne - Oldenburg</t>
  </si>
  <si>
    <t>Bövinghausen - Sodingen</t>
  </si>
  <si>
    <t>Bryne - Mandalskameratene</t>
  </si>
  <si>
    <t xml:space="preserve">7-0 </t>
  </si>
  <si>
    <t>Wiener SC - Horn</t>
  </si>
  <si>
    <t>Smederevo - Lupac</t>
  </si>
  <si>
    <t>ASK Klagenfurt - Gurnitz</t>
  </si>
  <si>
    <t>1 asian -9,25</t>
  </si>
  <si>
    <t>9-0</t>
  </si>
  <si>
    <t>ab 72. kein Tor mehr haha</t>
  </si>
  <si>
    <t>Oure - Naesby</t>
  </si>
  <si>
    <t>2 asian -1,5 1. Halbzeit</t>
  </si>
  <si>
    <t>1-4 Ende..</t>
  </si>
  <si>
    <t>Sogndal - Bjarg</t>
  </si>
  <si>
    <t>Bonstetten - Cham</t>
  </si>
  <si>
    <t xml:space="preserve">Pohronie - Kalinovo </t>
  </si>
  <si>
    <t>Gonsenheim - Waldhof II</t>
  </si>
  <si>
    <t>17-2 Schüsse..</t>
  </si>
  <si>
    <t>First Vienna - Favoritner</t>
  </si>
  <si>
    <t>Traiskirchen - Gloggnitz</t>
  </si>
  <si>
    <t>ASK Klagenfurt - Austria Kl. II</t>
  </si>
  <si>
    <t>Comedy pur</t>
  </si>
  <si>
    <t>Augsburg II - Ehekirchen</t>
  </si>
  <si>
    <t>8-0</t>
  </si>
  <si>
    <t>Bentwisch - Anker Wismar</t>
  </si>
  <si>
    <t>RW Walldorf - FSV Frankfurt</t>
  </si>
  <si>
    <t>Engers - Mainz II</t>
  </si>
  <si>
    <t>wahnsinn</t>
  </si>
  <si>
    <t>1 asian -7,25</t>
  </si>
  <si>
    <t>1 asian -8</t>
  </si>
  <si>
    <t>ab 79. kein Tor mehr haha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</si>
</sst>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layout>
                <c:manualLayout>
                  <c:x val="-9.5876853618707802E-3"/>
                  <c:y val="-4.887133281826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layout>
                <c:manualLayout>
                  <c:x val="-7.8292899931796407E-3"/>
                  <c:y val="-7.042822107861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10848249831E-2"/>
                  <c:y val="-4.221506683903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7.135057121383178E-3"/>
                  <c:y val="3.9396715787308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C-43D9-94DA-72CA2F5A7AE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Januar!$R$3:$R$96</c:f>
              <c:numCache>
                <c:formatCode>General</c:formatCode>
                <c:ptCount val="94"/>
                <c:pt idx="0">
                  <c:v>1.0699999999999998</c:v>
                </c:pt>
                <c:pt idx="1">
                  <c:v>2.9699999999999998</c:v>
                </c:pt>
                <c:pt idx="2">
                  <c:v>4.2404999999999999</c:v>
                </c:pt>
                <c:pt idx="3">
                  <c:v>2.7404999999999999</c:v>
                </c:pt>
                <c:pt idx="4">
                  <c:v>4.5604999999999993</c:v>
                </c:pt>
                <c:pt idx="5">
                  <c:v>2.5604999999999993</c:v>
                </c:pt>
                <c:pt idx="6">
                  <c:v>-0.43950000000000067</c:v>
                </c:pt>
                <c:pt idx="7">
                  <c:v>-1.9395000000000007</c:v>
                </c:pt>
                <c:pt idx="8">
                  <c:v>-0.43950000000000067</c:v>
                </c:pt>
                <c:pt idx="9">
                  <c:v>-3.4395000000000007</c:v>
                </c:pt>
                <c:pt idx="10">
                  <c:v>-4.4395000000000007</c:v>
                </c:pt>
                <c:pt idx="11">
                  <c:v>-6.4395000000000007</c:v>
                </c:pt>
                <c:pt idx="12">
                  <c:v>-5.2395000000000014</c:v>
                </c:pt>
                <c:pt idx="13">
                  <c:v>-7.2395000000000014</c:v>
                </c:pt>
                <c:pt idx="14">
                  <c:v>-8.7395000000000014</c:v>
                </c:pt>
                <c:pt idx="15">
                  <c:v>-7.2545000000000019</c:v>
                </c:pt>
                <c:pt idx="16">
                  <c:v>-8.7545000000000019</c:v>
                </c:pt>
                <c:pt idx="17">
                  <c:v>-10.754500000000002</c:v>
                </c:pt>
                <c:pt idx="18">
                  <c:v>-10.754500000000002</c:v>
                </c:pt>
                <c:pt idx="19">
                  <c:v>-9.0885000000000016</c:v>
                </c:pt>
                <c:pt idx="20">
                  <c:v>-9.0885000000000016</c:v>
                </c:pt>
                <c:pt idx="21">
                  <c:v>-11.088500000000002</c:v>
                </c:pt>
                <c:pt idx="22">
                  <c:v>-9.9185000000000016</c:v>
                </c:pt>
                <c:pt idx="23">
                  <c:v>-8.1185000000000009</c:v>
                </c:pt>
                <c:pt idx="24">
                  <c:v>-9.6185000000000009</c:v>
                </c:pt>
                <c:pt idx="25">
                  <c:v>-9.6185000000000009</c:v>
                </c:pt>
                <c:pt idx="26">
                  <c:v>-6.2985000000000007</c:v>
                </c:pt>
                <c:pt idx="27">
                  <c:v>-3.3285000000000009</c:v>
                </c:pt>
                <c:pt idx="28">
                  <c:v>-0.62850000000000161</c:v>
                </c:pt>
                <c:pt idx="29">
                  <c:v>-2.6285000000000016</c:v>
                </c:pt>
                <c:pt idx="30">
                  <c:v>-4.1285000000000016</c:v>
                </c:pt>
                <c:pt idx="31">
                  <c:v>-2.4485000000000015</c:v>
                </c:pt>
                <c:pt idx="32">
                  <c:v>-3.9485000000000015</c:v>
                </c:pt>
                <c:pt idx="33">
                  <c:v>-4.948500000000001</c:v>
                </c:pt>
                <c:pt idx="34">
                  <c:v>-5.948500000000001</c:v>
                </c:pt>
                <c:pt idx="35">
                  <c:v>-7.948500000000001</c:v>
                </c:pt>
                <c:pt idx="36">
                  <c:v>-6.5085000000000015</c:v>
                </c:pt>
                <c:pt idx="37">
                  <c:v>-8.5085000000000015</c:v>
                </c:pt>
                <c:pt idx="38">
                  <c:v>-7.6185000000000018</c:v>
                </c:pt>
                <c:pt idx="39">
                  <c:v>-5.6785000000000014</c:v>
                </c:pt>
                <c:pt idx="40">
                  <c:v>-7.1785000000000014</c:v>
                </c:pt>
                <c:pt idx="41">
                  <c:v>-5.8285000000000018</c:v>
                </c:pt>
                <c:pt idx="42">
                  <c:v>-7.3285000000000018</c:v>
                </c:pt>
                <c:pt idx="43">
                  <c:v>-5.6785000000000014</c:v>
                </c:pt>
                <c:pt idx="44">
                  <c:v>-4.1785000000000014</c:v>
                </c:pt>
                <c:pt idx="45">
                  <c:v>-6.1785000000000014</c:v>
                </c:pt>
                <c:pt idx="46">
                  <c:v>-9.1785000000000014</c:v>
                </c:pt>
                <c:pt idx="47">
                  <c:v>-10.678500000000001</c:v>
                </c:pt>
                <c:pt idx="48">
                  <c:v>-10.678500000000001</c:v>
                </c:pt>
                <c:pt idx="49">
                  <c:v>-9.1785000000000014</c:v>
                </c:pt>
                <c:pt idx="50">
                  <c:v>-11.178500000000001</c:v>
                </c:pt>
                <c:pt idx="51">
                  <c:v>-13.178500000000001</c:v>
                </c:pt>
                <c:pt idx="52">
                  <c:v>-13.178500000000001</c:v>
                </c:pt>
                <c:pt idx="53">
                  <c:v>-13.178500000000001</c:v>
                </c:pt>
                <c:pt idx="54">
                  <c:v>-15.178500000000001</c:v>
                </c:pt>
                <c:pt idx="55">
                  <c:v>-17.1785</c:v>
                </c:pt>
                <c:pt idx="56">
                  <c:v>-18.6785</c:v>
                </c:pt>
                <c:pt idx="57">
                  <c:v>-16.878499999999999</c:v>
                </c:pt>
                <c:pt idx="58">
                  <c:v>-15.4085</c:v>
                </c:pt>
                <c:pt idx="59">
                  <c:v>-14.0585</c:v>
                </c:pt>
                <c:pt idx="60">
                  <c:v>-15.0585</c:v>
                </c:pt>
                <c:pt idx="61">
                  <c:v>-16.058500000000002</c:v>
                </c:pt>
                <c:pt idx="62">
                  <c:v>-18.058500000000002</c:v>
                </c:pt>
                <c:pt idx="63">
                  <c:v>-16.178500000000003</c:v>
                </c:pt>
                <c:pt idx="64">
                  <c:v>-16.178500000000003</c:v>
                </c:pt>
                <c:pt idx="65">
                  <c:v>-16.178500000000003</c:v>
                </c:pt>
                <c:pt idx="66">
                  <c:v>-12.078500000000004</c:v>
                </c:pt>
                <c:pt idx="67">
                  <c:v>-16.078500000000005</c:v>
                </c:pt>
                <c:pt idx="68">
                  <c:v>-13.228500000000006</c:v>
                </c:pt>
                <c:pt idx="69">
                  <c:v>-14.728500000000006</c:v>
                </c:pt>
                <c:pt idx="70">
                  <c:v>-16.728500000000004</c:v>
                </c:pt>
                <c:pt idx="71">
                  <c:v>-14.968500000000004</c:v>
                </c:pt>
                <c:pt idx="72">
                  <c:v>-16.968500000000006</c:v>
                </c:pt>
                <c:pt idx="73">
                  <c:v>-15.543500000000005</c:v>
                </c:pt>
                <c:pt idx="74">
                  <c:v>-16.293500000000005</c:v>
                </c:pt>
                <c:pt idx="75">
                  <c:v>-17.793500000000005</c:v>
                </c:pt>
                <c:pt idx="76">
                  <c:v>-19.793500000000005</c:v>
                </c:pt>
                <c:pt idx="77">
                  <c:v>-19.793500000000005</c:v>
                </c:pt>
                <c:pt idx="78">
                  <c:v>-21.293500000000005</c:v>
                </c:pt>
                <c:pt idx="79">
                  <c:v>-22.793500000000005</c:v>
                </c:pt>
                <c:pt idx="80">
                  <c:v>-22.793500000000005</c:v>
                </c:pt>
                <c:pt idx="81">
                  <c:v>-24.793500000000005</c:v>
                </c:pt>
                <c:pt idx="82">
                  <c:v>-26.793500000000005</c:v>
                </c:pt>
                <c:pt idx="83">
                  <c:v>-22.873500000000007</c:v>
                </c:pt>
                <c:pt idx="84">
                  <c:v>-20.893500000000007</c:v>
                </c:pt>
                <c:pt idx="85">
                  <c:v>-22.893500000000007</c:v>
                </c:pt>
                <c:pt idx="86">
                  <c:v>-24.393500000000007</c:v>
                </c:pt>
                <c:pt idx="87">
                  <c:v>-21.843500000000006</c:v>
                </c:pt>
                <c:pt idx="88">
                  <c:v>-23.843500000000006</c:v>
                </c:pt>
                <c:pt idx="89">
                  <c:v>-25.343500000000006</c:v>
                </c:pt>
                <c:pt idx="90">
                  <c:v>-23.493500000000004</c:v>
                </c:pt>
                <c:pt idx="91">
                  <c:v>-21.813500000000005</c:v>
                </c:pt>
                <c:pt idx="92">
                  <c:v>-21.813500000000005</c:v>
                </c:pt>
                <c:pt idx="93">
                  <c:v>-23.313500000000005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51782</xdr:colOff>
      <xdr:row>96</xdr:row>
      <xdr:rowOff>98781</xdr:rowOff>
    </xdr:from>
    <xdr:to>
      <xdr:col>12</xdr:col>
      <xdr:colOff>508001</xdr:colOff>
      <xdr:row>113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6"/>
  <sheetViews>
    <sheetView tabSelected="1" topLeftCell="A76" zoomScale="90" zoomScaleNormal="90" workbookViewId="0">
      <selection activeCell="AD113" sqref="AD11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7.25" customHeight="1" x14ac:dyDescent="0.2">
      <c r="A3" s="3">
        <v>1</v>
      </c>
      <c r="B3" s="4">
        <v>45297</v>
      </c>
      <c r="C3" s="3" t="s">
        <v>85</v>
      </c>
      <c r="D3" s="3" t="s">
        <v>30</v>
      </c>
      <c r="E3" s="3">
        <v>1</v>
      </c>
      <c r="F3" s="3" t="s">
        <v>41</v>
      </c>
      <c r="G3" s="3" t="s">
        <v>20</v>
      </c>
      <c r="H3" s="3" t="s">
        <v>64</v>
      </c>
      <c r="I3" s="3" t="s">
        <v>23</v>
      </c>
      <c r="J3" s="13" t="s">
        <v>33</v>
      </c>
      <c r="K3" s="20"/>
      <c r="L3" s="6" t="s">
        <v>21</v>
      </c>
      <c r="M3" s="7">
        <v>2.0699999999999998</v>
      </c>
      <c r="N3" s="7">
        <v>1</v>
      </c>
      <c r="O3" s="8" t="s">
        <v>22</v>
      </c>
      <c r="P3" s="7">
        <f>N3</f>
        <v>1</v>
      </c>
      <c r="Q3" s="32">
        <f t="shared" ref="Q3:Q66" si="0">IF(AND(L3="1",O3="ja"),(N3*M3*0.95)-N3,IF(AND(L3="1",O3="nein"),N3*M3-N3,-N3))</f>
        <v>1.0699999999999998</v>
      </c>
      <c r="R3" s="9">
        <f>Q3</f>
        <v>1.0699999999999998</v>
      </c>
      <c r="S3" s="10">
        <f t="shared" ref="S3:S66" si="1">P3+R3</f>
        <v>2.0699999999999998</v>
      </c>
      <c r="T3" s="11">
        <f t="shared" ref="T3:T66" si="2">V3/W3</f>
        <v>1</v>
      </c>
      <c r="U3" s="12">
        <f t="shared" ref="U3:U66" si="3">((S3-P3)/P3)*100%</f>
        <v>1.0699999999999998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45297</v>
      </c>
      <c r="C4" s="3" t="s">
        <v>86</v>
      </c>
      <c r="D4" s="3" t="s">
        <v>30</v>
      </c>
      <c r="E4" s="3">
        <v>1</v>
      </c>
      <c r="F4" s="3" t="s">
        <v>49</v>
      </c>
      <c r="G4" s="3" t="s">
        <v>20</v>
      </c>
      <c r="H4" s="3" t="s">
        <v>64</v>
      </c>
      <c r="I4" s="3" t="s">
        <v>23</v>
      </c>
      <c r="J4" s="13" t="s">
        <v>70</v>
      </c>
      <c r="K4" s="20"/>
      <c r="L4" s="6" t="s">
        <v>21</v>
      </c>
      <c r="M4" s="3">
        <v>1.95</v>
      </c>
      <c r="N4" s="7">
        <v>2</v>
      </c>
      <c r="O4" s="8" t="s">
        <v>22</v>
      </c>
      <c r="P4" s="7">
        <f t="shared" ref="P4:P67" si="4">P3+N4</f>
        <v>3</v>
      </c>
      <c r="Q4" s="34">
        <f t="shared" si="0"/>
        <v>1.9</v>
      </c>
      <c r="R4" s="9">
        <f t="shared" ref="R4:R67" si="5">R3+Q4</f>
        <v>2.9699999999999998</v>
      </c>
      <c r="S4" s="10">
        <f t="shared" si="1"/>
        <v>5.97</v>
      </c>
      <c r="T4" s="11">
        <f t="shared" si="2"/>
        <v>1</v>
      </c>
      <c r="U4" s="12">
        <f t="shared" si="3"/>
        <v>0.98999999999999988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45297</v>
      </c>
      <c r="C5" s="3" t="s">
        <v>87</v>
      </c>
      <c r="D5" s="3" t="s">
        <v>30</v>
      </c>
      <c r="E5" s="3">
        <v>1</v>
      </c>
      <c r="F5" s="3" t="s">
        <v>29</v>
      </c>
      <c r="G5" s="3" t="s">
        <v>20</v>
      </c>
      <c r="H5" s="3" t="s">
        <v>64</v>
      </c>
      <c r="I5" s="3" t="s">
        <v>25</v>
      </c>
      <c r="J5" s="13" t="s">
        <v>77</v>
      </c>
      <c r="K5" s="20"/>
      <c r="L5" s="6" t="s">
        <v>21</v>
      </c>
      <c r="M5" s="7">
        <v>1.847</v>
      </c>
      <c r="N5" s="7">
        <v>1.5</v>
      </c>
      <c r="O5" s="8" t="s">
        <v>22</v>
      </c>
      <c r="P5" s="7">
        <f t="shared" si="4"/>
        <v>4.5</v>
      </c>
      <c r="Q5" s="32">
        <f t="shared" si="0"/>
        <v>1.2705000000000002</v>
      </c>
      <c r="R5" s="9">
        <f t="shared" si="5"/>
        <v>4.2404999999999999</v>
      </c>
      <c r="S5" s="10">
        <f t="shared" si="1"/>
        <v>8.7405000000000008</v>
      </c>
      <c r="T5" s="11">
        <f t="shared" si="2"/>
        <v>1</v>
      </c>
      <c r="U5" s="12">
        <f t="shared" si="3"/>
        <v>0.94233333333333347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45297</v>
      </c>
      <c r="C6" s="3" t="s">
        <v>88</v>
      </c>
      <c r="D6" s="3" t="s">
        <v>30</v>
      </c>
      <c r="E6" s="3">
        <v>1</v>
      </c>
      <c r="F6" s="3" t="s">
        <v>89</v>
      </c>
      <c r="G6" s="3" t="s">
        <v>20</v>
      </c>
      <c r="H6" s="3" t="s">
        <v>64</v>
      </c>
      <c r="I6" s="3" t="s">
        <v>23</v>
      </c>
      <c r="J6" s="5" t="s">
        <v>26</v>
      </c>
      <c r="K6" s="20"/>
      <c r="L6" s="6" t="s">
        <v>24</v>
      </c>
      <c r="M6" s="7">
        <v>1.97</v>
      </c>
      <c r="N6" s="7">
        <v>1.5</v>
      </c>
      <c r="O6" s="8" t="s">
        <v>22</v>
      </c>
      <c r="P6" s="7">
        <f t="shared" si="4"/>
        <v>6</v>
      </c>
      <c r="Q6" s="25">
        <f t="shared" si="0"/>
        <v>-1.5</v>
      </c>
      <c r="R6" s="9">
        <f t="shared" si="5"/>
        <v>2.7404999999999999</v>
      </c>
      <c r="S6" s="10">
        <f t="shared" si="1"/>
        <v>8.7405000000000008</v>
      </c>
      <c r="T6" s="11">
        <f t="shared" si="2"/>
        <v>0.75</v>
      </c>
      <c r="U6" s="12">
        <f t="shared" si="3"/>
        <v>0.45675000000000016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45297</v>
      </c>
      <c r="C7" s="3" t="s">
        <v>86</v>
      </c>
      <c r="D7" s="3" t="s">
        <v>30</v>
      </c>
      <c r="E7" s="3">
        <v>1</v>
      </c>
      <c r="F7" s="3" t="s">
        <v>90</v>
      </c>
      <c r="G7" s="3" t="s">
        <v>20</v>
      </c>
      <c r="H7" s="3" t="s">
        <v>64</v>
      </c>
      <c r="I7" s="3" t="s">
        <v>25</v>
      </c>
      <c r="J7" s="13" t="s">
        <v>70</v>
      </c>
      <c r="K7" s="20"/>
      <c r="L7" s="6" t="s">
        <v>21</v>
      </c>
      <c r="M7" s="7">
        <v>1.91</v>
      </c>
      <c r="N7" s="7">
        <v>2</v>
      </c>
      <c r="O7" s="8" t="s">
        <v>22</v>
      </c>
      <c r="P7" s="7">
        <f t="shared" si="4"/>
        <v>8</v>
      </c>
      <c r="Q7" s="32">
        <f t="shared" si="0"/>
        <v>1.8199999999999998</v>
      </c>
      <c r="R7" s="9">
        <f t="shared" si="5"/>
        <v>4.5604999999999993</v>
      </c>
      <c r="S7" s="10">
        <f t="shared" si="1"/>
        <v>12.560499999999999</v>
      </c>
      <c r="T7" s="11">
        <f t="shared" si="2"/>
        <v>0.8</v>
      </c>
      <c r="U7" s="12">
        <f t="shared" si="3"/>
        <v>0.57006249999999992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45298</v>
      </c>
      <c r="C8" s="3" t="s">
        <v>91</v>
      </c>
      <c r="D8" s="3" t="s">
        <v>30</v>
      </c>
      <c r="E8" s="3">
        <v>1</v>
      </c>
      <c r="F8" s="3" t="s">
        <v>60</v>
      </c>
      <c r="G8" s="3" t="s">
        <v>20</v>
      </c>
      <c r="H8" s="3" t="s">
        <v>64</v>
      </c>
      <c r="I8" s="3" t="s">
        <v>23</v>
      </c>
      <c r="J8" s="5" t="s">
        <v>61</v>
      </c>
      <c r="K8" s="20"/>
      <c r="L8" s="6" t="s">
        <v>24</v>
      </c>
      <c r="M8" s="7">
        <v>2.0099999999999998</v>
      </c>
      <c r="N8" s="7">
        <v>2</v>
      </c>
      <c r="O8" s="8" t="s">
        <v>22</v>
      </c>
      <c r="P8" s="7">
        <f t="shared" si="4"/>
        <v>10</v>
      </c>
      <c r="Q8" s="25">
        <f t="shared" si="0"/>
        <v>-2</v>
      </c>
      <c r="R8" s="9">
        <f t="shared" si="5"/>
        <v>2.5604999999999993</v>
      </c>
      <c r="S8" s="10">
        <f t="shared" si="1"/>
        <v>12.560499999999999</v>
      </c>
      <c r="T8" s="11">
        <f t="shared" si="2"/>
        <v>0.66666666666666663</v>
      </c>
      <c r="U8" s="12">
        <f t="shared" si="3"/>
        <v>0.25604999999999994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45298</v>
      </c>
      <c r="C9" s="3" t="s">
        <v>92</v>
      </c>
      <c r="D9" s="3" t="s">
        <v>30</v>
      </c>
      <c r="E9" s="3">
        <v>1</v>
      </c>
      <c r="F9" s="3" t="s">
        <v>58</v>
      </c>
      <c r="G9" s="3" t="s">
        <v>20</v>
      </c>
      <c r="H9" s="3" t="s">
        <v>64</v>
      </c>
      <c r="I9" s="3" t="s">
        <v>23</v>
      </c>
      <c r="J9" s="5" t="s">
        <v>57</v>
      </c>
      <c r="K9" s="20" t="s">
        <v>93</v>
      </c>
      <c r="L9" s="6" t="s">
        <v>24</v>
      </c>
      <c r="M9" s="7">
        <v>1.93</v>
      </c>
      <c r="N9" s="7">
        <v>3</v>
      </c>
      <c r="O9" s="8" t="s">
        <v>22</v>
      </c>
      <c r="P9" s="7">
        <f t="shared" si="4"/>
        <v>13</v>
      </c>
      <c r="Q9" s="25">
        <f t="shared" si="0"/>
        <v>-3</v>
      </c>
      <c r="R9" s="9">
        <f t="shared" si="5"/>
        <v>-0.43950000000000067</v>
      </c>
      <c r="S9" s="10">
        <f t="shared" si="1"/>
        <v>12.560499999999999</v>
      </c>
      <c r="T9" s="11">
        <f t="shared" si="2"/>
        <v>0.5714285714285714</v>
      </c>
      <c r="U9" s="12">
        <f t="shared" si="3"/>
        <v>-3.3807692307692358E-2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45300</v>
      </c>
      <c r="C10" s="3" t="s">
        <v>94</v>
      </c>
      <c r="D10" s="3" t="s">
        <v>30</v>
      </c>
      <c r="E10" s="3">
        <v>1</v>
      </c>
      <c r="F10" s="3" t="s">
        <v>95</v>
      </c>
      <c r="G10" s="3" t="s">
        <v>20</v>
      </c>
      <c r="H10" s="3" t="s">
        <v>64</v>
      </c>
      <c r="I10" s="3" t="s">
        <v>25</v>
      </c>
      <c r="J10" s="5" t="s">
        <v>96</v>
      </c>
      <c r="K10" s="20" t="s">
        <v>79</v>
      </c>
      <c r="L10" s="6" t="s">
        <v>24</v>
      </c>
      <c r="M10" s="7">
        <v>1.88</v>
      </c>
      <c r="N10" s="7">
        <v>1.5</v>
      </c>
      <c r="O10" s="8" t="s">
        <v>22</v>
      </c>
      <c r="P10" s="7">
        <f t="shared" si="4"/>
        <v>14.5</v>
      </c>
      <c r="Q10" s="25">
        <f t="shared" si="0"/>
        <v>-1.5</v>
      </c>
      <c r="R10" s="9">
        <f t="shared" si="5"/>
        <v>-1.9395000000000007</v>
      </c>
      <c r="S10" s="10">
        <f t="shared" si="1"/>
        <v>12.560499999999999</v>
      </c>
      <c r="T10" s="11">
        <f t="shared" si="2"/>
        <v>0.5</v>
      </c>
      <c r="U10" s="12">
        <f t="shared" si="3"/>
        <v>-0.13375862068965522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45301</v>
      </c>
      <c r="C11" s="3" t="s">
        <v>97</v>
      </c>
      <c r="D11" s="3" t="s">
        <v>30</v>
      </c>
      <c r="E11" s="3">
        <v>1</v>
      </c>
      <c r="F11" s="3" t="s">
        <v>83</v>
      </c>
      <c r="G11" s="3" t="s">
        <v>20</v>
      </c>
      <c r="H11" s="3" t="s">
        <v>64</v>
      </c>
      <c r="I11" s="3" t="s">
        <v>23</v>
      </c>
      <c r="J11" s="13" t="s">
        <v>82</v>
      </c>
      <c r="K11" s="20"/>
      <c r="L11" s="6" t="s">
        <v>21</v>
      </c>
      <c r="M11" s="7">
        <v>2</v>
      </c>
      <c r="N11" s="7">
        <v>1.5</v>
      </c>
      <c r="O11" s="8" t="s">
        <v>22</v>
      </c>
      <c r="P11" s="7">
        <f t="shared" si="4"/>
        <v>16</v>
      </c>
      <c r="Q11" s="32">
        <f t="shared" si="0"/>
        <v>1.5</v>
      </c>
      <c r="R11" s="9">
        <f t="shared" si="5"/>
        <v>-0.43950000000000067</v>
      </c>
      <c r="S11" s="10">
        <f t="shared" si="1"/>
        <v>15.560499999999999</v>
      </c>
      <c r="T11" s="11">
        <f t="shared" si="2"/>
        <v>0.55555555555555558</v>
      </c>
      <c r="U11" s="12">
        <f t="shared" si="3"/>
        <v>-2.7468750000000042E-2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45301</v>
      </c>
      <c r="C12" s="3" t="s">
        <v>97</v>
      </c>
      <c r="D12" s="3" t="s">
        <v>30</v>
      </c>
      <c r="E12" s="3">
        <v>1</v>
      </c>
      <c r="F12" s="3" t="s">
        <v>59</v>
      </c>
      <c r="G12" s="3" t="s">
        <v>20</v>
      </c>
      <c r="H12" s="3" t="s">
        <v>64</v>
      </c>
      <c r="I12" s="3" t="s">
        <v>25</v>
      </c>
      <c r="J12" s="5" t="s">
        <v>82</v>
      </c>
      <c r="K12" s="20" t="s">
        <v>98</v>
      </c>
      <c r="L12" s="6" t="s">
        <v>24</v>
      </c>
      <c r="M12" s="7">
        <v>1.86</v>
      </c>
      <c r="N12" s="7">
        <v>3</v>
      </c>
      <c r="O12" s="8" t="s">
        <v>22</v>
      </c>
      <c r="P12" s="7">
        <f t="shared" si="4"/>
        <v>19</v>
      </c>
      <c r="Q12" s="25">
        <f t="shared" si="0"/>
        <v>-3</v>
      </c>
      <c r="R12" s="9">
        <f t="shared" si="5"/>
        <v>-3.4395000000000007</v>
      </c>
      <c r="S12" s="10">
        <f t="shared" si="1"/>
        <v>15.560499999999999</v>
      </c>
      <c r="T12" s="11">
        <f t="shared" si="2"/>
        <v>0.5</v>
      </c>
      <c r="U12" s="12">
        <f t="shared" si="3"/>
        <v>-0.18102631578947373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45301</v>
      </c>
      <c r="C13" s="3" t="s">
        <v>99</v>
      </c>
      <c r="D13" s="3" t="s">
        <v>30</v>
      </c>
      <c r="E13" s="3">
        <v>1</v>
      </c>
      <c r="F13" s="3" t="s">
        <v>27</v>
      </c>
      <c r="G13" s="3" t="s">
        <v>20</v>
      </c>
      <c r="H13" s="3" t="s">
        <v>100</v>
      </c>
      <c r="I13" s="3" t="s">
        <v>25</v>
      </c>
      <c r="J13" s="5" t="s">
        <v>76</v>
      </c>
      <c r="K13" s="20" t="s">
        <v>101</v>
      </c>
      <c r="L13" s="6" t="s">
        <v>24</v>
      </c>
      <c r="M13" s="7">
        <v>1.98</v>
      </c>
      <c r="N13" s="7">
        <v>1</v>
      </c>
      <c r="O13" s="8" t="s">
        <v>22</v>
      </c>
      <c r="P13" s="7">
        <f t="shared" si="4"/>
        <v>20</v>
      </c>
      <c r="Q13" s="25">
        <f t="shared" si="0"/>
        <v>-1</v>
      </c>
      <c r="R13" s="9">
        <f t="shared" si="5"/>
        <v>-4.4395000000000007</v>
      </c>
      <c r="S13" s="10">
        <f t="shared" si="1"/>
        <v>15.560499999999999</v>
      </c>
      <c r="T13" s="11">
        <f t="shared" si="2"/>
        <v>0.45454545454545453</v>
      </c>
      <c r="U13" s="12">
        <f t="shared" si="3"/>
        <v>-0.22197500000000003</v>
      </c>
      <c r="V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45301</v>
      </c>
      <c r="C14" s="3" t="s">
        <v>97</v>
      </c>
      <c r="D14" s="3" t="s">
        <v>30</v>
      </c>
      <c r="E14" s="3">
        <v>1</v>
      </c>
      <c r="F14" s="3" t="s">
        <v>102</v>
      </c>
      <c r="G14" s="3" t="s">
        <v>20</v>
      </c>
      <c r="H14" s="3" t="s">
        <v>64</v>
      </c>
      <c r="I14" s="3" t="s">
        <v>25</v>
      </c>
      <c r="J14" s="5" t="s">
        <v>82</v>
      </c>
      <c r="K14" s="20" t="s">
        <v>98</v>
      </c>
      <c r="L14" s="6" t="s">
        <v>24</v>
      </c>
      <c r="M14" s="7">
        <v>1.83</v>
      </c>
      <c r="N14" s="7">
        <v>2</v>
      </c>
      <c r="O14" s="8" t="s">
        <v>22</v>
      </c>
      <c r="P14" s="7">
        <f t="shared" si="4"/>
        <v>22</v>
      </c>
      <c r="Q14" s="25">
        <f t="shared" si="0"/>
        <v>-2</v>
      </c>
      <c r="R14" s="9">
        <f t="shared" si="5"/>
        <v>-6.4395000000000007</v>
      </c>
      <c r="S14" s="10">
        <f t="shared" si="1"/>
        <v>15.560499999999999</v>
      </c>
      <c r="T14" s="11">
        <f t="shared" si="2"/>
        <v>0.41666666666666669</v>
      </c>
      <c r="U14" s="12">
        <f t="shared" si="3"/>
        <v>-0.29270454545454549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45302</v>
      </c>
      <c r="C15" s="3" t="s">
        <v>103</v>
      </c>
      <c r="D15" s="3" t="s">
        <v>30</v>
      </c>
      <c r="E15" s="3">
        <v>1</v>
      </c>
      <c r="F15" s="3" t="s">
        <v>58</v>
      </c>
      <c r="G15" s="3" t="s">
        <v>20</v>
      </c>
      <c r="H15" s="3" t="s">
        <v>64</v>
      </c>
      <c r="I15" s="3" t="s">
        <v>23</v>
      </c>
      <c r="J15" s="13" t="s">
        <v>84</v>
      </c>
      <c r="K15" s="20"/>
      <c r="L15" s="6" t="s">
        <v>21</v>
      </c>
      <c r="M15" s="7">
        <v>1.4</v>
      </c>
      <c r="N15" s="7">
        <v>3</v>
      </c>
      <c r="O15" s="8" t="s">
        <v>22</v>
      </c>
      <c r="P15" s="7">
        <f t="shared" si="4"/>
        <v>25</v>
      </c>
      <c r="Q15" s="32">
        <f t="shared" si="0"/>
        <v>1.1999999999999993</v>
      </c>
      <c r="R15" s="9">
        <f t="shared" si="5"/>
        <v>-5.2395000000000014</v>
      </c>
      <c r="S15" s="10">
        <f t="shared" si="1"/>
        <v>19.7605</v>
      </c>
      <c r="T15" s="11">
        <f t="shared" si="2"/>
        <v>0.46153846153846156</v>
      </c>
      <c r="U15" s="12">
        <f t="shared" si="3"/>
        <v>-0.20957999999999999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45304</v>
      </c>
      <c r="C16" s="3" t="s">
        <v>104</v>
      </c>
      <c r="D16" s="3" t="s">
        <v>30</v>
      </c>
      <c r="E16" s="3">
        <v>1</v>
      </c>
      <c r="F16" s="3" t="s">
        <v>53</v>
      </c>
      <c r="G16" s="3" t="s">
        <v>20</v>
      </c>
      <c r="H16" s="3" t="s">
        <v>64</v>
      </c>
      <c r="I16" s="3" t="s">
        <v>25</v>
      </c>
      <c r="J16" s="5" t="s">
        <v>76</v>
      </c>
      <c r="K16" s="20" t="s">
        <v>105</v>
      </c>
      <c r="L16" s="6" t="s">
        <v>24</v>
      </c>
      <c r="M16" s="7">
        <v>2</v>
      </c>
      <c r="N16" s="7">
        <v>2</v>
      </c>
      <c r="O16" s="8" t="s">
        <v>22</v>
      </c>
      <c r="P16" s="7">
        <f t="shared" si="4"/>
        <v>27</v>
      </c>
      <c r="Q16" s="25">
        <f t="shared" si="0"/>
        <v>-2</v>
      </c>
      <c r="R16" s="9">
        <f t="shared" si="5"/>
        <v>-7.2395000000000014</v>
      </c>
      <c r="S16" s="10">
        <f t="shared" si="1"/>
        <v>19.7605</v>
      </c>
      <c r="T16" s="11">
        <f t="shared" si="2"/>
        <v>0.42857142857142855</v>
      </c>
      <c r="U16" s="12">
        <f t="shared" si="3"/>
        <v>-0.26812962962962961</v>
      </c>
      <c r="V16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15</v>
      </c>
      <c r="B17" s="4">
        <v>45304</v>
      </c>
      <c r="C17" s="3" t="s">
        <v>106</v>
      </c>
      <c r="D17" s="3" t="s">
        <v>30</v>
      </c>
      <c r="E17" s="3">
        <v>1</v>
      </c>
      <c r="F17" s="3" t="s">
        <v>107</v>
      </c>
      <c r="G17" s="3" t="s">
        <v>20</v>
      </c>
      <c r="H17" s="3" t="s">
        <v>64</v>
      </c>
      <c r="I17" s="3" t="s">
        <v>25</v>
      </c>
      <c r="J17" s="5" t="s">
        <v>96</v>
      </c>
      <c r="K17" s="20"/>
      <c r="L17" s="6" t="s">
        <v>24</v>
      </c>
      <c r="M17" s="7">
        <v>1.92</v>
      </c>
      <c r="N17" s="7">
        <v>1.5</v>
      </c>
      <c r="O17" s="8" t="s">
        <v>22</v>
      </c>
      <c r="P17" s="7">
        <f t="shared" si="4"/>
        <v>28.5</v>
      </c>
      <c r="Q17" s="25">
        <f t="shared" si="0"/>
        <v>-1.5</v>
      </c>
      <c r="R17" s="9">
        <f t="shared" si="5"/>
        <v>-8.7395000000000014</v>
      </c>
      <c r="S17" s="10">
        <f t="shared" si="1"/>
        <v>19.7605</v>
      </c>
      <c r="T17" s="11">
        <f t="shared" si="2"/>
        <v>0.4</v>
      </c>
      <c r="U17" s="12">
        <f t="shared" si="3"/>
        <v>-0.3066491228070175</v>
      </c>
      <c r="V17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45304</v>
      </c>
      <c r="C18" s="3" t="s">
        <v>108</v>
      </c>
      <c r="D18" s="3" t="s">
        <v>30</v>
      </c>
      <c r="E18" s="3">
        <v>1</v>
      </c>
      <c r="F18" s="3" t="s">
        <v>43</v>
      </c>
      <c r="G18" s="3" t="s">
        <v>20</v>
      </c>
      <c r="H18" s="3" t="s">
        <v>64</v>
      </c>
      <c r="I18" s="3" t="s">
        <v>25</v>
      </c>
      <c r="J18" s="13" t="s">
        <v>28</v>
      </c>
      <c r="K18" s="20"/>
      <c r="L18" s="6" t="s">
        <v>21</v>
      </c>
      <c r="M18" s="7">
        <v>1.99</v>
      </c>
      <c r="N18" s="7">
        <v>1.5</v>
      </c>
      <c r="O18" s="8" t="s">
        <v>22</v>
      </c>
      <c r="P18" s="7">
        <f t="shared" si="4"/>
        <v>30</v>
      </c>
      <c r="Q18" s="32">
        <f t="shared" si="0"/>
        <v>1.4849999999999999</v>
      </c>
      <c r="R18" s="9">
        <f t="shared" si="5"/>
        <v>-7.2545000000000019</v>
      </c>
      <c r="S18" s="10">
        <f t="shared" si="1"/>
        <v>22.7455</v>
      </c>
      <c r="T18" s="11">
        <f t="shared" si="2"/>
        <v>0.4375</v>
      </c>
      <c r="U18" s="12">
        <f t="shared" si="3"/>
        <v>-0.24181666666666668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45304</v>
      </c>
      <c r="C19" s="3" t="s">
        <v>109</v>
      </c>
      <c r="D19" s="3" t="s">
        <v>30</v>
      </c>
      <c r="E19" s="3">
        <v>1</v>
      </c>
      <c r="F19" s="3" t="s">
        <v>110</v>
      </c>
      <c r="G19" s="3" t="s">
        <v>20</v>
      </c>
      <c r="H19" s="3" t="s">
        <v>64</v>
      </c>
      <c r="I19" s="3" t="s">
        <v>25</v>
      </c>
      <c r="J19" s="5" t="s">
        <v>28</v>
      </c>
      <c r="K19" s="20" t="s">
        <v>35</v>
      </c>
      <c r="L19" s="6" t="s">
        <v>24</v>
      </c>
      <c r="M19" s="7">
        <v>1.94</v>
      </c>
      <c r="N19" s="7">
        <v>1.5</v>
      </c>
      <c r="O19" s="8" t="s">
        <v>22</v>
      </c>
      <c r="P19" s="7">
        <f t="shared" si="4"/>
        <v>31.5</v>
      </c>
      <c r="Q19" s="25">
        <f t="shared" si="0"/>
        <v>-1.5</v>
      </c>
      <c r="R19" s="26">
        <f t="shared" si="5"/>
        <v>-8.7545000000000019</v>
      </c>
      <c r="S19" s="27">
        <f t="shared" si="1"/>
        <v>22.7455</v>
      </c>
      <c r="T19" s="28">
        <f t="shared" si="2"/>
        <v>0.41176470588235292</v>
      </c>
      <c r="U19" s="12">
        <f t="shared" si="3"/>
        <v>-0.2779206349206349</v>
      </c>
      <c r="V19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45304</v>
      </c>
      <c r="C20" s="3" t="s">
        <v>111</v>
      </c>
      <c r="D20" s="3" t="s">
        <v>30</v>
      </c>
      <c r="E20" s="3">
        <v>1</v>
      </c>
      <c r="F20" s="3" t="s">
        <v>44</v>
      </c>
      <c r="G20" s="3" t="s">
        <v>20</v>
      </c>
      <c r="H20" s="3" t="s">
        <v>64</v>
      </c>
      <c r="I20" s="3" t="s">
        <v>23</v>
      </c>
      <c r="J20" s="5" t="s">
        <v>37</v>
      </c>
      <c r="K20" s="20" t="s">
        <v>112</v>
      </c>
      <c r="L20" s="6" t="s">
        <v>24</v>
      </c>
      <c r="M20" s="7">
        <v>1.93</v>
      </c>
      <c r="N20" s="7">
        <v>2</v>
      </c>
      <c r="O20" s="8" t="s">
        <v>22</v>
      </c>
      <c r="P20" s="7">
        <f t="shared" si="4"/>
        <v>33.5</v>
      </c>
      <c r="Q20" s="25">
        <f t="shared" si="0"/>
        <v>-2</v>
      </c>
      <c r="R20" s="26">
        <f t="shared" si="5"/>
        <v>-10.754500000000002</v>
      </c>
      <c r="S20" s="27">
        <f t="shared" si="1"/>
        <v>22.7455</v>
      </c>
      <c r="T20" s="28">
        <f t="shared" si="2"/>
        <v>0.3888888888888889</v>
      </c>
      <c r="U20" s="12">
        <f t="shared" si="3"/>
        <v>-0.32102985074626866</v>
      </c>
      <c r="V20">
        <f>COUNTIF($L$2:L20,1)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45304</v>
      </c>
      <c r="C21" s="3" t="s">
        <v>113</v>
      </c>
      <c r="D21" s="3" t="s">
        <v>30</v>
      </c>
      <c r="E21" s="3">
        <v>1</v>
      </c>
      <c r="F21" s="3" t="s">
        <v>114</v>
      </c>
      <c r="G21" s="3" t="s">
        <v>20</v>
      </c>
      <c r="H21" s="3" t="s">
        <v>64</v>
      </c>
      <c r="I21" s="3" t="s">
        <v>25</v>
      </c>
      <c r="J21" s="33" t="s">
        <v>72</v>
      </c>
      <c r="K21" s="20" t="s">
        <v>35</v>
      </c>
      <c r="L21" s="6" t="s">
        <v>21</v>
      </c>
      <c r="M21" s="7">
        <v>1</v>
      </c>
      <c r="N21" s="7">
        <v>3</v>
      </c>
      <c r="O21" s="8" t="s">
        <v>22</v>
      </c>
      <c r="P21" s="7">
        <f t="shared" si="4"/>
        <v>36.5</v>
      </c>
      <c r="Q21" s="35">
        <f t="shared" si="0"/>
        <v>0</v>
      </c>
      <c r="R21" s="26">
        <f t="shared" si="5"/>
        <v>-10.754500000000002</v>
      </c>
      <c r="S21" s="27">
        <f t="shared" si="1"/>
        <v>25.7455</v>
      </c>
      <c r="T21" s="28">
        <f t="shared" si="2"/>
        <v>0.42105263157894735</v>
      </c>
      <c r="U21" s="12">
        <f t="shared" si="3"/>
        <v>-0.29464383561643837</v>
      </c>
      <c r="V21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45304</v>
      </c>
      <c r="C22" s="3" t="s">
        <v>113</v>
      </c>
      <c r="D22" s="3" t="s">
        <v>30</v>
      </c>
      <c r="E22" s="3">
        <v>1</v>
      </c>
      <c r="F22" s="3" t="s">
        <v>115</v>
      </c>
      <c r="G22" s="3" t="s">
        <v>20</v>
      </c>
      <c r="H22" s="3" t="s">
        <v>64</v>
      </c>
      <c r="I22" s="3" t="s">
        <v>25</v>
      </c>
      <c r="J22" s="13" t="s">
        <v>72</v>
      </c>
      <c r="K22" s="20"/>
      <c r="L22" s="6" t="s">
        <v>21</v>
      </c>
      <c r="M22" s="7">
        <v>1.833</v>
      </c>
      <c r="N22" s="7">
        <v>2</v>
      </c>
      <c r="O22" s="8" t="s">
        <v>22</v>
      </c>
      <c r="P22" s="7">
        <f t="shared" si="4"/>
        <v>38.5</v>
      </c>
      <c r="Q22" s="32">
        <f t="shared" si="0"/>
        <v>1.6659999999999999</v>
      </c>
      <c r="R22" s="26">
        <f t="shared" si="5"/>
        <v>-9.0885000000000016</v>
      </c>
      <c r="S22" s="27">
        <f t="shared" si="1"/>
        <v>29.411499999999997</v>
      </c>
      <c r="T22" s="28">
        <f t="shared" si="2"/>
        <v>0.45</v>
      </c>
      <c r="U22" s="12">
        <f t="shared" si="3"/>
        <v>-0.23606493506493514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45304</v>
      </c>
      <c r="C23" s="3" t="s">
        <v>116</v>
      </c>
      <c r="D23" s="3" t="s">
        <v>30</v>
      </c>
      <c r="E23" s="3">
        <v>1</v>
      </c>
      <c r="F23" s="3" t="s">
        <v>53</v>
      </c>
      <c r="G23" s="3" t="s">
        <v>20</v>
      </c>
      <c r="H23" s="3" t="s">
        <v>64</v>
      </c>
      <c r="I23" s="3" t="s">
        <v>25</v>
      </c>
      <c r="J23" s="33" t="s">
        <v>50</v>
      </c>
      <c r="K23" s="20" t="s">
        <v>117</v>
      </c>
      <c r="L23" s="6" t="s">
        <v>21</v>
      </c>
      <c r="M23" s="7">
        <v>1</v>
      </c>
      <c r="N23" s="7">
        <v>2</v>
      </c>
      <c r="O23" s="8" t="s">
        <v>22</v>
      </c>
      <c r="P23" s="7">
        <f t="shared" si="4"/>
        <v>40.5</v>
      </c>
      <c r="Q23" s="35">
        <f t="shared" si="0"/>
        <v>0</v>
      </c>
      <c r="R23" s="26">
        <f t="shared" si="5"/>
        <v>-9.0885000000000016</v>
      </c>
      <c r="S23" s="27">
        <f t="shared" si="1"/>
        <v>31.411499999999997</v>
      </c>
      <c r="T23" s="28">
        <f t="shared" si="2"/>
        <v>0.47619047619047616</v>
      </c>
      <c r="U23" s="12">
        <f t="shared" si="3"/>
        <v>-0.2244074074074075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45304</v>
      </c>
      <c r="C24" s="3" t="s">
        <v>111</v>
      </c>
      <c r="D24" s="3" t="s">
        <v>30</v>
      </c>
      <c r="E24" s="3">
        <v>1</v>
      </c>
      <c r="F24" s="3" t="s">
        <v>83</v>
      </c>
      <c r="G24" s="3" t="s">
        <v>20</v>
      </c>
      <c r="H24" s="3" t="s">
        <v>64</v>
      </c>
      <c r="I24" s="3" t="s">
        <v>25</v>
      </c>
      <c r="J24" s="5" t="s">
        <v>37</v>
      </c>
      <c r="K24" s="20" t="s">
        <v>112</v>
      </c>
      <c r="L24" s="6" t="s">
        <v>24</v>
      </c>
      <c r="M24" s="7">
        <v>1.92</v>
      </c>
      <c r="N24" s="7">
        <v>2</v>
      </c>
      <c r="O24" s="8" t="s">
        <v>22</v>
      </c>
      <c r="P24" s="7">
        <f t="shared" si="4"/>
        <v>42.5</v>
      </c>
      <c r="Q24" s="25">
        <f t="shared" si="0"/>
        <v>-2</v>
      </c>
      <c r="R24" s="26">
        <f t="shared" si="5"/>
        <v>-11.088500000000002</v>
      </c>
      <c r="S24" s="27">
        <f t="shared" si="1"/>
        <v>31.411499999999997</v>
      </c>
      <c r="T24" s="28">
        <f t="shared" si="2"/>
        <v>0.45454545454545453</v>
      </c>
      <c r="U24" s="12">
        <f t="shared" si="3"/>
        <v>-0.26090588235294127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45304</v>
      </c>
      <c r="C25" s="3" t="s">
        <v>116</v>
      </c>
      <c r="D25" s="3" t="s">
        <v>30</v>
      </c>
      <c r="E25" s="3">
        <v>1</v>
      </c>
      <c r="F25" s="3" t="s">
        <v>41</v>
      </c>
      <c r="G25" s="3" t="s">
        <v>20</v>
      </c>
      <c r="H25" s="3" t="s">
        <v>64</v>
      </c>
      <c r="I25" s="3" t="s">
        <v>25</v>
      </c>
      <c r="J25" s="13" t="s">
        <v>50</v>
      </c>
      <c r="K25" s="20"/>
      <c r="L25" s="6" t="s">
        <v>21</v>
      </c>
      <c r="M25" s="7">
        <v>1.39</v>
      </c>
      <c r="N25" s="7">
        <v>3</v>
      </c>
      <c r="O25" s="8" t="s">
        <v>22</v>
      </c>
      <c r="P25" s="7">
        <f t="shared" si="4"/>
        <v>45.5</v>
      </c>
      <c r="Q25" s="32">
        <f t="shared" si="0"/>
        <v>1.17</v>
      </c>
      <c r="R25" s="26">
        <f t="shared" si="5"/>
        <v>-9.9185000000000016</v>
      </c>
      <c r="S25" s="27">
        <f t="shared" si="1"/>
        <v>35.581499999999998</v>
      </c>
      <c r="T25" s="28">
        <f t="shared" si="2"/>
        <v>0.47826086956521741</v>
      </c>
      <c r="U25" s="12">
        <f t="shared" si="3"/>
        <v>-0.21798901098901102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45304</v>
      </c>
      <c r="C26" s="3" t="s">
        <v>118</v>
      </c>
      <c r="D26" s="3" t="s">
        <v>30</v>
      </c>
      <c r="E26" s="3">
        <v>1</v>
      </c>
      <c r="F26" s="3" t="s">
        <v>119</v>
      </c>
      <c r="G26" s="3" t="s">
        <v>20</v>
      </c>
      <c r="H26" s="3" t="s">
        <v>100</v>
      </c>
      <c r="I26" s="3" t="s">
        <v>25</v>
      </c>
      <c r="J26" s="13" t="s">
        <v>120</v>
      </c>
      <c r="K26" s="20"/>
      <c r="L26" s="6" t="s">
        <v>21</v>
      </c>
      <c r="M26" s="7">
        <v>1.9</v>
      </c>
      <c r="N26" s="7">
        <v>2</v>
      </c>
      <c r="O26" s="8" t="s">
        <v>22</v>
      </c>
      <c r="P26" s="7">
        <f t="shared" si="4"/>
        <v>47.5</v>
      </c>
      <c r="Q26" s="32">
        <f t="shared" si="0"/>
        <v>1.7999999999999998</v>
      </c>
      <c r="R26" s="26">
        <f t="shared" si="5"/>
        <v>-8.1185000000000009</v>
      </c>
      <c r="S26" s="27">
        <f t="shared" si="1"/>
        <v>39.381500000000003</v>
      </c>
      <c r="T26" s="28">
        <f t="shared" si="2"/>
        <v>0.5</v>
      </c>
      <c r="U26" s="12">
        <f t="shared" si="3"/>
        <v>-0.17091578947368416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45304</v>
      </c>
      <c r="C27" s="3" t="s">
        <v>121</v>
      </c>
      <c r="D27" s="3" t="s">
        <v>30</v>
      </c>
      <c r="E27" s="3">
        <v>1</v>
      </c>
      <c r="F27" s="3">
        <v>1</v>
      </c>
      <c r="G27" s="3" t="s">
        <v>20</v>
      </c>
      <c r="H27" s="3" t="s">
        <v>64</v>
      </c>
      <c r="I27" s="3" t="s">
        <v>25</v>
      </c>
      <c r="J27" s="5" t="s">
        <v>122</v>
      </c>
      <c r="K27" s="20" t="s">
        <v>123</v>
      </c>
      <c r="L27" s="6" t="s">
        <v>24</v>
      </c>
      <c r="M27" s="7">
        <v>2.0499999999999998</v>
      </c>
      <c r="N27" s="7">
        <v>1.5</v>
      </c>
      <c r="O27" s="8" t="s">
        <v>22</v>
      </c>
      <c r="P27" s="7">
        <f t="shared" si="4"/>
        <v>49</v>
      </c>
      <c r="Q27" s="25">
        <f t="shared" si="0"/>
        <v>-1.5</v>
      </c>
      <c r="R27" s="26">
        <f t="shared" si="5"/>
        <v>-9.6185000000000009</v>
      </c>
      <c r="S27" s="27">
        <f t="shared" si="1"/>
        <v>39.381500000000003</v>
      </c>
      <c r="T27" s="28">
        <f t="shared" si="2"/>
        <v>0.48</v>
      </c>
      <c r="U27" s="12">
        <f t="shared" si="3"/>
        <v>-0.19629591836734689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45304</v>
      </c>
      <c r="C28" s="3" t="s">
        <v>124</v>
      </c>
      <c r="D28" s="3" t="s">
        <v>30</v>
      </c>
      <c r="E28" s="3">
        <v>1</v>
      </c>
      <c r="F28" s="3" t="s">
        <v>34</v>
      </c>
      <c r="G28" s="3" t="s">
        <v>20</v>
      </c>
      <c r="H28" s="3" t="s">
        <v>64</v>
      </c>
      <c r="I28" s="3" t="s">
        <v>25</v>
      </c>
      <c r="J28" s="33" t="s">
        <v>57</v>
      </c>
      <c r="K28" s="20" t="s">
        <v>35</v>
      </c>
      <c r="L28" s="6" t="s">
        <v>21</v>
      </c>
      <c r="M28" s="7">
        <v>1</v>
      </c>
      <c r="N28" s="7">
        <v>1.5</v>
      </c>
      <c r="O28" s="8" t="s">
        <v>22</v>
      </c>
      <c r="P28" s="7">
        <f t="shared" si="4"/>
        <v>50.5</v>
      </c>
      <c r="Q28" s="35">
        <f t="shared" si="0"/>
        <v>0</v>
      </c>
      <c r="R28" s="26">
        <f t="shared" si="5"/>
        <v>-9.6185000000000009</v>
      </c>
      <c r="S28" s="27">
        <f t="shared" si="1"/>
        <v>40.881500000000003</v>
      </c>
      <c r="T28" s="28">
        <f t="shared" si="2"/>
        <v>0.5</v>
      </c>
      <c r="U28" s="12">
        <f t="shared" si="3"/>
        <v>-0.19046534653465341</v>
      </c>
      <c r="V28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45305</v>
      </c>
      <c r="C29" s="3" t="s">
        <v>125</v>
      </c>
      <c r="D29" s="3" t="s">
        <v>30</v>
      </c>
      <c r="E29" s="3">
        <v>1</v>
      </c>
      <c r="F29" s="3">
        <v>1</v>
      </c>
      <c r="G29" s="3" t="s">
        <v>20</v>
      </c>
      <c r="H29" s="3" t="s">
        <v>64</v>
      </c>
      <c r="I29" s="3" t="s">
        <v>23</v>
      </c>
      <c r="J29" s="13" t="s">
        <v>56</v>
      </c>
      <c r="K29" s="20"/>
      <c r="L29" s="6" t="s">
        <v>21</v>
      </c>
      <c r="M29" s="7">
        <v>4.32</v>
      </c>
      <c r="N29" s="7">
        <v>1</v>
      </c>
      <c r="O29" s="8" t="s">
        <v>22</v>
      </c>
      <c r="P29" s="7">
        <f t="shared" si="4"/>
        <v>51.5</v>
      </c>
      <c r="Q29" s="32">
        <f t="shared" si="0"/>
        <v>3.3200000000000003</v>
      </c>
      <c r="R29" s="26">
        <f t="shared" si="5"/>
        <v>-6.2985000000000007</v>
      </c>
      <c r="S29" s="27">
        <f t="shared" si="1"/>
        <v>45.201499999999996</v>
      </c>
      <c r="T29" s="28">
        <f t="shared" si="2"/>
        <v>0.51851851851851849</v>
      </c>
      <c r="U29" s="12">
        <f t="shared" si="3"/>
        <v>-0.12230097087378648</v>
      </c>
      <c r="V29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45305</v>
      </c>
      <c r="C30" s="3" t="s">
        <v>125</v>
      </c>
      <c r="D30" s="3" t="s">
        <v>30</v>
      </c>
      <c r="E30" s="3">
        <v>1</v>
      </c>
      <c r="F30" s="3" t="s">
        <v>126</v>
      </c>
      <c r="G30" s="3" t="s">
        <v>20</v>
      </c>
      <c r="H30" s="3" t="s">
        <v>64</v>
      </c>
      <c r="I30" s="3" t="s">
        <v>23</v>
      </c>
      <c r="J30" s="13" t="s">
        <v>56</v>
      </c>
      <c r="K30" s="20"/>
      <c r="L30" s="6" t="s">
        <v>21</v>
      </c>
      <c r="M30" s="7">
        <v>1.99</v>
      </c>
      <c r="N30" s="7">
        <v>3</v>
      </c>
      <c r="O30" s="8" t="s">
        <v>22</v>
      </c>
      <c r="P30" s="7">
        <f t="shared" si="4"/>
        <v>54.5</v>
      </c>
      <c r="Q30" s="32">
        <f t="shared" si="0"/>
        <v>2.9699999999999998</v>
      </c>
      <c r="R30" s="26">
        <f t="shared" si="5"/>
        <v>-3.3285000000000009</v>
      </c>
      <c r="S30" s="27">
        <f t="shared" si="1"/>
        <v>51.171500000000002</v>
      </c>
      <c r="T30" s="28">
        <f t="shared" si="2"/>
        <v>0.5357142857142857</v>
      </c>
      <c r="U30" s="12">
        <f t="shared" si="3"/>
        <v>-6.1073394495412811E-2</v>
      </c>
      <c r="V30">
        <f>COUNTIF($L$2:L30,1)</f>
        <v>15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45305</v>
      </c>
      <c r="C31" s="3" t="s">
        <v>127</v>
      </c>
      <c r="D31" s="3" t="s">
        <v>30</v>
      </c>
      <c r="E31" s="3">
        <v>1</v>
      </c>
      <c r="F31" s="3" t="s">
        <v>43</v>
      </c>
      <c r="G31" s="3" t="s">
        <v>20</v>
      </c>
      <c r="H31" s="3" t="s">
        <v>64</v>
      </c>
      <c r="I31" s="3" t="s">
        <v>23</v>
      </c>
      <c r="J31" s="13" t="s">
        <v>63</v>
      </c>
      <c r="K31" s="20"/>
      <c r="L31" s="6" t="s">
        <v>21</v>
      </c>
      <c r="M31" s="7">
        <v>1.9</v>
      </c>
      <c r="N31" s="7">
        <v>3</v>
      </c>
      <c r="O31" s="8" t="s">
        <v>22</v>
      </c>
      <c r="P31" s="7">
        <f t="shared" si="4"/>
        <v>57.5</v>
      </c>
      <c r="Q31" s="32">
        <f t="shared" si="0"/>
        <v>2.6999999999999993</v>
      </c>
      <c r="R31" s="26">
        <f t="shared" si="5"/>
        <v>-0.62850000000000161</v>
      </c>
      <c r="S31" s="27">
        <f t="shared" si="1"/>
        <v>56.871499999999997</v>
      </c>
      <c r="T31" s="28">
        <f t="shared" si="2"/>
        <v>0.55172413793103448</v>
      </c>
      <c r="U31" s="12">
        <f t="shared" si="3"/>
        <v>-1.0930434782608739E-2</v>
      </c>
      <c r="V31">
        <f>COUNTIF($L$2:L31,1)</f>
        <v>16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45305</v>
      </c>
      <c r="C32" s="3" t="s">
        <v>127</v>
      </c>
      <c r="D32" s="3" t="s">
        <v>30</v>
      </c>
      <c r="E32" s="3">
        <v>1</v>
      </c>
      <c r="F32" s="3" t="s">
        <v>128</v>
      </c>
      <c r="G32" s="3" t="s">
        <v>20</v>
      </c>
      <c r="H32" s="3" t="s">
        <v>64</v>
      </c>
      <c r="I32" s="3" t="s">
        <v>25</v>
      </c>
      <c r="J32" s="5" t="s">
        <v>63</v>
      </c>
      <c r="K32" s="20" t="s">
        <v>35</v>
      </c>
      <c r="L32" s="6" t="s">
        <v>24</v>
      </c>
      <c r="M32" s="7">
        <v>1.92</v>
      </c>
      <c r="N32" s="7">
        <v>2</v>
      </c>
      <c r="O32" s="8" t="s">
        <v>22</v>
      </c>
      <c r="P32" s="7">
        <f t="shared" si="4"/>
        <v>59.5</v>
      </c>
      <c r="Q32" s="25">
        <f t="shared" si="0"/>
        <v>-2</v>
      </c>
      <c r="R32" s="26">
        <f t="shared" si="5"/>
        <v>-2.6285000000000016</v>
      </c>
      <c r="S32" s="27">
        <f t="shared" si="1"/>
        <v>56.871499999999997</v>
      </c>
      <c r="T32" s="28">
        <f t="shared" si="2"/>
        <v>0.53333333333333333</v>
      </c>
      <c r="U32" s="12">
        <f t="shared" si="3"/>
        <v>-4.4176470588235338E-2</v>
      </c>
      <c r="V32">
        <f>COUNTIF($L$2:L32,1)</f>
        <v>16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45307</v>
      </c>
      <c r="C33" s="3" t="s">
        <v>129</v>
      </c>
      <c r="D33" s="3" t="s">
        <v>30</v>
      </c>
      <c r="E33" s="3">
        <v>1</v>
      </c>
      <c r="F33" s="3">
        <v>2</v>
      </c>
      <c r="G33" s="3" t="s">
        <v>20</v>
      </c>
      <c r="H33" s="3" t="s">
        <v>64</v>
      </c>
      <c r="I33" s="3" t="s">
        <v>23</v>
      </c>
      <c r="J33" s="5" t="s">
        <v>37</v>
      </c>
      <c r="K33" s="20" t="s">
        <v>130</v>
      </c>
      <c r="L33" s="6" t="s">
        <v>24</v>
      </c>
      <c r="M33" s="7">
        <v>1.95</v>
      </c>
      <c r="N33" s="7">
        <v>1.5</v>
      </c>
      <c r="O33" s="8" t="s">
        <v>22</v>
      </c>
      <c r="P33" s="7">
        <f t="shared" si="4"/>
        <v>61</v>
      </c>
      <c r="Q33" s="25">
        <f t="shared" si="0"/>
        <v>-1.5</v>
      </c>
      <c r="R33" s="26">
        <f t="shared" si="5"/>
        <v>-4.1285000000000016</v>
      </c>
      <c r="S33" s="27">
        <f t="shared" si="1"/>
        <v>56.871499999999997</v>
      </c>
      <c r="T33" s="28">
        <f t="shared" si="2"/>
        <v>0.5161290322580645</v>
      </c>
      <c r="U33" s="12">
        <f t="shared" si="3"/>
        <v>-6.7680327868852502E-2</v>
      </c>
      <c r="V33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45307</v>
      </c>
      <c r="C34" s="3" t="s">
        <v>131</v>
      </c>
      <c r="D34" s="3" t="s">
        <v>30</v>
      </c>
      <c r="E34" s="3">
        <v>1</v>
      </c>
      <c r="F34" s="3" t="s">
        <v>45</v>
      </c>
      <c r="G34" s="3" t="s">
        <v>20</v>
      </c>
      <c r="H34" s="3" t="s">
        <v>64</v>
      </c>
      <c r="I34" s="3" t="s">
        <v>23</v>
      </c>
      <c r="J34" s="13" t="s">
        <v>84</v>
      </c>
      <c r="K34" s="20"/>
      <c r="L34" s="6" t="s">
        <v>21</v>
      </c>
      <c r="M34" s="7">
        <v>1.84</v>
      </c>
      <c r="N34" s="7">
        <v>2</v>
      </c>
      <c r="O34" s="8" t="s">
        <v>22</v>
      </c>
      <c r="P34" s="7">
        <f t="shared" si="4"/>
        <v>63</v>
      </c>
      <c r="Q34" s="32">
        <f t="shared" si="0"/>
        <v>1.6800000000000002</v>
      </c>
      <c r="R34" s="26">
        <f t="shared" si="5"/>
        <v>-2.4485000000000015</v>
      </c>
      <c r="S34" s="27">
        <f t="shared" si="1"/>
        <v>60.551499999999997</v>
      </c>
      <c r="T34" s="28">
        <f t="shared" si="2"/>
        <v>0.53125</v>
      </c>
      <c r="U34" s="12">
        <f t="shared" si="3"/>
        <v>-3.8865079365079408E-2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45307</v>
      </c>
      <c r="C35" s="3" t="s">
        <v>132</v>
      </c>
      <c r="D35" s="3" t="s">
        <v>30</v>
      </c>
      <c r="E35" s="3">
        <v>1</v>
      </c>
      <c r="F35" s="3">
        <v>2</v>
      </c>
      <c r="G35" s="3" t="s">
        <v>20</v>
      </c>
      <c r="H35" s="3" t="s">
        <v>64</v>
      </c>
      <c r="I35" s="3" t="s">
        <v>25</v>
      </c>
      <c r="J35" s="5" t="s">
        <v>71</v>
      </c>
      <c r="K35" s="20" t="s">
        <v>35</v>
      </c>
      <c r="L35" s="6" t="s">
        <v>24</v>
      </c>
      <c r="M35" s="7">
        <v>2.0499999999999998</v>
      </c>
      <c r="N35" s="7">
        <v>1.5</v>
      </c>
      <c r="O35" s="8" t="s">
        <v>22</v>
      </c>
      <c r="P35" s="7">
        <f t="shared" si="4"/>
        <v>64.5</v>
      </c>
      <c r="Q35" s="25">
        <f t="shared" si="0"/>
        <v>-1.5</v>
      </c>
      <c r="R35" s="26">
        <f t="shared" si="5"/>
        <v>-3.9485000000000015</v>
      </c>
      <c r="S35" s="27">
        <f t="shared" si="1"/>
        <v>60.551499999999997</v>
      </c>
      <c r="T35" s="28">
        <f t="shared" si="2"/>
        <v>0.51515151515151514</v>
      </c>
      <c r="U35" s="12">
        <f t="shared" si="3"/>
        <v>-6.1217054263565933E-2</v>
      </c>
      <c r="V35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45307</v>
      </c>
      <c r="C36" s="3" t="s">
        <v>133</v>
      </c>
      <c r="D36" s="3" t="s">
        <v>30</v>
      </c>
      <c r="E36" s="3">
        <v>1</v>
      </c>
      <c r="F36" s="3" t="s">
        <v>67</v>
      </c>
      <c r="G36" s="3" t="s">
        <v>20</v>
      </c>
      <c r="H36" s="3" t="s">
        <v>64</v>
      </c>
      <c r="I36" s="3" t="s">
        <v>25</v>
      </c>
      <c r="J36" s="5" t="s">
        <v>65</v>
      </c>
      <c r="K36" s="20" t="s">
        <v>134</v>
      </c>
      <c r="L36" s="6" t="s">
        <v>24</v>
      </c>
      <c r="M36" s="7">
        <v>2.0499999999999998</v>
      </c>
      <c r="N36" s="7">
        <v>1</v>
      </c>
      <c r="O36" s="8" t="s">
        <v>22</v>
      </c>
      <c r="P36" s="7">
        <f t="shared" si="4"/>
        <v>65.5</v>
      </c>
      <c r="Q36" s="25">
        <f t="shared" si="0"/>
        <v>-1</v>
      </c>
      <c r="R36" s="26">
        <f t="shared" si="5"/>
        <v>-4.948500000000001</v>
      </c>
      <c r="S36" s="27">
        <f t="shared" si="1"/>
        <v>60.551499999999997</v>
      </c>
      <c r="T36" s="28">
        <f t="shared" si="2"/>
        <v>0.5</v>
      </c>
      <c r="U36" s="12">
        <f t="shared" si="3"/>
        <v>-7.5549618320610731E-2</v>
      </c>
      <c r="V36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45308</v>
      </c>
      <c r="C37" s="3" t="s">
        <v>135</v>
      </c>
      <c r="D37" s="3" t="s">
        <v>30</v>
      </c>
      <c r="E37" s="3">
        <v>1</v>
      </c>
      <c r="F37" s="3" t="s">
        <v>67</v>
      </c>
      <c r="G37" s="3" t="s">
        <v>20</v>
      </c>
      <c r="H37" s="3" t="s">
        <v>64</v>
      </c>
      <c r="I37" s="3" t="s">
        <v>25</v>
      </c>
      <c r="J37" s="5" t="s">
        <v>71</v>
      </c>
      <c r="K37" s="20" t="s">
        <v>35</v>
      </c>
      <c r="L37" s="6" t="s">
        <v>24</v>
      </c>
      <c r="M37" s="7">
        <v>2.02</v>
      </c>
      <c r="N37" s="7">
        <v>1</v>
      </c>
      <c r="O37" s="8" t="s">
        <v>22</v>
      </c>
      <c r="P37" s="7">
        <f t="shared" si="4"/>
        <v>66.5</v>
      </c>
      <c r="Q37" s="25">
        <f t="shared" si="0"/>
        <v>-1</v>
      </c>
      <c r="R37" s="26">
        <f t="shared" si="5"/>
        <v>-5.948500000000001</v>
      </c>
      <c r="S37" s="27">
        <f t="shared" si="1"/>
        <v>60.551499999999997</v>
      </c>
      <c r="T37" s="28">
        <f t="shared" si="2"/>
        <v>0.48571428571428571</v>
      </c>
      <c r="U37" s="12">
        <f t="shared" si="3"/>
        <v>-8.945112781954892E-2</v>
      </c>
      <c r="V37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45308</v>
      </c>
      <c r="C38" s="3" t="s">
        <v>136</v>
      </c>
      <c r="D38" s="3" t="s">
        <v>30</v>
      </c>
      <c r="E38" s="3">
        <v>1</v>
      </c>
      <c r="F38" s="3" t="s">
        <v>74</v>
      </c>
      <c r="G38" s="3" t="s">
        <v>20</v>
      </c>
      <c r="H38" s="3" t="s">
        <v>64</v>
      </c>
      <c r="I38" s="3" t="s">
        <v>25</v>
      </c>
      <c r="J38" s="5" t="s">
        <v>26</v>
      </c>
      <c r="K38" s="20"/>
      <c r="L38" s="6" t="s">
        <v>24</v>
      </c>
      <c r="M38" s="7">
        <v>1.87</v>
      </c>
      <c r="N38" s="7">
        <v>2</v>
      </c>
      <c r="O38" s="8" t="s">
        <v>22</v>
      </c>
      <c r="P38" s="7">
        <f t="shared" si="4"/>
        <v>68.5</v>
      </c>
      <c r="Q38" s="25">
        <f t="shared" si="0"/>
        <v>-2</v>
      </c>
      <c r="R38" s="26">
        <f t="shared" si="5"/>
        <v>-7.948500000000001</v>
      </c>
      <c r="S38" s="27">
        <f t="shared" si="1"/>
        <v>60.551499999999997</v>
      </c>
      <c r="T38" s="28">
        <f t="shared" si="2"/>
        <v>0.47222222222222221</v>
      </c>
      <c r="U38" s="12">
        <f t="shared" si="3"/>
        <v>-0.116036496350365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45309</v>
      </c>
      <c r="C39" s="3" t="s">
        <v>137</v>
      </c>
      <c r="D39" s="3" t="s">
        <v>30</v>
      </c>
      <c r="E39" s="3">
        <v>1</v>
      </c>
      <c r="F39" s="3" t="s">
        <v>45</v>
      </c>
      <c r="G39" s="3" t="s">
        <v>20</v>
      </c>
      <c r="H39" s="3" t="s">
        <v>64</v>
      </c>
      <c r="I39" s="3" t="s">
        <v>23</v>
      </c>
      <c r="J39" s="13" t="s">
        <v>39</v>
      </c>
      <c r="K39" s="20"/>
      <c r="L39" s="6" t="s">
        <v>21</v>
      </c>
      <c r="M39" s="7">
        <v>1.96</v>
      </c>
      <c r="N39" s="7">
        <v>1.5</v>
      </c>
      <c r="O39" s="8" t="s">
        <v>22</v>
      </c>
      <c r="P39" s="7">
        <f t="shared" si="4"/>
        <v>70</v>
      </c>
      <c r="Q39" s="32">
        <f t="shared" si="0"/>
        <v>1.44</v>
      </c>
      <c r="R39" s="26">
        <f t="shared" si="5"/>
        <v>-6.5085000000000015</v>
      </c>
      <c r="S39" s="27">
        <f t="shared" si="1"/>
        <v>63.491500000000002</v>
      </c>
      <c r="T39" s="28">
        <f t="shared" si="2"/>
        <v>0.48648648648648651</v>
      </c>
      <c r="U39" s="12">
        <f t="shared" si="3"/>
        <v>-9.2978571428571397E-2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45310</v>
      </c>
      <c r="C40" s="3" t="s">
        <v>138</v>
      </c>
      <c r="D40" s="3" t="s">
        <v>30</v>
      </c>
      <c r="E40" s="3">
        <v>1</v>
      </c>
      <c r="F40" s="3" t="s">
        <v>139</v>
      </c>
      <c r="G40" s="3" t="s">
        <v>20</v>
      </c>
      <c r="H40" s="3" t="s">
        <v>64</v>
      </c>
      <c r="I40" s="3" t="s">
        <v>25</v>
      </c>
      <c r="J40" s="5" t="s">
        <v>33</v>
      </c>
      <c r="K40" s="20" t="s">
        <v>140</v>
      </c>
      <c r="L40" s="6" t="s">
        <v>24</v>
      </c>
      <c r="M40" s="7">
        <v>2.06</v>
      </c>
      <c r="N40" s="7">
        <v>2</v>
      </c>
      <c r="O40" s="8" t="s">
        <v>22</v>
      </c>
      <c r="P40" s="7">
        <f t="shared" si="4"/>
        <v>72</v>
      </c>
      <c r="Q40" s="25">
        <f t="shared" si="0"/>
        <v>-2</v>
      </c>
      <c r="R40" s="26">
        <f t="shared" si="5"/>
        <v>-8.5085000000000015</v>
      </c>
      <c r="S40" s="27">
        <f t="shared" si="1"/>
        <v>63.491500000000002</v>
      </c>
      <c r="T40" s="28">
        <f t="shared" si="2"/>
        <v>0.47368421052631576</v>
      </c>
      <c r="U40" s="12">
        <f t="shared" si="3"/>
        <v>-0.11817361111111108</v>
      </c>
      <c r="V40">
        <f>COUNTIF($L$2:L40,1)</f>
        <v>18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45311</v>
      </c>
      <c r="C41" s="3" t="s">
        <v>141</v>
      </c>
      <c r="D41" s="3" t="s">
        <v>30</v>
      </c>
      <c r="E41" s="3">
        <v>1</v>
      </c>
      <c r="F41" s="3" t="s">
        <v>81</v>
      </c>
      <c r="G41" s="3" t="s">
        <v>20</v>
      </c>
      <c r="H41" s="3" t="s">
        <v>64</v>
      </c>
      <c r="I41" s="3" t="s">
        <v>23</v>
      </c>
      <c r="J41" s="13" t="s">
        <v>31</v>
      </c>
      <c r="K41" s="20"/>
      <c r="L41" s="6" t="s">
        <v>21</v>
      </c>
      <c r="M41" s="7">
        <v>1.89</v>
      </c>
      <c r="N41" s="7">
        <v>1</v>
      </c>
      <c r="O41" s="8" t="s">
        <v>22</v>
      </c>
      <c r="P41" s="7">
        <f t="shared" si="4"/>
        <v>73</v>
      </c>
      <c r="Q41" s="32">
        <f t="shared" si="0"/>
        <v>0.8899999999999999</v>
      </c>
      <c r="R41" s="26">
        <f t="shared" si="5"/>
        <v>-7.6185000000000018</v>
      </c>
      <c r="S41" s="27">
        <f t="shared" si="1"/>
        <v>65.381500000000003</v>
      </c>
      <c r="T41" s="28">
        <f t="shared" si="2"/>
        <v>0.48717948717948717</v>
      </c>
      <c r="U41" s="12">
        <f t="shared" si="3"/>
        <v>-0.1043630136986301</v>
      </c>
      <c r="V41">
        <f>COUNTIF($L$2:L41,1)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45311</v>
      </c>
      <c r="C42" s="3" t="s">
        <v>142</v>
      </c>
      <c r="D42" s="3" t="s">
        <v>30</v>
      </c>
      <c r="E42" s="3">
        <v>1</v>
      </c>
      <c r="F42" s="3" t="s">
        <v>27</v>
      </c>
      <c r="G42" s="3" t="s">
        <v>20</v>
      </c>
      <c r="H42" s="3" t="s">
        <v>64</v>
      </c>
      <c r="I42" s="3" t="s">
        <v>23</v>
      </c>
      <c r="J42" s="13" t="s">
        <v>28</v>
      </c>
      <c r="K42" s="20"/>
      <c r="L42" s="6" t="s">
        <v>21</v>
      </c>
      <c r="M42" s="7">
        <v>1.97</v>
      </c>
      <c r="N42" s="7">
        <v>2</v>
      </c>
      <c r="O42" s="8" t="s">
        <v>22</v>
      </c>
      <c r="P42" s="7">
        <f t="shared" si="4"/>
        <v>75</v>
      </c>
      <c r="Q42" s="32">
        <f>IF(AND(L42="1",O42="ja"),(N42*M42*0.95)-N42,IF(AND(L42="1",O42="nein"),N42*M42-N42,-N42))</f>
        <v>1.94</v>
      </c>
      <c r="R42" s="26">
        <f t="shared" si="5"/>
        <v>-5.6785000000000014</v>
      </c>
      <c r="S42" s="27">
        <f t="shared" si="1"/>
        <v>69.3215</v>
      </c>
      <c r="T42" s="28">
        <f t="shared" si="2"/>
        <v>0.5</v>
      </c>
      <c r="U42" s="12">
        <f t="shared" si="3"/>
        <v>-7.5713333333333327E-2</v>
      </c>
      <c r="V42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45311</v>
      </c>
      <c r="C43" s="3" t="s">
        <v>143</v>
      </c>
      <c r="D43" s="3" t="s">
        <v>30</v>
      </c>
      <c r="E43" s="3">
        <v>1</v>
      </c>
      <c r="F43" s="3" t="s">
        <v>144</v>
      </c>
      <c r="G43" s="3" t="s">
        <v>20</v>
      </c>
      <c r="H43" s="3" t="s">
        <v>64</v>
      </c>
      <c r="I43" s="3" t="s">
        <v>25</v>
      </c>
      <c r="J43" s="5" t="s">
        <v>75</v>
      </c>
      <c r="K43" s="20" t="s">
        <v>145</v>
      </c>
      <c r="L43" s="6" t="s">
        <v>24</v>
      </c>
      <c r="M43" s="7">
        <v>2.04</v>
      </c>
      <c r="N43" s="7">
        <v>1.5</v>
      </c>
      <c r="O43" s="8" t="s">
        <v>22</v>
      </c>
      <c r="P43" s="7">
        <f t="shared" si="4"/>
        <v>76.5</v>
      </c>
      <c r="Q43" s="25">
        <f t="shared" si="0"/>
        <v>-1.5</v>
      </c>
      <c r="R43" s="26">
        <f t="shared" si="5"/>
        <v>-7.1785000000000014</v>
      </c>
      <c r="S43" s="27">
        <f t="shared" si="1"/>
        <v>69.3215</v>
      </c>
      <c r="T43" s="28">
        <f t="shared" si="2"/>
        <v>0.48780487804878048</v>
      </c>
      <c r="U43" s="12">
        <f t="shared" si="3"/>
        <v>-9.3836601307189543E-2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45311</v>
      </c>
      <c r="C44" s="3" t="s">
        <v>146</v>
      </c>
      <c r="D44" s="3" t="s">
        <v>30</v>
      </c>
      <c r="E44" s="3">
        <v>1</v>
      </c>
      <c r="F44" s="3" t="s">
        <v>144</v>
      </c>
      <c r="G44" s="3" t="s">
        <v>20</v>
      </c>
      <c r="H44" s="3" t="s">
        <v>64</v>
      </c>
      <c r="I44" s="3" t="s">
        <v>25</v>
      </c>
      <c r="J44" s="13" t="s">
        <v>71</v>
      </c>
      <c r="K44" s="20"/>
      <c r="L44" s="6" t="s">
        <v>21</v>
      </c>
      <c r="M44" s="7">
        <v>1.9</v>
      </c>
      <c r="N44" s="7">
        <v>1.5</v>
      </c>
      <c r="O44" s="8" t="s">
        <v>22</v>
      </c>
      <c r="P44" s="7">
        <f t="shared" si="4"/>
        <v>78</v>
      </c>
      <c r="Q44" s="32">
        <f t="shared" si="0"/>
        <v>1.3499999999999996</v>
      </c>
      <c r="R44" s="26">
        <f t="shared" si="5"/>
        <v>-5.8285000000000018</v>
      </c>
      <c r="S44" s="27">
        <f t="shared" si="1"/>
        <v>72.171499999999995</v>
      </c>
      <c r="T44" s="28">
        <f t="shared" si="2"/>
        <v>0.5</v>
      </c>
      <c r="U44" s="12">
        <f t="shared" si="3"/>
        <v>-7.4724358974359043E-2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45311</v>
      </c>
      <c r="C45" s="3" t="s">
        <v>147</v>
      </c>
      <c r="D45" s="3" t="s">
        <v>30</v>
      </c>
      <c r="E45" s="3">
        <v>1</v>
      </c>
      <c r="F45" s="3" t="s">
        <v>148</v>
      </c>
      <c r="G45" s="3" t="s">
        <v>20</v>
      </c>
      <c r="H45" s="3" t="s">
        <v>64</v>
      </c>
      <c r="I45" s="3" t="s">
        <v>25</v>
      </c>
      <c r="J45" s="5" t="s">
        <v>56</v>
      </c>
      <c r="K45" s="20"/>
      <c r="L45" s="6" t="s">
        <v>24</v>
      </c>
      <c r="M45" s="7">
        <v>1.92</v>
      </c>
      <c r="N45" s="7">
        <v>1.5</v>
      </c>
      <c r="O45" s="8" t="s">
        <v>22</v>
      </c>
      <c r="P45" s="7">
        <f t="shared" si="4"/>
        <v>79.5</v>
      </c>
      <c r="Q45" s="25">
        <f t="shared" si="0"/>
        <v>-1.5</v>
      </c>
      <c r="R45" s="26">
        <f t="shared" si="5"/>
        <v>-7.3285000000000018</v>
      </c>
      <c r="S45" s="27">
        <f t="shared" si="1"/>
        <v>72.171499999999995</v>
      </c>
      <c r="T45" s="28">
        <f t="shared" si="2"/>
        <v>0.48837209302325579</v>
      </c>
      <c r="U45" s="12">
        <f t="shared" si="3"/>
        <v>-9.2182389937106979E-2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45311</v>
      </c>
      <c r="C46" s="3" t="s">
        <v>149</v>
      </c>
      <c r="D46" s="3" t="s">
        <v>30</v>
      </c>
      <c r="E46" s="3">
        <v>1</v>
      </c>
      <c r="F46" s="3" t="s">
        <v>68</v>
      </c>
      <c r="G46" s="3" t="s">
        <v>20</v>
      </c>
      <c r="H46" s="3" t="s">
        <v>64</v>
      </c>
      <c r="I46" s="3" t="s">
        <v>25</v>
      </c>
      <c r="J46" s="13" t="s">
        <v>150</v>
      </c>
      <c r="K46" s="20"/>
      <c r="L46" s="6" t="s">
        <v>21</v>
      </c>
      <c r="M46" s="7">
        <v>2.1</v>
      </c>
      <c r="N46" s="7">
        <v>1.5</v>
      </c>
      <c r="O46" s="8" t="s">
        <v>22</v>
      </c>
      <c r="P46" s="7">
        <f t="shared" si="4"/>
        <v>81</v>
      </c>
      <c r="Q46" s="32">
        <f t="shared" si="0"/>
        <v>1.6500000000000004</v>
      </c>
      <c r="R46" s="26">
        <f t="shared" si="5"/>
        <v>-5.6785000000000014</v>
      </c>
      <c r="S46" s="27">
        <f t="shared" si="1"/>
        <v>75.3215</v>
      </c>
      <c r="T46" s="28">
        <f t="shared" si="2"/>
        <v>0.5</v>
      </c>
      <c r="U46" s="12">
        <f t="shared" si="3"/>
        <v>-7.0104938271604939E-2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45311</v>
      </c>
      <c r="C47" s="3" t="s">
        <v>149</v>
      </c>
      <c r="D47" s="3" t="s">
        <v>30</v>
      </c>
      <c r="E47" s="3">
        <v>1</v>
      </c>
      <c r="F47" s="3" t="s">
        <v>54</v>
      </c>
      <c r="G47" s="3" t="s">
        <v>20</v>
      </c>
      <c r="H47" s="3" t="s">
        <v>64</v>
      </c>
      <c r="I47" s="3" t="s">
        <v>25</v>
      </c>
      <c r="J47" s="13" t="s">
        <v>150</v>
      </c>
      <c r="K47" s="20"/>
      <c r="L47" s="6" t="s">
        <v>21</v>
      </c>
      <c r="M47" s="7">
        <v>2</v>
      </c>
      <c r="N47" s="7">
        <v>1.5</v>
      </c>
      <c r="O47" s="8" t="s">
        <v>22</v>
      </c>
      <c r="P47" s="7">
        <f t="shared" si="4"/>
        <v>82.5</v>
      </c>
      <c r="Q47" s="32">
        <f t="shared" si="0"/>
        <v>1.5</v>
      </c>
      <c r="R47" s="26">
        <f t="shared" si="5"/>
        <v>-4.1785000000000014</v>
      </c>
      <c r="S47" s="27">
        <f t="shared" si="1"/>
        <v>78.3215</v>
      </c>
      <c r="T47" s="28">
        <f t="shared" si="2"/>
        <v>0.51111111111111107</v>
      </c>
      <c r="U47" s="12">
        <f t="shared" si="3"/>
        <v>-5.0648484848484845E-2</v>
      </c>
      <c r="V47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45311</v>
      </c>
      <c r="C48" s="3" t="s">
        <v>151</v>
      </c>
      <c r="D48" s="3" t="s">
        <v>30</v>
      </c>
      <c r="E48" s="3">
        <v>1</v>
      </c>
      <c r="F48" s="3" t="s">
        <v>152</v>
      </c>
      <c r="G48" s="3" t="s">
        <v>20</v>
      </c>
      <c r="H48" s="3" t="s">
        <v>64</v>
      </c>
      <c r="I48" s="3" t="s">
        <v>23</v>
      </c>
      <c r="J48" s="5" t="s">
        <v>31</v>
      </c>
      <c r="K48" s="20" t="s">
        <v>153</v>
      </c>
      <c r="L48" s="6" t="s">
        <v>24</v>
      </c>
      <c r="M48" s="7">
        <v>1.98</v>
      </c>
      <c r="N48" s="7">
        <v>2</v>
      </c>
      <c r="O48" s="8" t="s">
        <v>22</v>
      </c>
      <c r="P48" s="7">
        <f t="shared" si="4"/>
        <v>84.5</v>
      </c>
      <c r="Q48" s="25">
        <f t="shared" si="0"/>
        <v>-2</v>
      </c>
      <c r="R48" s="26">
        <f t="shared" si="5"/>
        <v>-6.1785000000000014</v>
      </c>
      <c r="S48" s="27">
        <f t="shared" si="1"/>
        <v>78.3215</v>
      </c>
      <c r="T48" s="28">
        <f t="shared" si="2"/>
        <v>0.5</v>
      </c>
      <c r="U48" s="12">
        <f t="shared" si="3"/>
        <v>-7.3118343195266264E-2</v>
      </c>
      <c r="V48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45311</v>
      </c>
      <c r="C49" s="3" t="s">
        <v>151</v>
      </c>
      <c r="D49" s="3" t="s">
        <v>30</v>
      </c>
      <c r="E49" s="3">
        <v>1</v>
      </c>
      <c r="F49" s="3" t="s">
        <v>38</v>
      </c>
      <c r="G49" s="3" t="s">
        <v>20</v>
      </c>
      <c r="H49" s="3" t="s">
        <v>64</v>
      </c>
      <c r="I49" s="3" t="s">
        <v>23</v>
      </c>
      <c r="J49" s="5" t="s">
        <v>61</v>
      </c>
      <c r="K49" s="20" t="s">
        <v>153</v>
      </c>
      <c r="L49" s="6" t="s">
        <v>24</v>
      </c>
      <c r="M49" s="7">
        <v>1.84</v>
      </c>
      <c r="N49" s="7">
        <v>3</v>
      </c>
      <c r="O49" s="8" t="s">
        <v>22</v>
      </c>
      <c r="P49" s="7">
        <f t="shared" si="4"/>
        <v>87.5</v>
      </c>
      <c r="Q49" s="25">
        <f t="shared" si="0"/>
        <v>-3</v>
      </c>
      <c r="R49" s="26">
        <f t="shared" si="5"/>
        <v>-9.1785000000000014</v>
      </c>
      <c r="S49" s="27">
        <f t="shared" si="1"/>
        <v>78.3215</v>
      </c>
      <c r="T49" s="28">
        <f t="shared" si="2"/>
        <v>0.48936170212765956</v>
      </c>
      <c r="U49" s="12">
        <f t="shared" si="3"/>
        <v>-0.10489714285714286</v>
      </c>
      <c r="V49">
        <f>COUNTIF($L$2:L49,1)</f>
        <v>23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45311</v>
      </c>
      <c r="C50" s="3" t="s">
        <v>154</v>
      </c>
      <c r="D50" s="3" t="s">
        <v>30</v>
      </c>
      <c r="E50" s="3">
        <v>1</v>
      </c>
      <c r="F50" s="3" t="s">
        <v>74</v>
      </c>
      <c r="G50" s="3" t="s">
        <v>20</v>
      </c>
      <c r="H50" s="3" t="s">
        <v>64</v>
      </c>
      <c r="I50" s="3" t="s">
        <v>25</v>
      </c>
      <c r="J50" s="5" t="s">
        <v>32</v>
      </c>
      <c r="K50" s="20"/>
      <c r="L50" s="6" t="s">
        <v>24</v>
      </c>
      <c r="M50" s="7">
        <v>2.1</v>
      </c>
      <c r="N50" s="7">
        <v>1.5</v>
      </c>
      <c r="O50" s="8" t="s">
        <v>22</v>
      </c>
      <c r="P50" s="7">
        <f t="shared" si="4"/>
        <v>89</v>
      </c>
      <c r="Q50" s="25">
        <f t="shared" si="0"/>
        <v>-1.5</v>
      </c>
      <c r="R50" s="26">
        <f t="shared" si="5"/>
        <v>-10.678500000000001</v>
      </c>
      <c r="S50" s="27">
        <f t="shared" si="1"/>
        <v>78.3215</v>
      </c>
      <c r="T50" s="28">
        <f t="shared" si="2"/>
        <v>0.47916666666666669</v>
      </c>
      <c r="U50" s="12">
        <f t="shared" si="3"/>
        <v>-0.11998314606741572</v>
      </c>
      <c r="V50">
        <f>COUNTIF($L$2:L50,1)</f>
        <v>23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45311</v>
      </c>
      <c r="C51" s="3" t="s">
        <v>155</v>
      </c>
      <c r="D51" s="3" t="s">
        <v>30</v>
      </c>
      <c r="E51" s="3">
        <v>1</v>
      </c>
      <c r="F51" s="3" t="s">
        <v>52</v>
      </c>
      <c r="G51" s="3" t="s">
        <v>20</v>
      </c>
      <c r="H51" s="3" t="s">
        <v>64</v>
      </c>
      <c r="I51" s="3" t="s">
        <v>25</v>
      </c>
      <c r="J51" s="33" t="s">
        <v>78</v>
      </c>
      <c r="K51" s="20"/>
      <c r="L51" s="6" t="s">
        <v>21</v>
      </c>
      <c r="M51" s="7">
        <v>1</v>
      </c>
      <c r="N51" s="7">
        <v>2</v>
      </c>
      <c r="O51" s="8" t="s">
        <v>22</v>
      </c>
      <c r="P51" s="7">
        <f t="shared" si="4"/>
        <v>91</v>
      </c>
      <c r="Q51" s="35">
        <f t="shared" si="0"/>
        <v>0</v>
      </c>
      <c r="R51" s="26">
        <f t="shared" si="5"/>
        <v>-10.678500000000001</v>
      </c>
      <c r="S51" s="27">
        <f t="shared" si="1"/>
        <v>80.3215</v>
      </c>
      <c r="T51" s="28">
        <f t="shared" si="2"/>
        <v>0.48979591836734693</v>
      </c>
      <c r="U51" s="12">
        <f t="shared" si="3"/>
        <v>-0.11734615384615384</v>
      </c>
      <c r="V51">
        <f>COUNTIF($L$2:L51,1)</f>
        <v>24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45311</v>
      </c>
      <c r="C52" s="3" t="s">
        <v>156</v>
      </c>
      <c r="D52" s="3" t="s">
        <v>30</v>
      </c>
      <c r="E52" s="3">
        <v>1</v>
      </c>
      <c r="F52" s="3" t="s">
        <v>144</v>
      </c>
      <c r="G52" s="3" t="s">
        <v>20</v>
      </c>
      <c r="H52" s="3" t="s">
        <v>64</v>
      </c>
      <c r="I52" s="3" t="s">
        <v>25</v>
      </c>
      <c r="J52" s="13" t="s">
        <v>71</v>
      </c>
      <c r="K52" s="20"/>
      <c r="L52" s="6" t="s">
        <v>21</v>
      </c>
      <c r="M52" s="7">
        <v>2</v>
      </c>
      <c r="N52" s="7">
        <v>1.5</v>
      </c>
      <c r="O52" s="8" t="s">
        <v>22</v>
      </c>
      <c r="P52" s="7">
        <f t="shared" si="4"/>
        <v>92.5</v>
      </c>
      <c r="Q52" s="32">
        <f t="shared" si="0"/>
        <v>1.5</v>
      </c>
      <c r="R52" s="26">
        <f t="shared" si="5"/>
        <v>-9.1785000000000014</v>
      </c>
      <c r="S52" s="27">
        <f t="shared" si="1"/>
        <v>83.3215</v>
      </c>
      <c r="T52" s="28">
        <f t="shared" si="2"/>
        <v>0.5</v>
      </c>
      <c r="U52" s="12">
        <f t="shared" si="3"/>
        <v>-9.9227027027027029E-2</v>
      </c>
      <c r="V52">
        <f>COUNTIF($L$2:L52,1)</f>
        <v>25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45311</v>
      </c>
      <c r="C53" s="3" t="s">
        <v>155</v>
      </c>
      <c r="D53" s="3" t="s">
        <v>30</v>
      </c>
      <c r="E53" s="3">
        <v>1</v>
      </c>
      <c r="F53" s="3" t="s">
        <v>34</v>
      </c>
      <c r="G53" s="3" t="s">
        <v>20</v>
      </c>
      <c r="H53" s="3" t="s">
        <v>64</v>
      </c>
      <c r="I53" s="3" t="s">
        <v>25</v>
      </c>
      <c r="J53" s="5" t="s">
        <v>78</v>
      </c>
      <c r="K53" s="20"/>
      <c r="L53" s="6" t="s">
        <v>24</v>
      </c>
      <c r="M53" s="7">
        <v>2</v>
      </c>
      <c r="N53" s="7">
        <v>2</v>
      </c>
      <c r="O53" s="8" t="s">
        <v>22</v>
      </c>
      <c r="P53" s="7">
        <f t="shared" si="4"/>
        <v>94.5</v>
      </c>
      <c r="Q53" s="25">
        <f t="shared" si="0"/>
        <v>-2</v>
      </c>
      <c r="R53" s="26">
        <f t="shared" si="5"/>
        <v>-11.178500000000001</v>
      </c>
      <c r="S53" s="27">
        <f t="shared" si="1"/>
        <v>83.3215</v>
      </c>
      <c r="T53" s="28">
        <f t="shared" si="2"/>
        <v>0.49019607843137253</v>
      </c>
      <c r="U53" s="12">
        <f t="shared" si="3"/>
        <v>-0.11829100529100529</v>
      </c>
      <c r="V53">
        <f>COUNTIF($L$2:L53,1)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45311</v>
      </c>
      <c r="C54" s="3" t="s">
        <v>155</v>
      </c>
      <c r="D54" s="3" t="s">
        <v>30</v>
      </c>
      <c r="E54" s="3">
        <v>1</v>
      </c>
      <c r="F54" s="3" t="s">
        <v>38</v>
      </c>
      <c r="G54" s="3" t="s">
        <v>20</v>
      </c>
      <c r="H54" s="3" t="s">
        <v>64</v>
      </c>
      <c r="I54" s="3" t="s">
        <v>25</v>
      </c>
      <c r="J54" s="5" t="s">
        <v>78</v>
      </c>
      <c r="K54" s="20"/>
      <c r="L54" s="6" t="s">
        <v>24</v>
      </c>
      <c r="M54" s="7">
        <v>1.85</v>
      </c>
      <c r="N54" s="7">
        <v>2</v>
      </c>
      <c r="O54" s="8" t="s">
        <v>22</v>
      </c>
      <c r="P54" s="7">
        <f t="shared" si="4"/>
        <v>96.5</v>
      </c>
      <c r="Q54" s="25">
        <f t="shared" si="0"/>
        <v>-2</v>
      </c>
      <c r="R54" s="26">
        <f t="shared" si="5"/>
        <v>-13.178500000000001</v>
      </c>
      <c r="S54" s="27">
        <f t="shared" si="1"/>
        <v>83.3215</v>
      </c>
      <c r="T54" s="28">
        <f t="shared" si="2"/>
        <v>0.48076923076923078</v>
      </c>
      <c r="U54" s="12">
        <f t="shared" si="3"/>
        <v>-0.13656476683937824</v>
      </c>
      <c r="V54">
        <f>COUNTIF($L$2:L54,1)</f>
        <v>25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45312</v>
      </c>
      <c r="C55" s="3" t="s">
        <v>157</v>
      </c>
      <c r="D55" s="3" t="s">
        <v>30</v>
      </c>
      <c r="E55" s="3">
        <v>1</v>
      </c>
      <c r="F55" s="3" t="s">
        <v>43</v>
      </c>
      <c r="G55" s="3" t="s">
        <v>20</v>
      </c>
      <c r="H55" s="3" t="s">
        <v>64</v>
      </c>
      <c r="I55" s="3" t="s">
        <v>25</v>
      </c>
      <c r="J55" s="33" t="s">
        <v>33</v>
      </c>
      <c r="K55" s="20" t="s">
        <v>158</v>
      </c>
      <c r="L55" s="6" t="s">
        <v>21</v>
      </c>
      <c r="M55" s="7">
        <v>1</v>
      </c>
      <c r="N55" s="7">
        <v>2</v>
      </c>
      <c r="O55" s="8" t="s">
        <v>22</v>
      </c>
      <c r="P55" s="7">
        <f t="shared" si="4"/>
        <v>98.5</v>
      </c>
      <c r="Q55" s="35">
        <f t="shared" si="0"/>
        <v>0</v>
      </c>
      <c r="R55" s="26">
        <f t="shared" si="5"/>
        <v>-13.178500000000001</v>
      </c>
      <c r="S55" s="27">
        <f t="shared" si="1"/>
        <v>85.3215</v>
      </c>
      <c r="T55" s="28">
        <f t="shared" si="2"/>
        <v>0.49056603773584906</v>
      </c>
      <c r="U55" s="12">
        <f t="shared" si="3"/>
        <v>-0.13379187817258884</v>
      </c>
      <c r="V55">
        <f>COUNTIF($L$2:L55,1)</f>
        <v>26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45312</v>
      </c>
      <c r="C56" s="3" t="s">
        <v>157</v>
      </c>
      <c r="D56" s="3" t="s">
        <v>30</v>
      </c>
      <c r="E56" s="3">
        <v>1</v>
      </c>
      <c r="F56" s="3" t="s">
        <v>74</v>
      </c>
      <c r="G56" s="3" t="s">
        <v>20</v>
      </c>
      <c r="H56" s="3" t="s">
        <v>64</v>
      </c>
      <c r="I56" s="3" t="s">
        <v>25</v>
      </c>
      <c r="J56" s="33" t="s">
        <v>33</v>
      </c>
      <c r="K56" s="20"/>
      <c r="L56" s="6" t="s">
        <v>21</v>
      </c>
      <c r="M56" s="7">
        <v>1</v>
      </c>
      <c r="N56" s="7">
        <v>2</v>
      </c>
      <c r="O56" s="8" t="s">
        <v>22</v>
      </c>
      <c r="P56" s="7">
        <f t="shared" si="4"/>
        <v>100.5</v>
      </c>
      <c r="Q56" s="35">
        <f t="shared" si="0"/>
        <v>0</v>
      </c>
      <c r="R56" s="26">
        <f t="shared" si="5"/>
        <v>-13.178500000000001</v>
      </c>
      <c r="S56" s="27">
        <f t="shared" si="1"/>
        <v>87.3215</v>
      </c>
      <c r="T56" s="28">
        <f t="shared" si="2"/>
        <v>0.5</v>
      </c>
      <c r="U56" s="12">
        <f t="shared" si="3"/>
        <v>-0.13112935323383085</v>
      </c>
      <c r="V56">
        <f>COUNTIF($L$2:L56,1)</f>
        <v>27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45312</v>
      </c>
      <c r="C57" s="3" t="s">
        <v>159</v>
      </c>
      <c r="D57" s="3" t="s">
        <v>30</v>
      </c>
      <c r="E57" s="3">
        <v>1</v>
      </c>
      <c r="F57" s="3" t="s">
        <v>55</v>
      </c>
      <c r="G57" s="3" t="s">
        <v>20</v>
      </c>
      <c r="H57" s="3" t="s">
        <v>64</v>
      </c>
      <c r="I57" s="3" t="s">
        <v>25</v>
      </c>
      <c r="J57" s="5" t="s">
        <v>33</v>
      </c>
      <c r="K57" s="20" t="s">
        <v>35</v>
      </c>
      <c r="L57" s="6" t="s">
        <v>24</v>
      </c>
      <c r="M57" s="7">
        <v>1.92</v>
      </c>
      <c r="N57" s="7">
        <v>2</v>
      </c>
      <c r="O57" s="8" t="s">
        <v>22</v>
      </c>
      <c r="P57" s="7">
        <f t="shared" si="4"/>
        <v>102.5</v>
      </c>
      <c r="Q57" s="25">
        <f t="shared" si="0"/>
        <v>-2</v>
      </c>
      <c r="R57" s="26">
        <f t="shared" si="5"/>
        <v>-15.178500000000001</v>
      </c>
      <c r="S57" s="27">
        <f t="shared" si="1"/>
        <v>87.3215</v>
      </c>
      <c r="T57" s="28">
        <f t="shared" si="2"/>
        <v>0.49090909090909091</v>
      </c>
      <c r="U57" s="12">
        <f t="shared" si="3"/>
        <v>-0.1480829268292683</v>
      </c>
      <c r="V57">
        <f>COUNTIF($L$2:L57,1)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45314</v>
      </c>
      <c r="C58" s="3" t="s">
        <v>73</v>
      </c>
      <c r="D58" s="3" t="s">
        <v>30</v>
      </c>
      <c r="E58" s="3">
        <v>1</v>
      </c>
      <c r="F58" s="3" t="s">
        <v>53</v>
      </c>
      <c r="G58" s="3" t="s">
        <v>20</v>
      </c>
      <c r="H58" s="3" t="s">
        <v>64</v>
      </c>
      <c r="I58" s="3" t="s">
        <v>23</v>
      </c>
      <c r="J58" s="5" t="s">
        <v>33</v>
      </c>
      <c r="K58" s="20" t="s">
        <v>35</v>
      </c>
      <c r="L58" s="6" t="s">
        <v>24</v>
      </c>
      <c r="M58" s="7">
        <v>1.91</v>
      </c>
      <c r="N58" s="7">
        <v>2</v>
      </c>
      <c r="O58" s="8" t="s">
        <v>22</v>
      </c>
      <c r="P58" s="7">
        <f t="shared" si="4"/>
        <v>104.5</v>
      </c>
      <c r="Q58" s="25">
        <f t="shared" si="0"/>
        <v>-2</v>
      </c>
      <c r="R58" s="26">
        <f t="shared" si="5"/>
        <v>-17.1785</v>
      </c>
      <c r="S58" s="27">
        <f t="shared" si="1"/>
        <v>87.3215</v>
      </c>
      <c r="T58" s="28">
        <f t="shared" si="2"/>
        <v>0.48214285714285715</v>
      </c>
      <c r="U58" s="12">
        <f t="shared" si="3"/>
        <v>-0.16438755980861244</v>
      </c>
      <c r="V58">
        <f>COUNTIF($L$2:L58,1)</f>
        <v>27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45314</v>
      </c>
      <c r="C59" s="3" t="s">
        <v>160</v>
      </c>
      <c r="D59" s="3" t="s">
        <v>30</v>
      </c>
      <c r="E59" s="3">
        <v>1</v>
      </c>
      <c r="F59" s="3" t="s">
        <v>67</v>
      </c>
      <c r="G59" s="3" t="s">
        <v>20</v>
      </c>
      <c r="H59" s="3" t="s">
        <v>64</v>
      </c>
      <c r="I59" s="3" t="s">
        <v>23</v>
      </c>
      <c r="J59" s="13" t="s">
        <v>40</v>
      </c>
      <c r="K59" s="20"/>
      <c r="L59" s="6" t="s">
        <v>24</v>
      </c>
      <c r="M59" s="7">
        <v>2.0099999999999998</v>
      </c>
      <c r="N59" s="7">
        <v>1.5</v>
      </c>
      <c r="O59" s="8" t="s">
        <v>22</v>
      </c>
      <c r="P59" s="7">
        <f t="shared" si="4"/>
        <v>106</v>
      </c>
      <c r="Q59" s="25">
        <f t="shared" si="0"/>
        <v>-1.5</v>
      </c>
      <c r="R59" s="26">
        <f t="shared" si="5"/>
        <v>-18.6785</v>
      </c>
      <c r="S59" s="27">
        <f t="shared" si="1"/>
        <v>87.3215</v>
      </c>
      <c r="T59" s="28">
        <f t="shared" si="2"/>
        <v>0.47368421052631576</v>
      </c>
      <c r="U59" s="12">
        <f t="shared" si="3"/>
        <v>-0.1762122641509434</v>
      </c>
      <c r="V59">
        <f>COUNTIF($L$2:L59,1)</f>
        <v>27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45314</v>
      </c>
      <c r="C60" s="3" t="s">
        <v>161</v>
      </c>
      <c r="D60" s="3" t="s">
        <v>30</v>
      </c>
      <c r="E60" s="3">
        <v>1</v>
      </c>
      <c r="F60" s="3" t="s">
        <v>90</v>
      </c>
      <c r="G60" s="3" t="s">
        <v>20</v>
      </c>
      <c r="H60" s="3" t="s">
        <v>162</v>
      </c>
      <c r="I60" s="3" t="s">
        <v>25</v>
      </c>
      <c r="J60" s="13" t="s">
        <v>63</v>
      </c>
      <c r="K60" s="20"/>
      <c r="L60" s="6" t="s">
        <v>21</v>
      </c>
      <c r="M60" s="7">
        <v>1.9</v>
      </c>
      <c r="N60" s="7">
        <v>2</v>
      </c>
      <c r="O60" s="8" t="s">
        <v>22</v>
      </c>
      <c r="P60" s="7">
        <f t="shared" si="4"/>
        <v>108</v>
      </c>
      <c r="Q60" s="32">
        <f t="shared" si="0"/>
        <v>1.7999999999999998</v>
      </c>
      <c r="R60" s="26">
        <f t="shared" si="5"/>
        <v>-16.878499999999999</v>
      </c>
      <c r="S60" s="27">
        <f t="shared" si="1"/>
        <v>91.121499999999997</v>
      </c>
      <c r="T60" s="28">
        <f t="shared" si="2"/>
        <v>0.48275862068965519</v>
      </c>
      <c r="U60" s="12">
        <f t="shared" si="3"/>
        <v>-0.15628240740740743</v>
      </c>
      <c r="V60">
        <f>COUNTIF($L$2:L60,1)</f>
        <v>28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7.25" customHeight="1" x14ac:dyDescent="0.2">
      <c r="A61" s="3">
        <v>59</v>
      </c>
      <c r="B61" s="4">
        <v>45314</v>
      </c>
      <c r="C61" s="3" t="s">
        <v>163</v>
      </c>
      <c r="D61" s="3" t="s">
        <v>30</v>
      </c>
      <c r="E61" s="3">
        <v>1</v>
      </c>
      <c r="F61" s="3" t="s">
        <v>68</v>
      </c>
      <c r="G61" s="3" t="s">
        <v>20</v>
      </c>
      <c r="H61" s="3" t="s">
        <v>64</v>
      </c>
      <c r="I61" s="3" t="s">
        <v>23</v>
      </c>
      <c r="J61" s="13" t="s">
        <v>66</v>
      </c>
      <c r="K61" s="20"/>
      <c r="L61" s="6" t="s">
        <v>21</v>
      </c>
      <c r="M61" s="7">
        <v>1.98</v>
      </c>
      <c r="N61" s="7">
        <v>1.5</v>
      </c>
      <c r="O61" s="8" t="s">
        <v>22</v>
      </c>
      <c r="P61" s="7">
        <f t="shared" si="4"/>
        <v>109.5</v>
      </c>
      <c r="Q61" s="32">
        <f t="shared" si="0"/>
        <v>1.4699999999999998</v>
      </c>
      <c r="R61" s="26">
        <f t="shared" si="5"/>
        <v>-15.4085</v>
      </c>
      <c r="S61" s="27">
        <f t="shared" si="1"/>
        <v>94.091499999999996</v>
      </c>
      <c r="T61" s="28">
        <f t="shared" si="2"/>
        <v>0.49152542372881358</v>
      </c>
      <c r="U61" s="12">
        <f t="shared" si="3"/>
        <v>-0.14071689497716899</v>
      </c>
      <c r="V61">
        <f>COUNTIF($L$2:L61,1)</f>
        <v>29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45314</v>
      </c>
      <c r="C62" s="3" t="s">
        <v>161</v>
      </c>
      <c r="D62" s="3" t="s">
        <v>30</v>
      </c>
      <c r="E62" s="3">
        <v>1</v>
      </c>
      <c r="F62" s="3" t="s">
        <v>148</v>
      </c>
      <c r="G62" s="3" t="s">
        <v>20</v>
      </c>
      <c r="H62" s="3" t="s">
        <v>162</v>
      </c>
      <c r="I62" s="3" t="s">
        <v>25</v>
      </c>
      <c r="J62" s="13" t="s">
        <v>63</v>
      </c>
      <c r="K62" s="20"/>
      <c r="L62" s="6" t="s">
        <v>21</v>
      </c>
      <c r="M62" s="7">
        <v>1.9</v>
      </c>
      <c r="N62" s="7">
        <v>1.5</v>
      </c>
      <c r="O62" s="8" t="s">
        <v>22</v>
      </c>
      <c r="P62" s="7">
        <f t="shared" si="4"/>
        <v>111</v>
      </c>
      <c r="Q62" s="32">
        <f t="shared" si="0"/>
        <v>1.3499999999999996</v>
      </c>
      <c r="R62" s="26">
        <f t="shared" si="5"/>
        <v>-14.0585</v>
      </c>
      <c r="S62" s="27">
        <f t="shared" si="1"/>
        <v>96.941500000000005</v>
      </c>
      <c r="T62" s="28">
        <f t="shared" si="2"/>
        <v>0.5</v>
      </c>
      <c r="U62" s="12">
        <f t="shared" si="3"/>
        <v>-0.12665315315315312</v>
      </c>
      <c r="V62">
        <f>COUNTIF($L$2:L62,1)</f>
        <v>30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7.25" customHeight="1" x14ac:dyDescent="0.2">
      <c r="A63" s="3">
        <v>61</v>
      </c>
      <c r="B63" s="4">
        <v>45314</v>
      </c>
      <c r="C63" s="3" t="s">
        <v>73</v>
      </c>
      <c r="D63" s="3" t="s">
        <v>30</v>
      </c>
      <c r="E63" s="3">
        <v>1</v>
      </c>
      <c r="F63" s="3" t="s">
        <v>53</v>
      </c>
      <c r="G63" s="3" t="s">
        <v>20</v>
      </c>
      <c r="H63" s="3" t="s">
        <v>64</v>
      </c>
      <c r="I63" s="3" t="s">
        <v>25</v>
      </c>
      <c r="J63" s="5" t="s">
        <v>33</v>
      </c>
      <c r="K63" s="20" t="s">
        <v>35</v>
      </c>
      <c r="L63" s="6" t="s">
        <v>24</v>
      </c>
      <c r="M63" s="7">
        <v>1.92</v>
      </c>
      <c r="N63" s="7">
        <v>1</v>
      </c>
      <c r="O63" s="8" t="s">
        <v>22</v>
      </c>
      <c r="P63" s="7">
        <f t="shared" si="4"/>
        <v>112</v>
      </c>
      <c r="Q63" s="25">
        <f t="shared" si="0"/>
        <v>-1</v>
      </c>
      <c r="R63" s="26">
        <f t="shared" si="5"/>
        <v>-15.0585</v>
      </c>
      <c r="S63" s="27">
        <f t="shared" si="1"/>
        <v>96.941500000000005</v>
      </c>
      <c r="T63" s="28">
        <f t="shared" si="2"/>
        <v>0.49180327868852458</v>
      </c>
      <c r="U63" s="12">
        <f t="shared" si="3"/>
        <v>-0.13445089285714282</v>
      </c>
      <c r="V63">
        <f>COUNTIF($L$2:L63,1)</f>
        <v>30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45314</v>
      </c>
      <c r="C64" s="3" t="s">
        <v>161</v>
      </c>
      <c r="D64" s="3" t="s">
        <v>30</v>
      </c>
      <c r="E64" s="3">
        <v>1</v>
      </c>
      <c r="F64" s="3" t="s">
        <v>90</v>
      </c>
      <c r="G64" s="3" t="s">
        <v>20</v>
      </c>
      <c r="H64" s="3" t="s">
        <v>162</v>
      </c>
      <c r="I64" s="3" t="s">
        <v>25</v>
      </c>
      <c r="J64" s="5" t="s">
        <v>63</v>
      </c>
      <c r="K64" s="20" t="s">
        <v>79</v>
      </c>
      <c r="L64" s="6" t="s">
        <v>24</v>
      </c>
      <c r="M64" s="7">
        <v>3.6</v>
      </c>
      <c r="N64" s="7">
        <v>1</v>
      </c>
      <c r="O64" s="8" t="s">
        <v>22</v>
      </c>
      <c r="P64" s="7">
        <f t="shared" si="4"/>
        <v>113</v>
      </c>
      <c r="Q64" s="25">
        <f t="shared" si="0"/>
        <v>-1</v>
      </c>
      <c r="R64" s="26">
        <f t="shared" si="5"/>
        <v>-16.058500000000002</v>
      </c>
      <c r="S64" s="27">
        <f t="shared" si="1"/>
        <v>96.941499999999991</v>
      </c>
      <c r="T64" s="28">
        <f t="shared" si="2"/>
        <v>0.4838709677419355</v>
      </c>
      <c r="U64" s="12">
        <f t="shared" si="3"/>
        <v>-0.14211061946902664</v>
      </c>
      <c r="V64">
        <f>COUNTIF($L$2:L64,1)</f>
        <v>30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7.25" customHeight="1" x14ac:dyDescent="0.2">
      <c r="A65" s="3">
        <v>63</v>
      </c>
      <c r="B65" s="4">
        <v>45314</v>
      </c>
      <c r="C65" s="3" t="s">
        <v>161</v>
      </c>
      <c r="D65" s="3" t="s">
        <v>30</v>
      </c>
      <c r="E65" s="3">
        <v>1</v>
      </c>
      <c r="F65" s="3" t="s">
        <v>90</v>
      </c>
      <c r="G65" s="3" t="s">
        <v>20</v>
      </c>
      <c r="H65" s="3" t="s">
        <v>162</v>
      </c>
      <c r="I65" s="3" t="s">
        <v>25</v>
      </c>
      <c r="J65" s="5" t="s">
        <v>63</v>
      </c>
      <c r="K65" s="20" t="s">
        <v>79</v>
      </c>
      <c r="L65" s="6" t="s">
        <v>24</v>
      </c>
      <c r="M65" s="7">
        <v>1.85</v>
      </c>
      <c r="N65" s="7">
        <v>2</v>
      </c>
      <c r="O65" s="8" t="s">
        <v>22</v>
      </c>
      <c r="P65" s="7">
        <f t="shared" si="4"/>
        <v>115</v>
      </c>
      <c r="Q65" s="25">
        <f t="shared" si="0"/>
        <v>-2</v>
      </c>
      <c r="R65" s="26">
        <f t="shared" si="5"/>
        <v>-18.058500000000002</v>
      </c>
      <c r="S65" s="27">
        <f t="shared" si="1"/>
        <v>96.941499999999991</v>
      </c>
      <c r="T65" s="28">
        <f t="shared" si="2"/>
        <v>0.47619047619047616</v>
      </c>
      <c r="U65" s="12">
        <f t="shared" si="3"/>
        <v>-0.15703043478260878</v>
      </c>
      <c r="V65">
        <f>COUNTIF($L$2:L65,1)</f>
        <v>30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45314</v>
      </c>
      <c r="C66" s="3" t="s">
        <v>164</v>
      </c>
      <c r="D66" s="3" t="s">
        <v>30</v>
      </c>
      <c r="E66" s="3">
        <v>1</v>
      </c>
      <c r="F66" s="3" t="s">
        <v>43</v>
      </c>
      <c r="G66" s="3" t="s">
        <v>20</v>
      </c>
      <c r="H66" s="3" t="s">
        <v>64</v>
      </c>
      <c r="I66" s="3" t="s">
        <v>23</v>
      </c>
      <c r="J66" s="13" t="s">
        <v>165</v>
      </c>
      <c r="K66" s="20"/>
      <c r="L66" s="6" t="s">
        <v>21</v>
      </c>
      <c r="M66" s="7">
        <v>1.94</v>
      </c>
      <c r="N66" s="7">
        <v>2</v>
      </c>
      <c r="O66" s="8" t="s">
        <v>22</v>
      </c>
      <c r="P66" s="7">
        <f t="shared" si="4"/>
        <v>117</v>
      </c>
      <c r="Q66" s="32">
        <f t="shared" si="0"/>
        <v>1.88</v>
      </c>
      <c r="R66" s="26">
        <f t="shared" si="5"/>
        <v>-16.178500000000003</v>
      </c>
      <c r="S66" s="27">
        <f t="shared" si="1"/>
        <v>100.8215</v>
      </c>
      <c r="T66" s="28">
        <f t="shared" si="2"/>
        <v>0.484375</v>
      </c>
      <c r="U66" s="12">
        <f t="shared" si="3"/>
        <v>-0.13827777777777778</v>
      </c>
      <c r="V66">
        <f>COUNTIF($L$2:L66,1)</f>
        <v>31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45314</v>
      </c>
      <c r="C67" s="3" t="s">
        <v>166</v>
      </c>
      <c r="D67" s="3" t="s">
        <v>30</v>
      </c>
      <c r="E67" s="3">
        <v>1</v>
      </c>
      <c r="F67" s="3" t="s">
        <v>114</v>
      </c>
      <c r="G67" s="3" t="s">
        <v>20</v>
      </c>
      <c r="H67" s="3" t="s">
        <v>64</v>
      </c>
      <c r="I67" s="3" t="s">
        <v>25</v>
      </c>
      <c r="J67" s="33" t="s">
        <v>167</v>
      </c>
      <c r="K67" s="20" t="s">
        <v>46</v>
      </c>
      <c r="L67" s="6" t="s">
        <v>21</v>
      </c>
      <c r="M67" s="7">
        <v>1</v>
      </c>
      <c r="N67" s="7">
        <v>3</v>
      </c>
      <c r="O67" s="8" t="s">
        <v>22</v>
      </c>
      <c r="P67" s="7">
        <f t="shared" si="4"/>
        <v>120</v>
      </c>
      <c r="Q67" s="35">
        <f t="shared" ref="Q67:Q96" si="6">IF(AND(L67="1",O67="ja"),(N67*M67*0.95)-N67,IF(AND(L67="1",O67="nein"),N67*M67-N67,-N67))</f>
        <v>0</v>
      </c>
      <c r="R67" s="26">
        <f t="shared" si="5"/>
        <v>-16.178500000000003</v>
      </c>
      <c r="S67" s="27">
        <f t="shared" ref="S67:S96" si="7">P67+R67</f>
        <v>103.8215</v>
      </c>
      <c r="T67" s="28">
        <f t="shared" ref="T67:T96" si="8">V67/W67</f>
        <v>0.49230769230769234</v>
      </c>
      <c r="U67" s="12">
        <f t="shared" ref="U67:U96" si="9">((S67-P67)/P67)*100%</f>
        <v>-0.13482083333333333</v>
      </c>
      <c r="V67">
        <f>COUNTIF($L$2:L67,1)</f>
        <v>32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7.25" customHeight="1" x14ac:dyDescent="0.2">
      <c r="A68" s="3">
        <v>66</v>
      </c>
      <c r="B68" s="4">
        <v>45314</v>
      </c>
      <c r="C68" s="3" t="s">
        <v>166</v>
      </c>
      <c r="D68" s="3" t="s">
        <v>30</v>
      </c>
      <c r="E68" s="3">
        <v>1</v>
      </c>
      <c r="F68" s="3" t="s">
        <v>168</v>
      </c>
      <c r="G68" s="3" t="s">
        <v>20</v>
      </c>
      <c r="H68" s="3" t="s">
        <v>64</v>
      </c>
      <c r="I68" s="3" t="s">
        <v>25</v>
      </c>
      <c r="J68" s="33" t="s">
        <v>167</v>
      </c>
      <c r="K68" s="20" t="s">
        <v>46</v>
      </c>
      <c r="L68" s="6" t="s">
        <v>21</v>
      </c>
      <c r="M68" s="7">
        <v>1</v>
      </c>
      <c r="N68" s="7">
        <v>3</v>
      </c>
      <c r="O68" s="8" t="s">
        <v>22</v>
      </c>
      <c r="P68" s="7">
        <f t="shared" ref="P68:P96" si="10">P67+N68</f>
        <v>123</v>
      </c>
      <c r="Q68" s="35">
        <f t="shared" si="6"/>
        <v>0</v>
      </c>
      <c r="R68" s="26">
        <f t="shared" ref="R68:R96" si="11">R67+Q68</f>
        <v>-16.178500000000003</v>
      </c>
      <c r="S68" s="27">
        <f t="shared" si="7"/>
        <v>106.8215</v>
      </c>
      <c r="T68" s="28">
        <f t="shared" si="8"/>
        <v>0.5</v>
      </c>
      <c r="U68" s="12">
        <f t="shared" si="9"/>
        <v>-0.13153252032520324</v>
      </c>
      <c r="V68">
        <f>COUNTIF($L$2:L68,1)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45314</v>
      </c>
      <c r="C69" s="3" t="s">
        <v>166</v>
      </c>
      <c r="D69" s="3" t="s">
        <v>30</v>
      </c>
      <c r="E69" s="3">
        <v>1</v>
      </c>
      <c r="F69" s="3" t="s">
        <v>169</v>
      </c>
      <c r="G69" s="3" t="s">
        <v>20</v>
      </c>
      <c r="H69" s="3" t="s">
        <v>64</v>
      </c>
      <c r="I69" s="3" t="s">
        <v>25</v>
      </c>
      <c r="J69" s="13" t="s">
        <v>167</v>
      </c>
      <c r="K69" s="20"/>
      <c r="L69" s="6" t="s">
        <v>21</v>
      </c>
      <c r="M69" s="7">
        <v>1.82</v>
      </c>
      <c r="N69" s="7">
        <v>5</v>
      </c>
      <c r="O69" s="8" t="s">
        <v>22</v>
      </c>
      <c r="P69" s="7">
        <f t="shared" si="10"/>
        <v>128</v>
      </c>
      <c r="Q69" s="32">
        <f t="shared" si="6"/>
        <v>4.0999999999999996</v>
      </c>
      <c r="R69" s="26">
        <f t="shared" si="11"/>
        <v>-12.078500000000004</v>
      </c>
      <c r="S69" s="27">
        <f t="shared" si="7"/>
        <v>115.92149999999999</v>
      </c>
      <c r="T69" s="28">
        <f t="shared" si="8"/>
        <v>0.5074626865671642</v>
      </c>
      <c r="U69" s="12">
        <f t="shared" si="9"/>
        <v>-9.4363281250000042E-2</v>
      </c>
      <c r="V69">
        <f>COUNTIF($L$2:L69,1)</f>
        <v>34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45314</v>
      </c>
      <c r="C70" s="3" t="s">
        <v>170</v>
      </c>
      <c r="D70" s="3" t="s">
        <v>30</v>
      </c>
      <c r="E70" s="3">
        <v>1</v>
      </c>
      <c r="F70" s="3" t="s">
        <v>68</v>
      </c>
      <c r="G70" s="3" t="s">
        <v>20</v>
      </c>
      <c r="H70" s="3" t="s">
        <v>64</v>
      </c>
      <c r="I70" s="3" t="s">
        <v>25</v>
      </c>
      <c r="J70" s="5" t="s">
        <v>61</v>
      </c>
      <c r="K70" s="20" t="s">
        <v>79</v>
      </c>
      <c r="L70" s="6" t="s">
        <v>24</v>
      </c>
      <c r="M70" s="7">
        <v>2.08</v>
      </c>
      <c r="N70" s="7">
        <v>4</v>
      </c>
      <c r="O70" s="8" t="s">
        <v>22</v>
      </c>
      <c r="P70" s="7">
        <f t="shared" si="10"/>
        <v>132</v>
      </c>
      <c r="Q70" s="25">
        <f t="shared" si="6"/>
        <v>-4</v>
      </c>
      <c r="R70" s="26">
        <f t="shared" si="11"/>
        <v>-16.078500000000005</v>
      </c>
      <c r="S70" s="27">
        <f t="shared" si="7"/>
        <v>115.92149999999999</v>
      </c>
      <c r="T70" s="28">
        <f t="shared" si="8"/>
        <v>0.5</v>
      </c>
      <c r="U70" s="12">
        <f t="shared" si="9"/>
        <v>-0.12180681818181822</v>
      </c>
      <c r="V70">
        <f>COUNTIF($L$2:L70,1)</f>
        <v>34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45314</v>
      </c>
      <c r="C71" s="3" t="s">
        <v>166</v>
      </c>
      <c r="D71" s="3" t="s">
        <v>30</v>
      </c>
      <c r="E71" s="3">
        <v>1</v>
      </c>
      <c r="F71" s="3" t="s">
        <v>171</v>
      </c>
      <c r="G71" s="3" t="s">
        <v>20</v>
      </c>
      <c r="H71" s="3" t="s">
        <v>64</v>
      </c>
      <c r="I71" s="3" t="s">
        <v>25</v>
      </c>
      <c r="J71" s="13" t="s">
        <v>167</v>
      </c>
      <c r="K71" s="20"/>
      <c r="L71" s="6" t="s">
        <v>21</v>
      </c>
      <c r="M71" s="7">
        <v>1.95</v>
      </c>
      <c r="N71" s="7">
        <v>3</v>
      </c>
      <c r="O71" s="8" t="s">
        <v>22</v>
      </c>
      <c r="P71" s="7">
        <f t="shared" si="10"/>
        <v>135</v>
      </c>
      <c r="Q71" s="32">
        <f t="shared" si="6"/>
        <v>2.8499999999999996</v>
      </c>
      <c r="R71" s="26">
        <f t="shared" si="11"/>
        <v>-13.228500000000006</v>
      </c>
      <c r="S71" s="27">
        <f t="shared" si="7"/>
        <v>121.77149999999999</v>
      </c>
      <c r="T71" s="28">
        <f t="shared" si="8"/>
        <v>0.50724637681159424</v>
      </c>
      <c r="U71" s="12">
        <f t="shared" si="9"/>
        <v>-9.7988888888888973E-2</v>
      </c>
      <c r="V71">
        <f>COUNTIF($L$2:L71,1)</f>
        <v>35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45315</v>
      </c>
      <c r="C72" s="3" t="s">
        <v>172</v>
      </c>
      <c r="D72" s="3" t="s">
        <v>30</v>
      </c>
      <c r="E72" s="3">
        <v>1</v>
      </c>
      <c r="F72" s="3" t="s">
        <v>74</v>
      </c>
      <c r="G72" s="3" t="s">
        <v>20</v>
      </c>
      <c r="H72" s="3" t="s">
        <v>162</v>
      </c>
      <c r="I72" s="3" t="s">
        <v>25</v>
      </c>
      <c r="J72" s="5" t="s">
        <v>69</v>
      </c>
      <c r="K72" s="20" t="s">
        <v>79</v>
      </c>
      <c r="L72" s="6" t="s">
        <v>24</v>
      </c>
      <c r="M72" s="7">
        <v>2.1</v>
      </c>
      <c r="N72" s="7">
        <v>1.5</v>
      </c>
      <c r="O72" s="8" t="s">
        <v>22</v>
      </c>
      <c r="P72" s="7">
        <f t="shared" si="10"/>
        <v>136.5</v>
      </c>
      <c r="Q72" s="25">
        <f t="shared" si="6"/>
        <v>-1.5</v>
      </c>
      <c r="R72" s="26">
        <f t="shared" si="11"/>
        <v>-14.728500000000006</v>
      </c>
      <c r="S72" s="27">
        <f t="shared" si="7"/>
        <v>121.77149999999999</v>
      </c>
      <c r="T72" s="28">
        <f t="shared" si="8"/>
        <v>0.5</v>
      </c>
      <c r="U72" s="12">
        <f t="shared" si="9"/>
        <v>-0.10790109890109899</v>
      </c>
      <c r="V72">
        <f>COUNTIF($L$2:L72,1)</f>
        <v>35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45317</v>
      </c>
      <c r="C73" s="3" t="s">
        <v>173</v>
      </c>
      <c r="D73" s="3" t="s">
        <v>30</v>
      </c>
      <c r="E73" s="3">
        <v>1</v>
      </c>
      <c r="F73" s="3" t="s">
        <v>52</v>
      </c>
      <c r="G73" s="3" t="s">
        <v>20</v>
      </c>
      <c r="H73" s="3" t="s">
        <v>64</v>
      </c>
      <c r="I73" s="3" t="s">
        <v>23</v>
      </c>
      <c r="J73" s="5" t="s">
        <v>56</v>
      </c>
      <c r="K73" s="20"/>
      <c r="L73" s="6" t="s">
        <v>24</v>
      </c>
      <c r="M73" s="7">
        <v>1.84</v>
      </c>
      <c r="N73" s="7">
        <v>2</v>
      </c>
      <c r="O73" s="8" t="s">
        <v>22</v>
      </c>
      <c r="P73" s="7">
        <f t="shared" si="10"/>
        <v>138.5</v>
      </c>
      <c r="Q73" s="25">
        <f t="shared" si="6"/>
        <v>-2</v>
      </c>
      <c r="R73" s="26">
        <f t="shared" si="11"/>
        <v>-16.728500000000004</v>
      </c>
      <c r="S73" s="27">
        <f t="shared" si="7"/>
        <v>121.7715</v>
      </c>
      <c r="T73" s="28">
        <f t="shared" si="8"/>
        <v>0.49295774647887325</v>
      </c>
      <c r="U73" s="12">
        <f t="shared" si="9"/>
        <v>-0.12078339350180503</v>
      </c>
      <c r="V73">
        <f>COUNTIF($L$2:L73,1)</f>
        <v>35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45317</v>
      </c>
      <c r="C74" s="3" t="s">
        <v>174</v>
      </c>
      <c r="D74" s="3" t="s">
        <v>30</v>
      </c>
      <c r="E74" s="3">
        <v>1</v>
      </c>
      <c r="F74" s="3" t="s">
        <v>80</v>
      </c>
      <c r="G74" s="3" t="s">
        <v>20</v>
      </c>
      <c r="H74" s="3" t="s">
        <v>64</v>
      </c>
      <c r="I74" s="3" t="s">
        <v>25</v>
      </c>
      <c r="J74" s="13" t="s">
        <v>175</v>
      </c>
      <c r="K74" s="20"/>
      <c r="L74" s="6" t="s">
        <v>21</v>
      </c>
      <c r="M74" s="7">
        <v>1.88</v>
      </c>
      <c r="N74" s="7">
        <v>2</v>
      </c>
      <c r="O74" s="8" t="s">
        <v>22</v>
      </c>
      <c r="P74" s="7">
        <f t="shared" si="10"/>
        <v>140.5</v>
      </c>
      <c r="Q74" s="32">
        <f t="shared" si="6"/>
        <v>1.7599999999999998</v>
      </c>
      <c r="R74" s="26">
        <f t="shared" si="11"/>
        <v>-14.968500000000004</v>
      </c>
      <c r="S74" s="27">
        <f t="shared" si="7"/>
        <v>125.53149999999999</v>
      </c>
      <c r="T74" s="28">
        <f t="shared" si="8"/>
        <v>0.5</v>
      </c>
      <c r="U74" s="12">
        <f t="shared" si="9"/>
        <v>-0.10653736654804274</v>
      </c>
      <c r="V74">
        <f>COUNTIF($L$2:L74,1)</f>
        <v>36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45317</v>
      </c>
      <c r="C75" s="3" t="s">
        <v>176</v>
      </c>
      <c r="D75" s="3" t="s">
        <v>30</v>
      </c>
      <c r="E75" s="3">
        <v>1</v>
      </c>
      <c r="F75" s="3" t="s">
        <v>62</v>
      </c>
      <c r="G75" s="3" t="s">
        <v>20</v>
      </c>
      <c r="H75" s="3" t="s">
        <v>64</v>
      </c>
      <c r="I75" s="3" t="s">
        <v>25</v>
      </c>
      <c r="J75" s="5" t="s">
        <v>33</v>
      </c>
      <c r="K75" s="20" t="s">
        <v>130</v>
      </c>
      <c r="L75" s="6" t="s">
        <v>24</v>
      </c>
      <c r="M75" s="7">
        <v>2.12</v>
      </c>
      <c r="N75" s="7">
        <v>2</v>
      </c>
      <c r="O75" s="8" t="s">
        <v>22</v>
      </c>
      <c r="P75" s="7">
        <f t="shared" si="10"/>
        <v>142.5</v>
      </c>
      <c r="Q75" s="25">
        <f t="shared" si="6"/>
        <v>-2</v>
      </c>
      <c r="R75" s="26">
        <f t="shared" si="11"/>
        <v>-16.968500000000006</v>
      </c>
      <c r="S75" s="27">
        <f t="shared" si="7"/>
        <v>125.53149999999999</v>
      </c>
      <c r="T75" s="28">
        <f t="shared" si="8"/>
        <v>0.49315068493150682</v>
      </c>
      <c r="U75" s="12">
        <f t="shared" si="9"/>
        <v>-0.11907719298245618</v>
      </c>
      <c r="V75">
        <f>COUNTIF($L$2:L75,1)</f>
        <v>36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45318</v>
      </c>
      <c r="C76" s="3" t="s">
        <v>177</v>
      </c>
      <c r="D76" s="3" t="s">
        <v>30</v>
      </c>
      <c r="E76" s="3">
        <v>1</v>
      </c>
      <c r="F76" s="3" t="s">
        <v>83</v>
      </c>
      <c r="G76" s="3" t="s">
        <v>20</v>
      </c>
      <c r="H76" s="3" t="s">
        <v>162</v>
      </c>
      <c r="I76" s="3" t="s">
        <v>25</v>
      </c>
      <c r="J76" s="13" t="s">
        <v>28</v>
      </c>
      <c r="K76" s="20"/>
      <c r="L76" s="6" t="s">
        <v>21</v>
      </c>
      <c r="M76" s="7">
        <v>1.95</v>
      </c>
      <c r="N76" s="7">
        <v>1.5</v>
      </c>
      <c r="O76" s="8" t="s">
        <v>22</v>
      </c>
      <c r="P76" s="7">
        <f t="shared" si="10"/>
        <v>144</v>
      </c>
      <c r="Q76" s="32">
        <f t="shared" si="6"/>
        <v>1.4249999999999998</v>
      </c>
      <c r="R76" s="26">
        <f t="shared" si="11"/>
        <v>-15.543500000000005</v>
      </c>
      <c r="S76" s="27">
        <f t="shared" si="7"/>
        <v>128.45650000000001</v>
      </c>
      <c r="T76" s="28">
        <f t="shared" si="8"/>
        <v>0.5</v>
      </c>
      <c r="U76" s="12">
        <f t="shared" si="9"/>
        <v>-0.10794097222222218</v>
      </c>
      <c r="V76">
        <f>COUNTIF($L$2:L76,1)</f>
        <v>37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7.25" customHeight="1" x14ac:dyDescent="0.2">
      <c r="A77" s="3">
        <v>75</v>
      </c>
      <c r="B77" s="4">
        <v>45318</v>
      </c>
      <c r="C77" s="3" t="s">
        <v>178</v>
      </c>
      <c r="D77" s="3" t="s">
        <v>30</v>
      </c>
      <c r="E77" s="3">
        <v>1</v>
      </c>
      <c r="F77" s="3" t="s">
        <v>179</v>
      </c>
      <c r="G77" s="3" t="s">
        <v>20</v>
      </c>
      <c r="H77" s="3" t="s">
        <v>162</v>
      </c>
      <c r="I77" s="3" t="s">
        <v>25</v>
      </c>
      <c r="J77" s="5" t="s">
        <v>180</v>
      </c>
      <c r="K77" s="20" t="s">
        <v>181</v>
      </c>
      <c r="L77" s="6" t="s">
        <v>24</v>
      </c>
      <c r="M77" s="7">
        <v>1.85</v>
      </c>
      <c r="N77" s="7">
        <v>0.75</v>
      </c>
      <c r="O77" s="8" t="s">
        <v>22</v>
      </c>
      <c r="P77" s="7">
        <f t="shared" si="10"/>
        <v>144.75</v>
      </c>
      <c r="Q77" s="25">
        <f t="shared" si="6"/>
        <v>-0.75</v>
      </c>
      <c r="R77" s="26">
        <f t="shared" si="11"/>
        <v>-16.293500000000005</v>
      </c>
      <c r="S77" s="27">
        <f t="shared" si="7"/>
        <v>128.45650000000001</v>
      </c>
      <c r="T77" s="28">
        <f t="shared" si="8"/>
        <v>0.49333333333333335</v>
      </c>
      <c r="U77" s="12">
        <f t="shared" si="9"/>
        <v>-0.11256303972366145</v>
      </c>
      <c r="V77">
        <f>COUNTIF($L$2:L77,1)</f>
        <v>37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45318</v>
      </c>
      <c r="C78" s="3" t="s">
        <v>182</v>
      </c>
      <c r="D78" s="3" t="s">
        <v>30</v>
      </c>
      <c r="E78" s="3">
        <v>1</v>
      </c>
      <c r="F78" s="3" t="s">
        <v>183</v>
      </c>
      <c r="G78" s="3" t="s">
        <v>20</v>
      </c>
      <c r="H78" s="3" t="s">
        <v>64</v>
      </c>
      <c r="I78" s="3" t="s">
        <v>25</v>
      </c>
      <c r="J78" s="5" t="s">
        <v>71</v>
      </c>
      <c r="K78" s="20" t="s">
        <v>184</v>
      </c>
      <c r="L78" s="6" t="s">
        <v>24</v>
      </c>
      <c r="M78" s="7">
        <v>2.23</v>
      </c>
      <c r="N78" s="7">
        <v>1.5</v>
      </c>
      <c r="O78" s="8" t="s">
        <v>22</v>
      </c>
      <c r="P78" s="7">
        <f t="shared" si="10"/>
        <v>146.25</v>
      </c>
      <c r="Q78" s="25">
        <f t="shared" si="6"/>
        <v>-1.5</v>
      </c>
      <c r="R78" s="26">
        <f t="shared" si="11"/>
        <v>-17.793500000000005</v>
      </c>
      <c r="S78" s="27">
        <f t="shared" si="7"/>
        <v>128.45650000000001</v>
      </c>
      <c r="T78" s="28">
        <f t="shared" si="8"/>
        <v>0.48684210526315791</v>
      </c>
      <c r="U78" s="12">
        <f t="shared" si="9"/>
        <v>-0.12166495726495723</v>
      </c>
      <c r="V78">
        <f>COUNTIF($L$2:L78,1)</f>
        <v>37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45318</v>
      </c>
      <c r="C79" s="3" t="s">
        <v>185</v>
      </c>
      <c r="D79" s="3" t="s">
        <v>30</v>
      </c>
      <c r="E79" s="3">
        <v>1</v>
      </c>
      <c r="F79" s="3" t="s">
        <v>53</v>
      </c>
      <c r="G79" s="3" t="s">
        <v>20</v>
      </c>
      <c r="H79" s="3" t="s">
        <v>64</v>
      </c>
      <c r="I79" s="3" t="s">
        <v>23</v>
      </c>
      <c r="J79" s="5" t="s">
        <v>65</v>
      </c>
      <c r="K79" s="20" t="s">
        <v>79</v>
      </c>
      <c r="L79" s="6" t="s">
        <v>24</v>
      </c>
      <c r="M79" s="7">
        <v>1.88</v>
      </c>
      <c r="N79" s="7">
        <v>2</v>
      </c>
      <c r="O79" s="8" t="s">
        <v>22</v>
      </c>
      <c r="P79" s="7">
        <f t="shared" si="10"/>
        <v>148.25</v>
      </c>
      <c r="Q79" s="25">
        <f t="shared" si="6"/>
        <v>-2</v>
      </c>
      <c r="R79" s="26">
        <f t="shared" si="11"/>
        <v>-19.793500000000005</v>
      </c>
      <c r="S79" s="27">
        <f t="shared" si="7"/>
        <v>128.45650000000001</v>
      </c>
      <c r="T79" s="28">
        <f t="shared" si="8"/>
        <v>0.48051948051948051</v>
      </c>
      <c r="U79" s="12">
        <f t="shared" si="9"/>
        <v>-0.13351433389544684</v>
      </c>
      <c r="V79">
        <f>COUNTIF($L$2:L79,1)</f>
        <v>37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45318</v>
      </c>
      <c r="C80" s="3" t="s">
        <v>186</v>
      </c>
      <c r="D80" s="3" t="s">
        <v>30</v>
      </c>
      <c r="E80" s="3">
        <v>1</v>
      </c>
      <c r="F80" s="3" t="s">
        <v>52</v>
      </c>
      <c r="G80" s="3" t="s">
        <v>20</v>
      </c>
      <c r="H80" s="3" t="s">
        <v>64</v>
      </c>
      <c r="I80" s="3" t="s">
        <v>25</v>
      </c>
      <c r="J80" s="33" t="s">
        <v>78</v>
      </c>
      <c r="K80" s="20"/>
      <c r="L80" s="6" t="s">
        <v>21</v>
      </c>
      <c r="M80" s="7">
        <v>1</v>
      </c>
      <c r="N80" s="7">
        <v>2</v>
      </c>
      <c r="O80" s="8" t="s">
        <v>22</v>
      </c>
      <c r="P80" s="7">
        <f t="shared" si="10"/>
        <v>150.25</v>
      </c>
      <c r="Q80" s="35">
        <f t="shared" si="6"/>
        <v>0</v>
      </c>
      <c r="R80" s="26">
        <f t="shared" si="11"/>
        <v>-19.793500000000005</v>
      </c>
      <c r="S80" s="27">
        <f t="shared" si="7"/>
        <v>130.45650000000001</v>
      </c>
      <c r="T80" s="28">
        <f t="shared" si="8"/>
        <v>0.48717948717948717</v>
      </c>
      <c r="U80" s="12">
        <f t="shared" si="9"/>
        <v>-0.13173710482529113</v>
      </c>
      <c r="V80">
        <f>COUNTIF($L$2:L80,1)</f>
        <v>38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7.25" customHeight="1" x14ac:dyDescent="0.2">
      <c r="A81" s="3">
        <v>79</v>
      </c>
      <c r="B81" s="4">
        <v>45318</v>
      </c>
      <c r="C81" s="3" t="s">
        <v>187</v>
      </c>
      <c r="D81" s="3" t="s">
        <v>30</v>
      </c>
      <c r="E81" s="3">
        <v>1</v>
      </c>
      <c r="F81" s="3">
        <v>1</v>
      </c>
      <c r="G81" s="3" t="s">
        <v>20</v>
      </c>
      <c r="H81" s="3" t="s">
        <v>64</v>
      </c>
      <c r="I81" s="3" t="s">
        <v>25</v>
      </c>
      <c r="J81" s="5" t="s">
        <v>65</v>
      </c>
      <c r="K81" s="20"/>
      <c r="L81" s="6" t="s">
        <v>24</v>
      </c>
      <c r="M81" s="7">
        <v>1.89</v>
      </c>
      <c r="N81" s="7">
        <v>1.5</v>
      </c>
      <c r="O81" s="8" t="s">
        <v>22</v>
      </c>
      <c r="P81" s="7">
        <f t="shared" si="10"/>
        <v>151.75</v>
      </c>
      <c r="Q81" s="25">
        <f t="shared" si="6"/>
        <v>-1.5</v>
      </c>
      <c r="R81" s="26">
        <f t="shared" si="11"/>
        <v>-21.293500000000005</v>
      </c>
      <c r="S81" s="27">
        <f t="shared" si="7"/>
        <v>130.45650000000001</v>
      </c>
      <c r="T81" s="28">
        <f t="shared" si="8"/>
        <v>0.48101265822784811</v>
      </c>
      <c r="U81" s="12">
        <f t="shared" si="9"/>
        <v>-0.14031960461285004</v>
      </c>
      <c r="V81">
        <f>COUNTIF($L$2:L81,1)</f>
        <v>38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7.25" customHeight="1" x14ac:dyDescent="0.2">
      <c r="A82" s="3">
        <v>80</v>
      </c>
      <c r="B82" s="4">
        <v>45319</v>
      </c>
      <c r="C82" s="3" t="s">
        <v>188</v>
      </c>
      <c r="D82" s="3" t="s">
        <v>30</v>
      </c>
      <c r="E82" s="3">
        <v>1</v>
      </c>
      <c r="F82" s="3" t="s">
        <v>43</v>
      </c>
      <c r="G82" s="3" t="s">
        <v>20</v>
      </c>
      <c r="H82" s="3" t="s">
        <v>64</v>
      </c>
      <c r="I82" s="3" t="s">
        <v>25</v>
      </c>
      <c r="J82" s="5" t="s">
        <v>71</v>
      </c>
      <c r="K82" s="20" t="s">
        <v>189</v>
      </c>
      <c r="L82" s="6" t="s">
        <v>24</v>
      </c>
      <c r="M82" s="7">
        <v>1.97</v>
      </c>
      <c r="N82" s="7">
        <v>1.5</v>
      </c>
      <c r="O82" s="8" t="s">
        <v>22</v>
      </c>
      <c r="P82" s="7">
        <f t="shared" si="10"/>
        <v>153.25</v>
      </c>
      <c r="Q82" s="25">
        <f t="shared" si="6"/>
        <v>-1.5</v>
      </c>
      <c r="R82" s="26">
        <f t="shared" si="11"/>
        <v>-22.793500000000005</v>
      </c>
      <c r="S82" s="27">
        <f t="shared" si="7"/>
        <v>130.45650000000001</v>
      </c>
      <c r="T82" s="28">
        <f t="shared" si="8"/>
        <v>0.47499999999999998</v>
      </c>
      <c r="U82" s="12">
        <f t="shared" si="9"/>
        <v>-0.14873409461663945</v>
      </c>
      <c r="V82">
        <f>COUNTIF($L$2:L82,1)</f>
        <v>38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7.25" customHeight="1" x14ac:dyDescent="0.2">
      <c r="A83" s="3">
        <v>81</v>
      </c>
      <c r="B83" s="4">
        <v>45321</v>
      </c>
      <c r="C83" s="3" t="s">
        <v>190</v>
      </c>
      <c r="D83" s="3" t="s">
        <v>30</v>
      </c>
      <c r="E83" s="3">
        <v>1</v>
      </c>
      <c r="F83" s="3" t="s">
        <v>83</v>
      </c>
      <c r="G83" s="3" t="s">
        <v>20</v>
      </c>
      <c r="H83" s="3" t="s">
        <v>64</v>
      </c>
      <c r="I83" s="3" t="s">
        <v>25</v>
      </c>
      <c r="J83" s="33" t="s">
        <v>66</v>
      </c>
      <c r="K83" s="20"/>
      <c r="L83" s="6" t="s">
        <v>21</v>
      </c>
      <c r="M83" s="7">
        <v>1</v>
      </c>
      <c r="N83" s="7">
        <v>1.5</v>
      </c>
      <c r="O83" s="8" t="s">
        <v>22</v>
      </c>
      <c r="P83" s="7">
        <f t="shared" si="10"/>
        <v>154.75</v>
      </c>
      <c r="Q83" s="35">
        <f t="shared" si="6"/>
        <v>0</v>
      </c>
      <c r="R83" s="26">
        <f t="shared" si="11"/>
        <v>-22.793500000000005</v>
      </c>
      <c r="S83" s="27">
        <f t="shared" si="7"/>
        <v>131.95650000000001</v>
      </c>
      <c r="T83" s="28">
        <f t="shared" si="8"/>
        <v>0.48148148148148145</v>
      </c>
      <c r="U83" s="12">
        <f t="shared" si="9"/>
        <v>-0.14729240710823907</v>
      </c>
      <c r="V83">
        <f>COUNTIF($L$2:L83,1)</f>
        <v>39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7.25" customHeight="1" x14ac:dyDescent="0.2">
      <c r="A84" s="3">
        <v>82</v>
      </c>
      <c r="B84" s="4">
        <v>45321</v>
      </c>
      <c r="C84" s="3" t="s">
        <v>191</v>
      </c>
      <c r="D84" s="3" t="s">
        <v>30</v>
      </c>
      <c r="E84" s="3">
        <v>1</v>
      </c>
      <c r="F84" s="3" t="s">
        <v>74</v>
      </c>
      <c r="G84" s="3" t="s">
        <v>20</v>
      </c>
      <c r="H84" s="3" t="s">
        <v>64</v>
      </c>
      <c r="I84" s="3" t="s">
        <v>25</v>
      </c>
      <c r="J84" s="5" t="s">
        <v>71</v>
      </c>
      <c r="K84" s="20"/>
      <c r="L84" s="6" t="s">
        <v>24</v>
      </c>
      <c r="M84" s="7">
        <v>2.1</v>
      </c>
      <c r="N84" s="7">
        <v>2</v>
      </c>
      <c r="O84" s="8" t="s">
        <v>22</v>
      </c>
      <c r="P84" s="7">
        <f t="shared" si="10"/>
        <v>156.75</v>
      </c>
      <c r="Q84" s="25">
        <f t="shared" si="6"/>
        <v>-2</v>
      </c>
      <c r="R84" s="26">
        <f t="shared" si="11"/>
        <v>-24.793500000000005</v>
      </c>
      <c r="S84" s="27">
        <f t="shared" si="7"/>
        <v>131.95650000000001</v>
      </c>
      <c r="T84" s="28">
        <f t="shared" si="8"/>
        <v>0.47560975609756095</v>
      </c>
      <c r="U84" s="12">
        <f t="shared" si="9"/>
        <v>-0.15817224880382771</v>
      </c>
      <c r="V84">
        <f>COUNTIF($L$2:L84,1)</f>
        <v>39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7.25" customHeight="1" x14ac:dyDescent="0.2">
      <c r="A85" s="3">
        <v>83</v>
      </c>
      <c r="B85" s="4">
        <v>45321</v>
      </c>
      <c r="C85" s="3" t="s">
        <v>192</v>
      </c>
      <c r="D85" s="3" t="s">
        <v>30</v>
      </c>
      <c r="E85" s="3">
        <v>1</v>
      </c>
      <c r="F85" s="3" t="s">
        <v>41</v>
      </c>
      <c r="G85" s="3" t="s">
        <v>20</v>
      </c>
      <c r="H85" s="3" t="s">
        <v>64</v>
      </c>
      <c r="I85" s="3" t="s">
        <v>25</v>
      </c>
      <c r="J85" s="5" t="s">
        <v>37</v>
      </c>
      <c r="K85" s="20" t="s">
        <v>193</v>
      </c>
      <c r="L85" s="6" t="s">
        <v>24</v>
      </c>
      <c r="M85" s="7">
        <v>2.1</v>
      </c>
      <c r="N85" s="7">
        <v>2</v>
      </c>
      <c r="O85" s="8" t="s">
        <v>22</v>
      </c>
      <c r="P85" s="7">
        <f t="shared" si="10"/>
        <v>158.75</v>
      </c>
      <c r="Q85" s="25">
        <f t="shared" si="6"/>
        <v>-2</v>
      </c>
      <c r="R85" s="26">
        <f t="shared" si="11"/>
        <v>-26.793500000000005</v>
      </c>
      <c r="S85" s="27">
        <f t="shared" si="7"/>
        <v>131.95650000000001</v>
      </c>
      <c r="T85" s="28">
        <f t="shared" si="8"/>
        <v>0.46987951807228917</v>
      </c>
      <c r="U85" s="12">
        <f t="shared" si="9"/>
        <v>-0.16877795275590549</v>
      </c>
      <c r="V85">
        <f>COUNTIF($L$2:L85,1)</f>
        <v>39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7.25" customHeight="1" x14ac:dyDescent="0.2">
      <c r="A86" s="3">
        <v>84</v>
      </c>
      <c r="B86" s="4">
        <v>45322</v>
      </c>
      <c r="C86" s="3" t="s">
        <v>194</v>
      </c>
      <c r="D86" s="3" t="s">
        <v>30</v>
      </c>
      <c r="E86" s="3">
        <v>1</v>
      </c>
      <c r="F86" s="3" t="s">
        <v>42</v>
      </c>
      <c r="G86" s="3" t="s">
        <v>20</v>
      </c>
      <c r="H86" s="3" t="s">
        <v>64</v>
      </c>
      <c r="I86" s="3" t="s">
        <v>23</v>
      </c>
      <c r="J86" s="13" t="s">
        <v>195</v>
      </c>
      <c r="K86" s="20"/>
      <c r="L86" s="6" t="s">
        <v>21</v>
      </c>
      <c r="M86" s="7">
        <v>1.98</v>
      </c>
      <c r="N86" s="7">
        <v>4</v>
      </c>
      <c r="O86" s="8" t="s">
        <v>22</v>
      </c>
      <c r="P86" s="7">
        <f t="shared" si="10"/>
        <v>162.75</v>
      </c>
      <c r="Q86" s="32">
        <f t="shared" si="6"/>
        <v>3.92</v>
      </c>
      <c r="R86" s="26">
        <f t="shared" si="11"/>
        <v>-22.873500000000007</v>
      </c>
      <c r="S86" s="27">
        <f t="shared" si="7"/>
        <v>139.87649999999999</v>
      </c>
      <c r="T86" s="28">
        <f t="shared" si="8"/>
        <v>0.47619047619047616</v>
      </c>
      <c r="U86" s="12">
        <f t="shared" si="9"/>
        <v>-0.14054377880184335</v>
      </c>
      <c r="V86">
        <f>COUNTIF($L$2:L86,1)</f>
        <v>40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7.25" customHeight="1" x14ac:dyDescent="0.2">
      <c r="A87" s="3">
        <v>85</v>
      </c>
      <c r="B87" s="4">
        <v>45322</v>
      </c>
      <c r="C87" s="3" t="s">
        <v>196</v>
      </c>
      <c r="D87" s="3" t="s">
        <v>30</v>
      </c>
      <c r="E87" s="3">
        <v>1</v>
      </c>
      <c r="F87" s="3" t="s">
        <v>45</v>
      </c>
      <c r="G87" s="3" t="s">
        <v>20</v>
      </c>
      <c r="H87" s="3" t="s">
        <v>64</v>
      </c>
      <c r="I87" s="3" t="s">
        <v>23</v>
      </c>
      <c r="J87" s="13" t="s">
        <v>40</v>
      </c>
      <c r="K87" s="20"/>
      <c r="L87" s="6" t="s">
        <v>21</v>
      </c>
      <c r="M87" s="7">
        <v>1.99</v>
      </c>
      <c r="N87" s="7">
        <v>2</v>
      </c>
      <c r="O87" s="8" t="s">
        <v>22</v>
      </c>
      <c r="P87" s="7">
        <f t="shared" si="10"/>
        <v>164.75</v>
      </c>
      <c r="Q87" s="32">
        <f t="shared" si="6"/>
        <v>1.98</v>
      </c>
      <c r="R87" s="26">
        <f t="shared" si="11"/>
        <v>-20.893500000000007</v>
      </c>
      <c r="S87" s="27">
        <f t="shared" si="7"/>
        <v>143.85649999999998</v>
      </c>
      <c r="T87" s="28">
        <f t="shared" si="8"/>
        <v>0.4823529411764706</v>
      </c>
      <c r="U87" s="12">
        <f t="shared" si="9"/>
        <v>-0.12681942336874061</v>
      </c>
      <c r="V87">
        <f>COUNTIF($L$2:L87,1)</f>
        <v>41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7.25" customHeight="1" x14ac:dyDescent="0.2">
      <c r="A88" s="3">
        <v>86</v>
      </c>
      <c r="B88" s="4">
        <v>45322</v>
      </c>
      <c r="C88" s="3" t="s">
        <v>197</v>
      </c>
      <c r="D88" s="3" t="s">
        <v>30</v>
      </c>
      <c r="E88" s="3">
        <v>1</v>
      </c>
      <c r="F88" s="3" t="s">
        <v>48</v>
      </c>
      <c r="G88" s="3" t="s">
        <v>20</v>
      </c>
      <c r="H88" s="3" t="s">
        <v>64</v>
      </c>
      <c r="I88" s="3" t="s">
        <v>23</v>
      </c>
      <c r="J88" s="5" t="s">
        <v>33</v>
      </c>
      <c r="K88" s="20"/>
      <c r="L88" s="6" t="s">
        <v>24</v>
      </c>
      <c r="M88" s="7">
        <v>1.92</v>
      </c>
      <c r="N88" s="7">
        <v>2</v>
      </c>
      <c r="O88" s="8" t="s">
        <v>22</v>
      </c>
      <c r="P88" s="7">
        <f t="shared" si="10"/>
        <v>166.75</v>
      </c>
      <c r="Q88" s="25">
        <f t="shared" si="6"/>
        <v>-2</v>
      </c>
      <c r="R88" s="26">
        <f t="shared" si="11"/>
        <v>-22.893500000000007</v>
      </c>
      <c r="S88" s="27">
        <f t="shared" si="7"/>
        <v>143.85649999999998</v>
      </c>
      <c r="T88" s="28">
        <f t="shared" si="8"/>
        <v>0.47674418604651164</v>
      </c>
      <c r="U88" s="12">
        <f t="shared" si="9"/>
        <v>-0.13729235382308855</v>
      </c>
      <c r="V88">
        <f>COUNTIF($L$2:L88,1)</f>
        <v>41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7.25" customHeight="1" x14ac:dyDescent="0.2">
      <c r="A89" s="3">
        <v>87</v>
      </c>
      <c r="B89" s="4">
        <v>45322</v>
      </c>
      <c r="C89" s="3" t="s">
        <v>198</v>
      </c>
      <c r="D89" s="3" t="s">
        <v>30</v>
      </c>
      <c r="E89" s="3">
        <v>1</v>
      </c>
      <c r="F89" s="3" t="s">
        <v>47</v>
      </c>
      <c r="G89" s="3" t="s">
        <v>20</v>
      </c>
      <c r="H89" s="3" t="s">
        <v>64</v>
      </c>
      <c r="I89" s="3" t="s">
        <v>23</v>
      </c>
      <c r="J89" s="5" t="s">
        <v>71</v>
      </c>
      <c r="K89" s="20" t="s">
        <v>199</v>
      </c>
      <c r="L89" s="6" t="s">
        <v>24</v>
      </c>
      <c r="M89" s="7">
        <v>1.96</v>
      </c>
      <c r="N89" s="7">
        <v>1.5</v>
      </c>
      <c r="O89" s="8" t="s">
        <v>22</v>
      </c>
      <c r="P89" s="7">
        <f t="shared" si="10"/>
        <v>168.25</v>
      </c>
      <c r="Q89" s="25">
        <f t="shared" si="6"/>
        <v>-1.5</v>
      </c>
      <c r="R89" s="26">
        <f t="shared" si="11"/>
        <v>-24.393500000000007</v>
      </c>
      <c r="S89" s="27">
        <f t="shared" si="7"/>
        <v>143.85649999999998</v>
      </c>
      <c r="T89" s="28">
        <f t="shared" si="8"/>
        <v>0.47126436781609193</v>
      </c>
      <c r="U89" s="12">
        <f t="shared" si="9"/>
        <v>-0.14498365527488866</v>
      </c>
      <c r="V89">
        <f>COUNTIF($L$2:L89,1)</f>
        <v>41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7.25" customHeight="1" x14ac:dyDescent="0.2">
      <c r="A90" s="3">
        <v>88</v>
      </c>
      <c r="B90" s="4">
        <v>45322</v>
      </c>
      <c r="C90" s="3" t="s">
        <v>194</v>
      </c>
      <c r="D90" s="3" t="s">
        <v>30</v>
      </c>
      <c r="E90" s="3">
        <v>1</v>
      </c>
      <c r="F90" s="3" t="s">
        <v>110</v>
      </c>
      <c r="G90" s="3" t="s">
        <v>20</v>
      </c>
      <c r="H90" s="3" t="s">
        <v>64</v>
      </c>
      <c r="I90" s="3" t="s">
        <v>25</v>
      </c>
      <c r="J90" s="13" t="s">
        <v>195</v>
      </c>
      <c r="K90" s="20"/>
      <c r="L90" s="6" t="s">
        <v>21</v>
      </c>
      <c r="M90" s="7">
        <v>1.85</v>
      </c>
      <c r="N90" s="7">
        <v>3</v>
      </c>
      <c r="O90" s="8" t="s">
        <v>22</v>
      </c>
      <c r="P90" s="7">
        <f t="shared" si="10"/>
        <v>171.25</v>
      </c>
      <c r="Q90" s="32">
        <f t="shared" si="6"/>
        <v>2.5500000000000007</v>
      </c>
      <c r="R90" s="26">
        <f t="shared" si="11"/>
        <v>-21.843500000000006</v>
      </c>
      <c r="S90" s="27">
        <f t="shared" si="7"/>
        <v>149.40649999999999</v>
      </c>
      <c r="T90" s="28">
        <f t="shared" si="8"/>
        <v>0.47727272727272729</v>
      </c>
      <c r="U90" s="12">
        <f t="shared" si="9"/>
        <v>-0.12755328467153287</v>
      </c>
      <c r="V90">
        <f>COUNTIF($L$2:L90,1)</f>
        <v>42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7.25" customHeight="1" x14ac:dyDescent="0.2">
      <c r="A91" s="3">
        <v>89</v>
      </c>
      <c r="B91" s="4">
        <v>45322</v>
      </c>
      <c r="C91" s="3" t="s">
        <v>196</v>
      </c>
      <c r="D91" s="3" t="s">
        <v>30</v>
      </c>
      <c r="E91" s="3">
        <v>1</v>
      </c>
      <c r="F91" s="3" t="s">
        <v>115</v>
      </c>
      <c r="G91" s="3" t="s">
        <v>20</v>
      </c>
      <c r="H91" s="3" t="s">
        <v>64</v>
      </c>
      <c r="I91" s="3" t="s">
        <v>25</v>
      </c>
      <c r="J91" s="5" t="s">
        <v>40</v>
      </c>
      <c r="K91" s="20" t="s">
        <v>112</v>
      </c>
      <c r="L91" s="6" t="s">
        <v>24</v>
      </c>
      <c r="M91" s="7">
        <v>1.89</v>
      </c>
      <c r="N91" s="7">
        <v>2</v>
      </c>
      <c r="O91" s="8" t="s">
        <v>22</v>
      </c>
      <c r="P91" s="7">
        <f t="shared" si="10"/>
        <v>173.25</v>
      </c>
      <c r="Q91" s="25">
        <f t="shared" si="6"/>
        <v>-2</v>
      </c>
      <c r="R91" s="26">
        <f t="shared" si="11"/>
        <v>-23.843500000000006</v>
      </c>
      <c r="S91" s="27">
        <f t="shared" si="7"/>
        <v>149.40649999999999</v>
      </c>
      <c r="T91" s="28">
        <f t="shared" si="8"/>
        <v>0.47191011235955055</v>
      </c>
      <c r="U91" s="12">
        <f t="shared" si="9"/>
        <v>-0.13762481962481965</v>
      </c>
      <c r="V91">
        <f>COUNTIF($L$2:L91,1)</f>
        <v>42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7.25" customHeight="1" x14ac:dyDescent="0.2">
      <c r="A92" s="3">
        <v>90</v>
      </c>
      <c r="B92" s="4">
        <v>45322</v>
      </c>
      <c r="C92" s="3" t="s">
        <v>198</v>
      </c>
      <c r="D92" s="3" t="s">
        <v>30</v>
      </c>
      <c r="E92" s="3">
        <v>1</v>
      </c>
      <c r="F92" s="3" t="s">
        <v>36</v>
      </c>
      <c r="G92" s="3" t="s">
        <v>20</v>
      </c>
      <c r="H92" s="3" t="s">
        <v>64</v>
      </c>
      <c r="I92" s="3" t="s">
        <v>25</v>
      </c>
      <c r="J92" s="5" t="s">
        <v>71</v>
      </c>
      <c r="K92" s="20" t="s">
        <v>199</v>
      </c>
      <c r="L92" s="6" t="s">
        <v>24</v>
      </c>
      <c r="M92" s="7">
        <v>1.96</v>
      </c>
      <c r="N92" s="7">
        <v>1.5</v>
      </c>
      <c r="O92" s="8" t="s">
        <v>22</v>
      </c>
      <c r="P92" s="7">
        <f t="shared" si="10"/>
        <v>174.75</v>
      </c>
      <c r="Q92" s="25">
        <f t="shared" si="6"/>
        <v>-1.5</v>
      </c>
      <c r="R92" s="26">
        <f t="shared" si="11"/>
        <v>-25.343500000000006</v>
      </c>
      <c r="S92" s="27">
        <f t="shared" si="7"/>
        <v>149.40649999999999</v>
      </c>
      <c r="T92" s="28">
        <f t="shared" si="8"/>
        <v>0.46666666666666667</v>
      </c>
      <c r="U92" s="12">
        <f t="shared" si="9"/>
        <v>-0.14502718168812592</v>
      </c>
      <c r="V92">
        <f>COUNTIF($L$2:L92,1)</f>
        <v>42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7.25" customHeight="1" x14ac:dyDescent="0.2">
      <c r="A93" s="3">
        <v>91</v>
      </c>
      <c r="B93" s="4">
        <v>45322</v>
      </c>
      <c r="C93" s="3" t="s">
        <v>194</v>
      </c>
      <c r="D93" s="3" t="s">
        <v>30</v>
      </c>
      <c r="E93" s="3">
        <v>1</v>
      </c>
      <c r="F93" s="3" t="s">
        <v>51</v>
      </c>
      <c r="G93" s="3" t="s">
        <v>20</v>
      </c>
      <c r="H93" s="3" t="s">
        <v>64</v>
      </c>
      <c r="I93" s="3" t="s">
        <v>25</v>
      </c>
      <c r="J93" s="13" t="s">
        <v>195</v>
      </c>
      <c r="K93" s="20"/>
      <c r="L93" s="6" t="s">
        <v>21</v>
      </c>
      <c r="M93" s="7">
        <v>1.925</v>
      </c>
      <c r="N93" s="7">
        <v>2</v>
      </c>
      <c r="O93" s="8" t="s">
        <v>22</v>
      </c>
      <c r="P93" s="7">
        <f t="shared" si="10"/>
        <v>176.75</v>
      </c>
      <c r="Q93" s="32">
        <f t="shared" si="6"/>
        <v>1.85</v>
      </c>
      <c r="R93" s="26">
        <f t="shared" si="11"/>
        <v>-23.493500000000004</v>
      </c>
      <c r="S93" s="27">
        <f t="shared" si="7"/>
        <v>153.25649999999999</v>
      </c>
      <c r="T93" s="28">
        <f t="shared" si="8"/>
        <v>0.47252747252747251</v>
      </c>
      <c r="U93" s="12">
        <f t="shared" si="9"/>
        <v>-0.13291937765205097</v>
      </c>
      <c r="V93">
        <f>COUNTIF($L$2:L93,1)</f>
        <v>43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7.25" customHeight="1" x14ac:dyDescent="0.2">
      <c r="A94" s="3">
        <v>92</v>
      </c>
      <c r="B94" s="4">
        <v>45322</v>
      </c>
      <c r="C94" s="3" t="s">
        <v>194</v>
      </c>
      <c r="D94" s="3" t="s">
        <v>30</v>
      </c>
      <c r="E94" s="3">
        <v>1</v>
      </c>
      <c r="F94" s="3" t="s">
        <v>200</v>
      </c>
      <c r="G94" s="3" t="s">
        <v>20</v>
      </c>
      <c r="H94" s="3" t="s">
        <v>64</v>
      </c>
      <c r="I94" s="3" t="s">
        <v>25</v>
      </c>
      <c r="J94" s="13" t="s">
        <v>195</v>
      </c>
      <c r="K94" s="20"/>
      <c r="L94" s="6" t="s">
        <v>21</v>
      </c>
      <c r="M94" s="7">
        <v>1.84</v>
      </c>
      <c r="N94" s="7">
        <v>2</v>
      </c>
      <c r="O94" s="8" t="s">
        <v>22</v>
      </c>
      <c r="P94" s="7">
        <f t="shared" si="10"/>
        <v>178.75</v>
      </c>
      <c r="Q94" s="32">
        <f t="shared" si="6"/>
        <v>1.6800000000000002</v>
      </c>
      <c r="R94" s="26">
        <f t="shared" si="11"/>
        <v>-21.813500000000005</v>
      </c>
      <c r="S94" s="27">
        <f t="shared" si="7"/>
        <v>156.9365</v>
      </c>
      <c r="T94" s="28">
        <f t="shared" si="8"/>
        <v>0.47826086956521741</v>
      </c>
      <c r="U94" s="12">
        <f t="shared" si="9"/>
        <v>-0.12203356643356646</v>
      </c>
      <c r="V94">
        <f>COUNTIF($L$2:L94,1)</f>
        <v>44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7.25" customHeight="1" x14ac:dyDescent="0.2">
      <c r="A95" s="3">
        <v>93</v>
      </c>
      <c r="B95" s="4">
        <v>45322</v>
      </c>
      <c r="C95" s="3" t="s">
        <v>194</v>
      </c>
      <c r="D95" s="3" t="s">
        <v>30</v>
      </c>
      <c r="E95" s="3">
        <v>1</v>
      </c>
      <c r="F95" s="3" t="s">
        <v>201</v>
      </c>
      <c r="G95" s="3" t="s">
        <v>20</v>
      </c>
      <c r="H95" s="3" t="s">
        <v>64</v>
      </c>
      <c r="I95" s="3" t="s">
        <v>25</v>
      </c>
      <c r="J95" s="33" t="s">
        <v>195</v>
      </c>
      <c r="K95" s="20" t="s">
        <v>202</v>
      </c>
      <c r="L95" s="6" t="s">
        <v>21</v>
      </c>
      <c r="M95" s="7">
        <v>1</v>
      </c>
      <c r="N95" s="7">
        <v>2</v>
      </c>
      <c r="O95" s="8" t="s">
        <v>22</v>
      </c>
      <c r="P95" s="7">
        <f t="shared" si="10"/>
        <v>180.75</v>
      </c>
      <c r="Q95" s="35">
        <f t="shared" si="6"/>
        <v>0</v>
      </c>
      <c r="R95" s="26">
        <f t="shared" si="11"/>
        <v>-21.813500000000005</v>
      </c>
      <c r="S95" s="27">
        <f t="shared" si="7"/>
        <v>158.9365</v>
      </c>
      <c r="T95" s="28">
        <f t="shared" si="8"/>
        <v>0.4838709677419355</v>
      </c>
      <c r="U95" s="12">
        <f t="shared" si="9"/>
        <v>-0.12068326417704013</v>
      </c>
      <c r="V95">
        <f>COUNTIF($L$2:L95,1)</f>
        <v>45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7.25" customHeight="1" x14ac:dyDescent="0.2">
      <c r="A96" s="3">
        <v>94</v>
      </c>
      <c r="B96" s="4">
        <v>45322</v>
      </c>
      <c r="C96" s="3" t="s">
        <v>194</v>
      </c>
      <c r="D96" s="3" t="s">
        <v>30</v>
      </c>
      <c r="E96" s="3">
        <v>1</v>
      </c>
      <c r="F96" s="3" t="s">
        <v>107</v>
      </c>
      <c r="G96" s="3" t="s">
        <v>20</v>
      </c>
      <c r="H96" s="3" t="s">
        <v>64</v>
      </c>
      <c r="I96" s="3" t="s">
        <v>25</v>
      </c>
      <c r="J96" s="5" t="s">
        <v>195</v>
      </c>
      <c r="K96" s="20" t="s">
        <v>202</v>
      </c>
      <c r="L96" s="6" t="s">
        <v>24</v>
      </c>
      <c r="M96" s="7">
        <v>1.9</v>
      </c>
      <c r="N96" s="7">
        <v>1.5</v>
      </c>
      <c r="O96" s="8" t="s">
        <v>22</v>
      </c>
      <c r="P96" s="7">
        <f t="shared" si="10"/>
        <v>182.25</v>
      </c>
      <c r="Q96" s="25">
        <f t="shared" si="6"/>
        <v>-1.5</v>
      </c>
      <c r="R96" s="26">
        <f t="shared" si="11"/>
        <v>-23.313500000000005</v>
      </c>
      <c r="S96" s="27">
        <f t="shared" si="7"/>
        <v>158.9365</v>
      </c>
      <c r="T96" s="28">
        <f t="shared" si="8"/>
        <v>0.47872340425531917</v>
      </c>
      <c r="U96" s="12">
        <f t="shared" si="9"/>
        <v>-0.12792043895747601</v>
      </c>
      <c r="V96">
        <f>COUNTIF($L$2:L96,1)</f>
        <v>45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</sheetData>
  <sheetProtection selectLockedCells="1" selectUnlockedCells="1"/>
  <autoFilter ref="A1:IK96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2024-02-02T13:16:36Z</dcterms:modified>
</cp:coreProperties>
</file>