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5F8CEE54-A526-46D8-890A-26BDEE84986B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September!$A$1:$IK$122</definedName>
    <definedName name="Excel_BuiltIn__FilterDatabase" localSheetId="0">September!#REF!</definedName>
    <definedName name="Excel_BuiltIn__FilterDatabase_1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5" i="1" l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/>
  <c r="Q135" i="1"/>
  <c r="V134" i="1"/>
  <c r="T134" i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/>
  <c r="Q123" i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P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72" i="1"/>
  <c r="T72" i="1" s="1"/>
  <c r="V73" i="1"/>
  <c r="T73" i="1" s="1"/>
  <c r="V74" i="1"/>
  <c r="T74" i="1" s="1"/>
  <c r="V75" i="1"/>
  <c r="T75" i="1" s="1"/>
  <c r="V76" i="1"/>
  <c r="T76" i="1" s="1"/>
  <c r="V77" i="1"/>
  <c r="T77" i="1" s="1"/>
  <c r="V78" i="1"/>
  <c r="T78" i="1" s="1"/>
  <c r="V79" i="1"/>
  <c r="T79" i="1" s="1"/>
  <c r="V80" i="1"/>
  <c r="T80" i="1" s="1"/>
  <c r="V81" i="1"/>
  <c r="T81" i="1" s="1"/>
  <c r="Q81" i="1"/>
  <c r="Q80" i="1"/>
  <c r="Q79" i="1"/>
  <c r="Q78" i="1"/>
  <c r="Q77" i="1"/>
  <c r="Q76" i="1"/>
  <c r="Q75" i="1"/>
  <c r="Q74" i="1"/>
  <c r="Q73" i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S123" i="1" l="1"/>
  <c r="U123" i="1" s="1"/>
  <c r="P124" i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P5" i="1"/>
  <c r="S3" i="1"/>
  <c r="U3" i="1" s="1"/>
  <c r="P125" i="1" l="1"/>
  <c r="S124" i="1"/>
  <c r="U124" i="1" s="1"/>
  <c r="R84" i="1"/>
  <c r="S4" i="1"/>
  <c r="U4" i="1" s="1"/>
  <c r="P6" i="1"/>
  <c r="S5" i="1"/>
  <c r="U5" i="1" s="1"/>
  <c r="P126" i="1" l="1"/>
  <c r="S125" i="1"/>
  <c r="U125" i="1" s="1"/>
  <c r="R85" i="1"/>
  <c r="S6" i="1"/>
  <c r="U6" i="1" s="1"/>
  <c r="P7" i="1"/>
  <c r="S126" i="1" l="1"/>
  <c r="U126" i="1" s="1"/>
  <c r="P127" i="1"/>
  <c r="R86" i="1"/>
  <c r="P8" i="1"/>
  <c r="S7" i="1"/>
  <c r="U7" i="1" s="1"/>
  <c r="P128" i="1" l="1"/>
  <c r="S127" i="1"/>
  <c r="U127" i="1" s="1"/>
  <c r="R87" i="1"/>
  <c r="P9" i="1"/>
  <c r="S8" i="1"/>
  <c r="U8" i="1" s="1"/>
  <c r="S128" i="1" l="1"/>
  <c r="U128" i="1" s="1"/>
  <c r="P129" i="1"/>
  <c r="R88" i="1"/>
  <c r="P10" i="1"/>
  <c r="S9" i="1"/>
  <c r="U9" i="1" s="1"/>
  <c r="P130" i="1" l="1"/>
  <c r="S129" i="1"/>
  <c r="U129" i="1" s="1"/>
  <c r="R89" i="1"/>
  <c r="P11" i="1"/>
  <c r="S10" i="1"/>
  <c r="U10" i="1" s="1"/>
  <c r="S130" i="1" l="1"/>
  <c r="U130" i="1" s="1"/>
  <c r="P131" i="1"/>
  <c r="R90" i="1"/>
  <c r="S11" i="1"/>
  <c r="U11" i="1" s="1"/>
  <c r="P12" i="1"/>
  <c r="P132" i="1" l="1"/>
  <c r="S131" i="1"/>
  <c r="U131" i="1" s="1"/>
  <c r="R91" i="1"/>
  <c r="P13" i="1"/>
  <c r="S12" i="1"/>
  <c r="U12" i="1" s="1"/>
  <c r="P133" i="1" l="1"/>
  <c r="S132" i="1"/>
  <c r="U132" i="1" s="1"/>
  <c r="R92" i="1"/>
  <c r="S13" i="1"/>
  <c r="U13" i="1" s="1"/>
  <c r="P14" i="1"/>
  <c r="S133" i="1" l="1"/>
  <c r="U133" i="1" s="1"/>
  <c r="P134" i="1"/>
  <c r="R93" i="1"/>
  <c r="P15" i="1"/>
  <c r="S14" i="1"/>
  <c r="U14" i="1" s="1"/>
  <c r="P135" i="1" l="1"/>
  <c r="S134" i="1"/>
  <c r="U134" i="1" s="1"/>
  <c r="R94" i="1"/>
  <c r="P16" i="1"/>
  <c r="S15" i="1"/>
  <c r="U15" i="1" s="1"/>
  <c r="S135" i="1" l="1"/>
  <c r="U135" i="1" s="1"/>
  <c r="P136" i="1"/>
  <c r="R95" i="1"/>
  <c r="S16" i="1"/>
  <c r="U16" i="1" s="1"/>
  <c r="P17" i="1"/>
  <c r="P137" i="1" l="1"/>
  <c r="S136" i="1"/>
  <c r="U136" i="1" s="1"/>
  <c r="R96" i="1"/>
  <c r="P18" i="1"/>
  <c r="S17" i="1"/>
  <c r="U17" i="1" s="1"/>
  <c r="P138" i="1" l="1"/>
  <c r="S137" i="1"/>
  <c r="U137" i="1" s="1"/>
  <c r="R97" i="1"/>
  <c r="S18" i="1"/>
  <c r="U18" i="1" s="1"/>
  <c r="P19" i="1"/>
  <c r="S138" i="1" l="1"/>
  <c r="U138" i="1" s="1"/>
  <c r="P139" i="1"/>
  <c r="R98" i="1"/>
  <c r="P20" i="1"/>
  <c r="S19" i="1"/>
  <c r="U19" i="1" s="1"/>
  <c r="P140" i="1" l="1"/>
  <c r="S139" i="1"/>
  <c r="U139" i="1" s="1"/>
  <c r="R99" i="1"/>
  <c r="S20" i="1"/>
  <c r="U20" i="1" s="1"/>
  <c r="P21" i="1"/>
  <c r="S140" i="1" l="1"/>
  <c r="U140" i="1" s="1"/>
  <c r="P141" i="1"/>
  <c r="R100" i="1"/>
  <c r="S21" i="1"/>
  <c r="U21" i="1" s="1"/>
  <c r="P22" i="1"/>
  <c r="P142" i="1" l="1"/>
  <c r="S141" i="1"/>
  <c r="U141" i="1" s="1"/>
  <c r="R101" i="1"/>
  <c r="P23" i="1"/>
  <c r="S22" i="1"/>
  <c r="U22" i="1" s="1"/>
  <c r="S142" i="1" l="1"/>
  <c r="U142" i="1" s="1"/>
  <c r="P143" i="1"/>
  <c r="R102" i="1"/>
  <c r="S23" i="1"/>
  <c r="U23" i="1" s="1"/>
  <c r="P24" i="1"/>
  <c r="P144" i="1" l="1"/>
  <c r="S143" i="1"/>
  <c r="U143" i="1" s="1"/>
  <c r="R103" i="1"/>
  <c r="P25" i="1"/>
  <c r="S24" i="1"/>
  <c r="U24" i="1" s="1"/>
  <c r="P145" i="1" l="1"/>
  <c r="S145" i="1" s="1"/>
  <c r="U145" i="1" s="1"/>
  <c r="S144" i="1"/>
  <c r="U144" i="1" s="1"/>
  <c r="R104" i="1"/>
  <c r="S25" i="1"/>
  <c r="U25" i="1" s="1"/>
  <c r="P26" i="1"/>
  <c r="R105" i="1" l="1"/>
  <c r="P27" i="1"/>
  <c r="S26" i="1"/>
  <c r="U26" i="1" s="1"/>
  <c r="R106" i="1" l="1"/>
  <c r="P28" i="1"/>
  <c r="S27" i="1"/>
  <c r="U27" i="1" s="1"/>
  <c r="R107" i="1" l="1"/>
  <c r="P29" i="1"/>
  <c r="S28" i="1"/>
  <c r="U28" i="1" s="1"/>
  <c r="R108" i="1" l="1"/>
  <c r="P30" i="1"/>
  <c r="S29" i="1"/>
  <c r="U29" i="1" s="1"/>
  <c r="R109" i="1" l="1"/>
  <c r="S30" i="1"/>
  <c r="U30" i="1" s="1"/>
  <c r="P31" i="1"/>
  <c r="R110" i="1" l="1"/>
  <c r="P32" i="1"/>
  <c r="S31" i="1"/>
  <c r="U31" i="1" s="1"/>
  <c r="R111" i="1" l="1"/>
  <c r="S32" i="1"/>
  <c r="U32" i="1" s="1"/>
  <c r="P33" i="1"/>
  <c r="R112" i="1" l="1"/>
  <c r="S33" i="1"/>
  <c r="U33" i="1" s="1"/>
  <c r="P34" i="1"/>
  <c r="R113" i="1" l="1"/>
  <c r="P35" i="1"/>
  <c r="S34" i="1"/>
  <c r="U34" i="1" s="1"/>
  <c r="R114" i="1" l="1"/>
  <c r="S35" i="1"/>
  <c r="U35" i="1" s="1"/>
  <c r="P36" i="1"/>
  <c r="R115" i="1" l="1"/>
  <c r="P37" i="1"/>
  <c r="S36" i="1"/>
  <c r="U36" i="1" s="1"/>
  <c r="R116" i="1" l="1"/>
  <c r="P38" i="1"/>
  <c r="S37" i="1"/>
  <c r="U37" i="1" s="1"/>
  <c r="R117" i="1" l="1"/>
  <c r="P39" i="1"/>
  <c r="S38" i="1"/>
  <c r="U38" i="1" s="1"/>
  <c r="R118" i="1" l="1"/>
  <c r="P40" i="1"/>
  <c r="S39" i="1"/>
  <c r="U39" i="1" s="1"/>
  <c r="R119" i="1" l="1"/>
  <c r="P41" i="1"/>
  <c r="S40" i="1"/>
  <c r="U40" i="1" s="1"/>
  <c r="R120" i="1" l="1"/>
  <c r="P42" i="1"/>
  <c r="S41" i="1"/>
  <c r="U41" i="1" s="1"/>
  <c r="R121" i="1" l="1"/>
  <c r="S42" i="1"/>
  <c r="U42" i="1" s="1"/>
  <c r="P43" i="1"/>
  <c r="R122" i="1" l="1"/>
  <c r="P44" i="1"/>
  <c r="S43" i="1"/>
  <c r="U43" i="1" s="1"/>
  <c r="S44" i="1" l="1"/>
  <c r="U44" i="1" s="1"/>
  <c r="P45" i="1"/>
  <c r="P46" i="1" l="1"/>
  <c r="S45" i="1"/>
  <c r="U45" i="1" s="1"/>
  <c r="P47" i="1" l="1"/>
  <c r="S46" i="1"/>
  <c r="U46" i="1" s="1"/>
  <c r="S47" i="1" l="1"/>
  <c r="U47" i="1" s="1"/>
  <c r="P48" i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S54" i="1" l="1"/>
  <c r="U54" i="1" s="1"/>
  <c r="P55" i="1"/>
  <c r="P56" i="1" l="1"/>
  <c r="S55" i="1"/>
  <c r="U55" i="1" s="1"/>
  <c r="S56" i="1" l="1"/>
  <c r="U56" i="1" s="1"/>
  <c r="P57" i="1"/>
  <c r="S57" i="1" l="1"/>
  <c r="U57" i="1" s="1"/>
  <c r="P58" i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S66" i="1" l="1"/>
  <c r="U66" i="1" s="1"/>
  <c r="P67" i="1"/>
  <c r="P68" i="1" l="1"/>
  <c r="S67" i="1"/>
  <c r="U67" i="1" s="1"/>
  <c r="S68" i="1" l="1"/>
  <c r="U68" i="1" s="1"/>
  <c r="P69" i="1"/>
  <c r="S69" i="1" l="1"/>
  <c r="U69" i="1" s="1"/>
  <c r="P70" i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P75" i="1" l="1"/>
  <c r="S74" i="1"/>
  <c r="U74" i="1" s="1"/>
  <c r="S75" i="1" l="1"/>
  <c r="U75" i="1" s="1"/>
  <c r="P76" i="1"/>
  <c r="P77" i="1" l="1"/>
  <c r="S76" i="1"/>
  <c r="U76" i="1" s="1"/>
  <c r="S77" i="1" l="1"/>
  <c r="U77" i="1" s="1"/>
  <c r="P78" i="1"/>
  <c r="P79" i="1" l="1"/>
  <c r="S78" i="1"/>
  <c r="U78" i="1" s="1"/>
  <c r="S79" i="1" l="1"/>
  <c r="U79" i="1" s="1"/>
  <c r="P80" i="1"/>
  <c r="P81" i="1" l="1"/>
  <c r="S80" i="1"/>
  <c r="U80" i="1" s="1"/>
  <c r="S81" i="1" l="1"/>
  <c r="U81" i="1" s="1"/>
  <c r="P82" i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7" i="1"/>
  <c r="U117" i="1" s="1"/>
  <c r="P119" i="1" l="1"/>
  <c r="S118" i="1"/>
  <c r="U118" i="1" s="1"/>
  <c r="P120" i="1" l="1"/>
  <c r="S119" i="1"/>
  <c r="U119" i="1" s="1"/>
  <c r="P121" i="1" l="1"/>
  <c r="S120" i="1"/>
  <c r="U120" i="1" s="1"/>
  <c r="P122" i="1" l="1"/>
  <c r="S122" i="1" s="1"/>
  <c r="U122" i="1" s="1"/>
  <c r="S121" i="1"/>
  <c r="U121" i="1" s="1"/>
</calcChain>
</file>

<file path=xl/sharedStrings.xml><?xml version="1.0" encoding="utf-8"?>
<sst xmlns="http://schemas.openxmlformats.org/spreadsheetml/2006/main" count="1337" uniqueCount="377">
  <si>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</si>
  <si>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</si>
  <si>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</si>
  <si>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</si>
  <si>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</si>
  <si>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</si>
  <si>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</si>
  <si>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</si>
  <si>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</si>
  <si>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</si>
  <si>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</si>
  <si>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</si>
  <si>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</si>
  <si>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</si>
  <si>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</si>
  <si>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</si>
  <si>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</si>
  <si>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</si>
  <si>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</si>
  <si>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</si>
  <si>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Fussball</t>
  </si>
  <si>
    <t>ma</t>
  </si>
  <si>
    <t>asian</t>
  </si>
  <si>
    <t>Pregame</t>
  </si>
  <si>
    <t>0</t>
  </si>
  <si>
    <t>nein</t>
  </si>
  <si>
    <t>0-8</t>
  </si>
  <si>
    <t>1</t>
  </si>
  <si>
    <t>Live</t>
  </si>
  <si>
    <t>Chancenwucher</t>
  </si>
  <si>
    <t>Amateure</t>
  </si>
  <si>
    <t>1 asian -1,25</t>
  </si>
  <si>
    <t>1-0</t>
  </si>
  <si>
    <t>2 asian -0,25</t>
  </si>
  <si>
    <t>1 asian -1</t>
  </si>
  <si>
    <t>2 asian -0,75</t>
  </si>
  <si>
    <t>1-2</t>
  </si>
  <si>
    <t>2 asian -1</t>
  </si>
  <si>
    <t>1 asian -0,75</t>
  </si>
  <si>
    <t>4-2</t>
  </si>
  <si>
    <t>1 asian -1,5</t>
  </si>
  <si>
    <t>2-2</t>
  </si>
  <si>
    <t>2-1</t>
  </si>
  <si>
    <t>2 asian +0,25</t>
  </si>
  <si>
    <t>1-1</t>
  </si>
  <si>
    <t>0-4</t>
  </si>
  <si>
    <t>8er Kombi</t>
  </si>
  <si>
    <t>5/8</t>
  </si>
  <si>
    <t>2 asian -1,25</t>
  </si>
  <si>
    <t>2 asian -2,75</t>
  </si>
  <si>
    <t>1-3</t>
  </si>
  <si>
    <t>3-1</t>
  </si>
  <si>
    <t>0-0</t>
  </si>
  <si>
    <t>4-1</t>
  </si>
  <si>
    <t>3-2</t>
  </si>
  <si>
    <t>1 asian -1
1 asian -1</t>
  </si>
  <si>
    <t>0-1</t>
  </si>
  <si>
    <t>1 asian +0,25</t>
  </si>
  <si>
    <t>1
1</t>
  </si>
  <si>
    <t>2 asian -3</t>
  </si>
  <si>
    <t>NFL</t>
  </si>
  <si>
    <t>1
2</t>
  </si>
  <si>
    <t>2 asian -2,25</t>
  </si>
  <si>
    <t>1 asian 0</t>
  </si>
  <si>
    <t>4-0</t>
  </si>
  <si>
    <t>2
1</t>
  </si>
  <si>
    <t>1-5</t>
  </si>
  <si>
    <t>0-3</t>
  </si>
  <si>
    <t>2 asian 0
2</t>
  </si>
  <si>
    <t>Testspiel</t>
  </si>
  <si>
    <t>0-5</t>
  </si>
  <si>
    <t>1 asian -1,75</t>
  </si>
  <si>
    <t>2
2</t>
  </si>
  <si>
    <t>1 asian -1,25
1 asian -1,25</t>
  </si>
  <si>
    <t>…</t>
  </si>
  <si>
    <t>2 asian -1,75</t>
  </si>
  <si>
    <t>6-1</t>
  </si>
  <si>
    <t>2 asian -1,5</t>
  </si>
  <si>
    <t>Oldenburg - Hamburg II
Düsseldorf II - Oberhausen</t>
  </si>
  <si>
    <t>1 asian -0,75
2 asian -0,75</t>
  </si>
  <si>
    <r>
      <t xml:space="preserve">0-0
</t>
    </r>
    <r>
      <rPr>
        <b/>
        <sz val="10"/>
        <color rgb="FF00B050"/>
        <rFont val="Arial"/>
        <family val="2"/>
      </rPr>
      <t>0-2</t>
    </r>
  </si>
  <si>
    <t>BAK - Cottbus
Buchbach - Würzburg</t>
  </si>
  <si>
    <t>2 asian -1,25
2 asian -1,25</t>
  </si>
  <si>
    <r>
      <t xml:space="preserve">0-4
</t>
    </r>
    <r>
      <rPr>
        <b/>
        <sz val="10"/>
        <color rgb="FFFF0000"/>
        <rFont val="Arial"/>
        <family val="2"/>
      </rPr>
      <t>0-1</t>
    </r>
  </si>
  <si>
    <t>Eltersdorf - Ingolstadt II</t>
  </si>
  <si>
    <t>Harksheide - Dassendorf</t>
  </si>
  <si>
    <t>Eilenburg - Hertha II</t>
  </si>
  <si>
    <t>Siegburger - Bergisch Gladbach</t>
  </si>
  <si>
    <t>Bremerhaven - Bremen II</t>
  </si>
  <si>
    <t>Fortuna Köln - Lippstadt</t>
  </si>
  <si>
    <t>Rostocker - Hertha Zehlendorf</t>
  </si>
  <si>
    <t>2 HC -2</t>
  </si>
  <si>
    <t>mystake</t>
  </si>
  <si>
    <t>Gebenbach - Würzburger</t>
  </si>
  <si>
    <t>Pforzheim - Reutlingen
Cham - Feucht</t>
  </si>
  <si>
    <r>
      <t xml:space="preserve">4-1
</t>
    </r>
    <r>
      <rPr>
        <b/>
        <sz val="10"/>
        <color rgb="FFFF0000"/>
        <rFont val="Arial"/>
        <family val="2"/>
      </rPr>
      <t>1-1</t>
    </r>
  </si>
  <si>
    <t>Chancenwucher
4x Alu</t>
  </si>
  <si>
    <t>Sonthofen - Pipinsried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</si>
  <si>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</si>
  <si>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Leverkusen - Darmstadt
Real - Getafe</t>
  </si>
  <si>
    <r>
      <rPr>
        <b/>
        <sz val="10"/>
        <color rgb="FF00B050"/>
        <rFont val="Arial"/>
        <family val="2"/>
      </rPr>
      <t>5-1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2-1</t>
    </r>
  </si>
  <si>
    <t>Al Fateh - Al Ahli
Neapel - Lazio</t>
  </si>
  <si>
    <t>5-1
1-2</t>
  </si>
  <si>
    <t>Gladbach - Bayern</t>
  </si>
  <si>
    <t>over 9,5 Ecken 2
over 2,5 Karten</t>
  </si>
  <si>
    <r>
      <rPr>
        <b/>
        <sz val="10"/>
        <color rgb="FF00B050"/>
        <rFont val="Arial"/>
        <family val="2"/>
      </rPr>
      <t>15</t>
    </r>
    <r>
      <rPr>
        <b/>
        <sz val="10"/>
        <color rgb="FFFF0000"/>
        <rFont val="Arial"/>
        <family val="2"/>
      </rPr>
      <t xml:space="preserve">
2</t>
    </r>
  </si>
  <si>
    <t>Schiri 2 klare Gelbe</t>
  </si>
  <si>
    <t>Einsbütteler - Havelse
Cosmos - Lautern II</t>
  </si>
  <si>
    <t>2 asian -1
2 asian 0</t>
  </si>
  <si>
    <r>
      <t xml:space="preserve">3-1
</t>
    </r>
    <r>
      <rPr>
        <b/>
        <sz val="10"/>
        <color rgb="FF00B050"/>
        <rFont val="Arial"/>
        <family val="2"/>
      </rPr>
      <t>3-4</t>
    </r>
  </si>
  <si>
    <t>unglücklich + Chancenwucher…</t>
  </si>
  <si>
    <t>Pauli II - Kilia Kiel
Tornesch - Victoria Hamburg</t>
  </si>
  <si>
    <t>1 asian -1
2 aisan -1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</si>
  <si>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0-4</t>
    </r>
  </si>
  <si>
    <t>84. + 90.+1
vorher Chancen auf 3/4-0</t>
  </si>
  <si>
    <t>Lübeck II - Union Neumünster</t>
  </si>
  <si>
    <t>Einbahnstraße</t>
  </si>
  <si>
    <t>CFC Hertha - Makkabi Berlin</t>
  </si>
  <si>
    <t>Rheine - Schermbeck</t>
  </si>
  <si>
    <t>Quierschied - Gonsenheim
Vichttal - Frechen</t>
  </si>
  <si>
    <t>2
1 asian 0</t>
  </si>
  <si>
    <r>
      <t xml:space="preserve">0-5
</t>
    </r>
    <r>
      <rPr>
        <b/>
        <sz val="10"/>
        <color rgb="FFFF0000"/>
        <rFont val="Arial"/>
        <family val="2"/>
      </rPr>
      <t>3-4</t>
    </r>
  </si>
  <si>
    <t>"Dümmer verlieren geht nicht"</t>
  </si>
  <si>
    <t>Inter - Florenz
Osasuna - Barca</t>
  </si>
  <si>
    <t>4-0
1-2</t>
  </si>
  <si>
    <t>Bayern Hof - Donaustauf</t>
  </si>
  <si>
    <t>1 HC -1</t>
  </si>
  <si>
    <t>Dassendorf - Niendorfer</t>
  </si>
  <si>
    <t>Wehen Wiesbaden - RW Walldorf</t>
  </si>
  <si>
    <t>1 asian -2,5</t>
  </si>
  <si>
    <t>1 asian -5</t>
  </si>
  <si>
    <t>Dudenhofen - Engers</t>
  </si>
  <si>
    <t>Chancen zum 2-0…</t>
  </si>
  <si>
    <t>Gonsenheim - Bitburg
Worms - Cosmos Koblenz</t>
  </si>
  <si>
    <t>3-1
3-2</t>
  </si>
  <si>
    <t>Trier - RW Koblenz</t>
  </si>
  <si>
    <t>90. Elfer verschossen</t>
  </si>
  <si>
    <t>Dalum - Frederica
Kaiserslautern II - Quierschied</t>
  </si>
  <si>
    <t>2 asian -3
1 asian -1,25</t>
  </si>
  <si>
    <r>
      <rPr>
        <b/>
        <sz val="10"/>
        <color rgb="FF00B050"/>
        <rFont val="Arial"/>
        <family val="2"/>
      </rPr>
      <t>1-8</t>
    </r>
    <r>
      <rPr>
        <b/>
        <sz val="10"/>
        <color rgb="FFFF0000"/>
        <rFont val="Arial"/>
        <family val="2"/>
      </rPr>
      <t xml:space="preserve">
0-1</t>
    </r>
  </si>
  <si>
    <t>Spiel auf ein Tor..</t>
  </si>
  <si>
    <t>Bahlinger - Pfullendorf</t>
  </si>
  <si>
    <t>Fjordager - Hvidovre</t>
  </si>
  <si>
    <t>2 Hc -6</t>
  </si>
  <si>
    <t>Staaken - Charlottenburg</t>
  </si>
  <si>
    <t>2-0 Führung..</t>
  </si>
  <si>
    <t>Dresden - Freital</t>
  </si>
  <si>
    <t>1 asian -4,25</t>
  </si>
  <si>
    <t>6-0</t>
  </si>
  <si>
    <t>Serbien - Ungarn
Dänemark - San Marino</t>
  </si>
  <si>
    <t>over 2,5 Karten
1 asian -4,5</t>
  </si>
  <si>
    <t>2
4-0</t>
  </si>
  <si>
    <t>Rugenbergen - Dassendorf</t>
  </si>
  <si>
    <t>Mutschelbach - Sonnenhof</t>
  </si>
  <si>
    <t>Zehlendorf - Hertha BSC</t>
  </si>
  <si>
    <t>1-4</t>
  </si>
  <si>
    <t>Lotte - Gievenbeck</t>
  </si>
  <si>
    <t xml:space="preserve">3-2 </t>
  </si>
  <si>
    <t>Eichstätt - Ammerthal
Reutlingen - Offenburger</t>
  </si>
  <si>
    <t>1-0
4-0</t>
  </si>
  <si>
    <t>Göppinger - Nöttingen
Altona - Alsterbrüder</t>
  </si>
  <si>
    <t>3-2
3-0</t>
  </si>
  <si>
    <t>Würzburger Kickers - Fürth II
Türkgücü München - Bamberg
Eckernförder - Todesfelde</t>
  </si>
  <si>
    <t>1
1
2</t>
  </si>
  <si>
    <t>2-1
4-0
0-3</t>
  </si>
  <si>
    <t>Waldalgesheim - Dudenhofen</t>
  </si>
  <si>
    <t>Cham - Bayern Hof</t>
  </si>
  <si>
    <t>Schwaben Augsburg - Nördlingen
Eichede - Lübeck II</t>
  </si>
  <si>
    <t>1-0
2-1</t>
  </si>
  <si>
    <t>Baumberg - Fintrop
San Marino - Slowenien</t>
  </si>
  <si>
    <t>1
2 asian -3</t>
  </si>
  <si>
    <t>7-1
0-4</t>
  </si>
  <si>
    <t>Hennef - Teveren</t>
  </si>
  <si>
    <t>Hohkeppel - Königsdorf
Commanders - Cardinals</t>
  </si>
  <si>
    <t xml:space="preserve">1 asian -1,25
1 </t>
  </si>
  <si>
    <t>3-1
20-16</t>
  </si>
  <si>
    <t>Quierschied - Worms
Seahawks - Rams</t>
  </si>
  <si>
    <t>2 asian -1,25
1</t>
  </si>
  <si>
    <t>0-0
13-30</t>
  </si>
  <si>
    <t>Union Bremen - Bremen II</t>
  </si>
  <si>
    <t>2 asian -3,5</t>
  </si>
  <si>
    <t>1-7</t>
  </si>
  <si>
    <t>Colts - Jaguars
Seahawks - Rams</t>
  </si>
  <si>
    <r>
      <t xml:space="preserve">21-31
</t>
    </r>
    <r>
      <rPr>
        <b/>
        <sz val="10"/>
        <color rgb="FFFF0000"/>
        <rFont val="Arial"/>
        <family val="2"/>
      </rPr>
      <t>13-30</t>
    </r>
  </si>
  <si>
    <t>Portugal - Luxemburg
Slowakai - Liechtenstein</t>
  </si>
  <si>
    <t>1 asian -1,75
1 asian -2,75</t>
  </si>
  <si>
    <t>9-0
3-0</t>
  </si>
  <si>
    <t>3-0 nach 6min haha</t>
  </si>
  <si>
    <t>Belgien - Estland
Schweiz - Andorra</t>
  </si>
  <si>
    <t>1 asian -2
1 asian -2,75</t>
  </si>
  <si>
    <t>5-0
3-0</t>
  </si>
  <si>
    <t>Young Boys FD - Silkeborg</t>
  </si>
  <si>
    <t>2 asian -2</t>
  </si>
  <si>
    <t xml:space="preserve">0-1 </t>
  </si>
  <si>
    <t>Gornja Vrba - Hajduk Split</t>
  </si>
  <si>
    <t>2 asian -5,75</t>
  </si>
  <si>
    <t>0-6</t>
  </si>
  <si>
    <t>Eagles - Vikings
Trier - Quierschied</t>
  </si>
  <si>
    <t>1
1 asian -2,25</t>
  </si>
  <si>
    <r>
      <t xml:space="preserve">34-28
</t>
    </r>
    <r>
      <rPr>
        <b/>
        <sz val="10"/>
        <color rgb="FFFF0000"/>
        <rFont val="Arial"/>
        <family val="2"/>
      </rPr>
      <t>3-1</t>
    </r>
  </si>
  <si>
    <t>Elfer verschossen</t>
  </si>
  <si>
    <t>Kirchheimer - Schwaben Augsburg
Bayern - Leverkusen</t>
  </si>
  <si>
    <t>Karten</t>
  </si>
  <si>
    <t>2 asian -1,75
over 3,5 Karten</t>
  </si>
  <si>
    <r>
      <t xml:space="preserve">1-4
</t>
    </r>
    <r>
      <rPr>
        <b/>
        <sz val="10"/>
        <color rgb="FFFF0000"/>
        <rFont val="Arial"/>
        <family val="2"/>
      </rPr>
      <t>3</t>
    </r>
  </si>
  <si>
    <t>lächerlich, ab 69. 3 Karten</t>
  </si>
  <si>
    <t>Eltersdorf - Regensburg II
Sonnenhof - Hollenbach</t>
  </si>
  <si>
    <t>1 
1</t>
  </si>
  <si>
    <t>0-1
2-3</t>
  </si>
  <si>
    <t>13-1 Ecken..</t>
  </si>
  <si>
    <t>Bayern - Leverkusen</t>
  </si>
  <si>
    <t>Xhaka Gelb</t>
  </si>
  <si>
    <t>rabona</t>
  </si>
  <si>
    <t>Laimer Gelb</t>
  </si>
  <si>
    <t>Kimmich Gelb</t>
  </si>
  <si>
    <t>Vorteil laufen lassen..</t>
  </si>
  <si>
    <t>Feucht - Eichstätt
Bamberg - Würzburg</t>
  </si>
  <si>
    <t>0-4
1-5</t>
  </si>
  <si>
    <t xml:space="preserve">Denzlingen - Pforzheim </t>
  </si>
  <si>
    <t>Dietkirchen - Friedberg
West Ham - Man. City</t>
  </si>
  <si>
    <t>1-4
1-3</t>
  </si>
  <si>
    <t>Clarholz - Bövinghausen
Bamenohl - Lotte</t>
  </si>
  <si>
    <t>0-3
1-5</t>
  </si>
  <si>
    <t>Genua - Neapel</t>
  </si>
  <si>
    <t>Tasmania Berlin - Rostocker</t>
  </si>
  <si>
    <t>Zehlendorf - CFC Hertha</t>
  </si>
  <si>
    <t>Ludwigsfelder - Bischofswerdaer
St. Tönis - Baumberg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</si>
  <si>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2-5</t>
    </r>
  </si>
  <si>
    <t>Türkspor Dortmund - Ennepetal</t>
  </si>
  <si>
    <t>Teveren - Hohkeppel</t>
  </si>
  <si>
    <t>Porz - Bonn</t>
  </si>
  <si>
    <t>Bills - Raiders
Jaguars - Chiefs</t>
  </si>
  <si>
    <t>38-10
9-17</t>
  </si>
  <si>
    <t>Roma - Empoli
Cardinals - Giants</t>
  </si>
  <si>
    <t>7-0
28-31</t>
  </si>
  <si>
    <t>Rams - 49ers
Cowboys - Jets</t>
  </si>
  <si>
    <t>2 asian -3,5
1</t>
  </si>
  <si>
    <t>23-30
30-10</t>
  </si>
  <si>
    <t>"Offensivabteilung verzweifelt an Ennepetal-Torwart"</t>
  </si>
  <si>
    <t>Paris - Dortmund
Real - Union
Arsenal - Eindhoven</t>
  </si>
  <si>
    <t>1
1
1</t>
  </si>
  <si>
    <t>2-0
1-0
4-0</t>
  </si>
  <si>
    <t>1 asian -1,5
1 asian -2
1 asian -2</t>
  </si>
  <si>
    <r>
      <t xml:space="preserve">2-0
</t>
    </r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4-0</t>
    </r>
  </si>
  <si>
    <t>Barca - Antwerpen
City - Belgrad
Bayern - ManU
Braga - Neapel</t>
  </si>
  <si>
    <t>1 asian -1,5
2 asian -2,25
1
2</t>
  </si>
  <si>
    <t>5-0
3-1
4-3
1-2</t>
  </si>
  <si>
    <t>City - Belgrad</t>
  </si>
  <si>
    <t>Sieg + Ecken -15</t>
  </si>
  <si>
    <r>
      <t xml:space="preserve">3-1, </t>
    </r>
    <r>
      <rPr>
        <b/>
        <sz val="10"/>
        <color rgb="FFFF0000"/>
        <rFont val="Arial"/>
        <family val="2"/>
      </rPr>
      <t>12-0</t>
    </r>
  </si>
  <si>
    <t>Real - Union</t>
  </si>
  <si>
    <t>Laidouni Gelb</t>
  </si>
  <si>
    <t>Kaiserslautern II - Trier</t>
  </si>
  <si>
    <t>0-2</t>
  </si>
  <si>
    <t>Bayern - ManU</t>
  </si>
  <si>
    <t>Casemiro Gelb</t>
  </si>
  <si>
    <t>Braga - Neapel</t>
  </si>
  <si>
    <t>Leverkusen - Häcken
Tiraspol - Roma
Linz - Liverpool
Legia - Aston Villa</t>
  </si>
  <si>
    <t>1
2
X2
X2</t>
  </si>
  <si>
    <r>
      <t xml:space="preserve">4-0
1-2
1-3
</t>
    </r>
    <r>
      <rPr>
        <b/>
        <sz val="10"/>
        <color rgb="FFFF0000"/>
        <rFont val="Arial"/>
        <family val="2"/>
      </rPr>
      <t>3-2</t>
    </r>
  </si>
  <si>
    <t>49ers - Giants
Würzburger Kickers - Burghausen
Pforzheim - Bissingen</t>
  </si>
  <si>
    <t>30-12
3-0
3-0</t>
  </si>
  <si>
    <t>1 asian -3,5
1 asian -1,25
1 asian -1,25</t>
  </si>
  <si>
    <t>Heimstetten - Pipinsried</t>
  </si>
  <si>
    <t>1 asian -0,25</t>
  </si>
  <si>
    <t>TB Berlin - Zehlendorf</t>
  </si>
  <si>
    <t>2-3</t>
  </si>
  <si>
    <t>Homburg - Walldorf
Göppingen - Holzhausen</t>
  </si>
  <si>
    <r>
      <t xml:space="preserve">5-0
</t>
    </r>
    <r>
      <rPr>
        <b/>
        <sz val="10"/>
        <color rgb="FFFF0000"/>
        <rFont val="Arial"/>
        <family val="2"/>
      </rPr>
      <t>1-2</t>
    </r>
  </si>
  <si>
    <t>Gebenbach - Feucht
Villingen - Offenburger</t>
  </si>
  <si>
    <r>
      <rPr>
        <b/>
        <sz val="10"/>
        <color rgb="FFFF0000"/>
        <rFont val="Arial"/>
        <family val="2"/>
      </rPr>
      <t>1-3</t>
    </r>
    <r>
      <rPr>
        <b/>
        <sz val="10"/>
        <color rgb="FF00B050"/>
        <rFont val="Arial"/>
        <family val="2"/>
      </rPr>
      <t xml:space="preserve">
7-0</t>
    </r>
  </si>
  <si>
    <t>Bövinghausen - Erkenschwick
Oberneuland - Bremen II</t>
  </si>
  <si>
    <t>1
2 HC -3</t>
  </si>
  <si>
    <r>
      <rPr>
        <b/>
        <sz val="10"/>
        <color rgb="FFFF0000"/>
        <rFont val="Arial"/>
        <family val="2"/>
      </rPr>
      <t>0-3</t>
    </r>
    <r>
      <rPr>
        <b/>
        <sz val="10"/>
        <color rgb="FF00B050"/>
        <rFont val="Arial"/>
        <family val="2"/>
      </rPr>
      <t xml:space="preserve">
0-4</t>
    </r>
  </si>
  <si>
    <t>Eilenburg - Erfurt
Rain - Kirchheimer</t>
  </si>
  <si>
    <t>0-0
0-2</t>
  </si>
  <si>
    <t>Eichstätt - F. Regensburg
Todesfelde - Dornbreite</t>
  </si>
  <si>
    <t>1
1 asian -2,75</t>
  </si>
  <si>
    <t>3-1
4-0</t>
  </si>
  <si>
    <t>Cham - Coburg</t>
  </si>
  <si>
    <t>Trier - Worms</t>
  </si>
  <si>
    <t>Bayern - Bochum
City - Nottingham
Barca - Celta Vigo</t>
  </si>
  <si>
    <t>1
1 asian -1,25
1</t>
  </si>
  <si>
    <t>7-0
2-0
3-2</t>
  </si>
  <si>
    <t>Oberachern - Sonnenhof
Lotte - Vreden
Hohkeppel - Hürth</t>
  </si>
  <si>
    <t>2
1
1</t>
  </si>
  <si>
    <t>1-3
3-2
4-0</t>
  </si>
  <si>
    <t>5er Kombi</t>
  </si>
  <si>
    <t>2/5</t>
  </si>
  <si>
    <t>Mahlsdorf - Makkabi</t>
  </si>
  <si>
    <t>2-0</t>
  </si>
  <si>
    <t>Empoli - Inter</t>
  </si>
  <si>
    <t>Rhynern - Türkspor Dortmund
Schermbeck - Bamenohl</t>
  </si>
  <si>
    <t>X2
1</t>
  </si>
  <si>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3-1</t>
    </r>
  </si>
  <si>
    <t>unverdient</t>
  </si>
  <si>
    <t>Bonner SC - Fortuna Köln II
Leverkusen - Heidenheim</t>
  </si>
  <si>
    <t>1
1 asian -1,25</t>
  </si>
  <si>
    <r>
      <rPr>
        <b/>
        <sz val="10"/>
        <color rgb="FFFF0000"/>
        <rFont val="Arial"/>
        <family val="2"/>
      </rPr>
      <t>2-4</t>
    </r>
    <r>
      <rPr>
        <b/>
        <sz val="10"/>
        <color rgb="FF00B050"/>
        <rFont val="Arial"/>
        <family val="2"/>
      </rPr>
      <t xml:space="preserve">
4-1</t>
    </r>
  </si>
  <si>
    <t>Ravens - Colts
Commanders - Bills</t>
  </si>
  <si>
    <r>
      <rPr>
        <b/>
        <sz val="10"/>
        <color rgb="FFFF0000"/>
        <rFont val="Arial"/>
        <family val="2"/>
      </rPr>
      <t>19-22 n.V.</t>
    </r>
    <r>
      <rPr>
        <b/>
        <sz val="10"/>
        <color rgb="FF00B050"/>
        <rFont val="Arial"/>
        <family val="2"/>
      </rPr>
      <t xml:space="preserve">
3-37</t>
    </r>
  </si>
  <si>
    <t>lächerlich hoch 10</t>
  </si>
  <si>
    <t>Lions - Falcons
Jaguars - Texans
Paris - Marseille
Seahawks - Panthers</t>
  </si>
  <si>
    <t>1 asian -2,5
1 asian -3,5
1
1 asian -2,5</t>
  </si>
  <si>
    <r>
      <t xml:space="preserve">20-6
</t>
    </r>
    <r>
      <rPr>
        <b/>
        <sz val="10"/>
        <color rgb="FFFF0000"/>
        <rFont val="Arial"/>
        <family val="2"/>
      </rPr>
      <t>17-37</t>
    </r>
    <r>
      <rPr>
        <b/>
        <sz val="10"/>
        <color rgb="FF00B050"/>
        <rFont val="Arial"/>
        <family val="2"/>
      </rPr>
      <t xml:space="preserve">
4-0
37-27</t>
    </r>
  </si>
  <si>
    <t>Chiefs - Bears
Cardinals - Cowboys</t>
  </si>
  <si>
    <t>1 asian -7,5
2 asian -3,5</t>
  </si>
  <si>
    <r>
      <t xml:space="preserve">41-10
</t>
    </r>
    <r>
      <rPr>
        <b/>
        <sz val="10"/>
        <color rgb="FFFF0000"/>
        <rFont val="Arial"/>
        <family val="2"/>
      </rPr>
      <t>28-16</t>
    </r>
  </si>
  <si>
    <t>ohne Sinn</t>
  </si>
  <si>
    <t>Kladno - Liberec</t>
  </si>
  <si>
    <t xml:space="preserve">Fodbold - Vejle </t>
  </si>
  <si>
    <t>2 asian -5,25</t>
  </si>
  <si>
    <t>0-7</t>
  </si>
  <si>
    <t>Al Ain - Al Ahli</t>
  </si>
  <si>
    <t>2 asian -4</t>
  </si>
  <si>
    <t>Münster - Bayern
Austria Salzburg - RB Salzburg</t>
  </si>
  <si>
    <t>2 asian -3,5
2 asian -3,5</t>
  </si>
  <si>
    <t>0-4
0-4</t>
  </si>
  <si>
    <t>PSV Eindhoven - Eagles
Real - Las Palmas
Wiesbaden - Leipzig</t>
  </si>
  <si>
    <t>1 asian -1,25
1
2 asian -1,25</t>
  </si>
  <si>
    <r>
      <t xml:space="preserve">3-0
2-0
</t>
    </r>
    <r>
      <rPr>
        <b/>
        <sz val="10"/>
        <color rgb="FFFF0000"/>
        <rFont val="Arial"/>
        <family val="2"/>
      </rPr>
      <t>2-3</t>
    </r>
  </si>
  <si>
    <t>wow…</t>
  </si>
  <si>
    <t>6er Kombi</t>
  </si>
  <si>
    <t>3/6</t>
  </si>
  <si>
    <t>Imst - LASK</t>
  </si>
  <si>
    <t>Chancen für 8-10 Tore</t>
  </si>
  <si>
    <t>Marchfeld - Klagenfurt</t>
  </si>
  <si>
    <t>Latte etc.</t>
  </si>
  <si>
    <t>Leobendorf - Graz</t>
  </si>
  <si>
    <t>Draßburg - BW Linz</t>
  </si>
  <si>
    <t>Genua - Roma
Osasuna - Atletico</t>
  </si>
  <si>
    <t>2 asian +0,25
2 asian +0,25</t>
  </si>
  <si>
    <r>
      <rPr>
        <b/>
        <sz val="10"/>
        <color rgb="FFFF0000"/>
        <rFont val="Arial"/>
        <family val="2"/>
      </rPr>
      <t>4-1</t>
    </r>
    <r>
      <rPr>
        <b/>
        <sz val="10"/>
        <color rgb="FF00B050"/>
        <rFont val="Arial"/>
        <family val="2"/>
      </rPr>
      <t xml:space="preserve">
0-2</t>
    </r>
  </si>
  <si>
    <t>Packers - Lions</t>
  </si>
  <si>
    <t>20-34</t>
  </si>
  <si>
    <t>Velbert - Wuppertal
Bautzen - Bischofswerdaer</t>
  </si>
  <si>
    <t>2
2 asian 0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</si>
  <si>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1-1</t>
    </r>
  </si>
  <si>
    <t>Feucht - Regensburg II</t>
  </si>
  <si>
    <t>2x geführt, 86. Ausgleich</t>
  </si>
  <si>
    <t>Eltersdorf - Würzburger FV
Türkspor Dortmund - Clarholz</t>
  </si>
  <si>
    <t>3-0
1-0</t>
  </si>
  <si>
    <r>
      <t xml:space="preserve">3-0
</t>
    </r>
    <r>
      <rPr>
        <b/>
        <sz val="10"/>
        <color rgb="FFFF0000"/>
        <rFont val="Arial"/>
        <family val="2"/>
      </rPr>
      <t>1-0</t>
    </r>
  </si>
  <si>
    <t>20 Schüsse..</t>
  </si>
  <si>
    <t>Süderelbe - Alsterbrüder
Engers - Bitburg</t>
  </si>
  <si>
    <t>1 asian -1,5
1 asian -1,5</t>
  </si>
  <si>
    <t>6-2
3-1</t>
  </si>
  <si>
    <t>Cottbus - Meuselwitz
Stuttgart II - Koblenz</t>
  </si>
  <si>
    <t>2-1
7-3</t>
  </si>
  <si>
    <t>Oberhausen - Bocholt
Landsberg - Garching</t>
  </si>
  <si>
    <t>1
1 asian -1,5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</si>
  <si>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6-0</t>
    </r>
  </si>
  <si>
    <t>Trier - Gonsenheim</t>
  </si>
  <si>
    <t>3-0</t>
  </si>
  <si>
    <t>Alzenau - Steinbach</t>
  </si>
  <si>
    <t>5-0</t>
  </si>
  <si>
    <t>Hof - Eichstätt
F. Regensburg - Gebenbach</t>
  </si>
  <si>
    <t>2 asian -0,25
2 asian -0,25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</si>
  <si>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1-2</t>
    </r>
  </si>
  <si>
    <t>Gundelfingen - Heimstetten
Hilden - Uerdingen</t>
  </si>
  <si>
    <t>2 asian 0
2 asian +0,5</t>
  </si>
  <si>
    <t>2-0
2-0</t>
  </si>
  <si>
    <t>7er Kombi</t>
  </si>
  <si>
    <t>5/7</t>
  </si>
  <si>
    <t>Bournemouth - Arsenal
Lecce - Neapel</t>
  </si>
  <si>
    <t>0-4 
0-4</t>
  </si>
  <si>
    <t>Mainz - Leverkusen
Salernitana - Inter</t>
  </si>
  <si>
    <t>0-3
0-4</t>
  </si>
  <si>
    <t>Wolverhampton - City
Clermont - PSG</t>
  </si>
  <si>
    <t>2-1
0-0</t>
  </si>
  <si>
    <t>Girona - Real</t>
  </si>
  <si>
    <t>Leipzig - Bayern</t>
  </si>
  <si>
    <t>möglich..</t>
  </si>
  <si>
    <t>Henrichs Gelb</t>
  </si>
  <si>
    <t>Schlager Gelb</t>
  </si>
  <si>
    <t>lächerlich..</t>
  </si>
  <si>
    <t>Kampl 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</si>
</sst>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September</a:t>
            </a:r>
            <a:endParaRPr lang="de-DE"/>
          </a:p>
        </c:rich>
      </c:tx>
      <c:layout>
        <c:manualLayout>
          <c:xMode val="edge"/>
          <c:yMode val="edge"/>
          <c:x val="0.30796260292937178"/>
          <c:y val="7.083423273103108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4-44C8-B76F-C0035CAF1F8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5.4966838117035217E-3"/>
                  <c:y val="-2.43836722834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layout>
                <c:manualLayout>
                  <c:x val="-6.5371785803320691E-3"/>
                  <c:y val="3.077469931988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196-8804-365055B24595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19"/>
              <c:layout>
                <c:manualLayout>
                  <c:x val="-2.2949123234145757E-2"/>
                  <c:y val="-3.648585801283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F-4196-8804-365055B24595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2"/>
              <c:layout>
                <c:manualLayout>
                  <c:x val="-1.3103823623673199E-3"/>
                  <c:y val="-7.6341533368278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9A-4094-A216-D81A0C4D95AA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177174423094E-3"/>
                  <c:y val="2.6218262318628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September!$R$3:$R$145</c:f>
              <c:numCache>
                <c:formatCode>General</c:formatCode>
                <c:ptCount val="143"/>
                <c:pt idx="0">
                  <c:v>-1</c:v>
                </c:pt>
                <c:pt idx="1">
                  <c:v>-1.45</c:v>
                </c:pt>
                <c:pt idx="2">
                  <c:v>-0.55999999999999983</c:v>
                </c:pt>
                <c:pt idx="3">
                  <c:v>0.47</c:v>
                </c:pt>
                <c:pt idx="4">
                  <c:v>-1.03</c:v>
                </c:pt>
                <c:pt idx="5">
                  <c:v>-2.0300000000000002</c:v>
                </c:pt>
                <c:pt idx="6">
                  <c:v>-0.23000000000000043</c:v>
                </c:pt>
                <c:pt idx="7">
                  <c:v>1.3299999999999996</c:v>
                </c:pt>
                <c:pt idx="8">
                  <c:v>6.379999999999999</c:v>
                </c:pt>
                <c:pt idx="9">
                  <c:v>8.0599999999999987</c:v>
                </c:pt>
                <c:pt idx="10">
                  <c:v>10.854999999999999</c:v>
                </c:pt>
                <c:pt idx="11">
                  <c:v>10.854999999999999</c:v>
                </c:pt>
                <c:pt idx="12">
                  <c:v>9.3549999999999986</c:v>
                </c:pt>
                <c:pt idx="13">
                  <c:v>7.8549999999999986</c:v>
                </c:pt>
                <c:pt idx="14">
                  <c:v>7.3549999999999986</c:v>
                </c:pt>
                <c:pt idx="15">
                  <c:v>7.8424999999999985</c:v>
                </c:pt>
                <c:pt idx="16">
                  <c:v>6.3424999999999985</c:v>
                </c:pt>
                <c:pt idx="17">
                  <c:v>4.8424999999999985</c:v>
                </c:pt>
                <c:pt idx="18">
                  <c:v>3.8424999999999985</c:v>
                </c:pt>
                <c:pt idx="19">
                  <c:v>2.3424999999999985</c:v>
                </c:pt>
                <c:pt idx="20">
                  <c:v>0.84249999999999847</c:v>
                </c:pt>
                <c:pt idx="21">
                  <c:v>-0.65750000000000153</c:v>
                </c:pt>
                <c:pt idx="22">
                  <c:v>0.90249999999999853</c:v>
                </c:pt>
                <c:pt idx="23">
                  <c:v>-0.59750000000000147</c:v>
                </c:pt>
                <c:pt idx="24">
                  <c:v>2.9024999999999985</c:v>
                </c:pt>
                <c:pt idx="25">
                  <c:v>1.4024999999999985</c:v>
                </c:pt>
                <c:pt idx="26">
                  <c:v>0.90249999999999853</c:v>
                </c:pt>
                <c:pt idx="27">
                  <c:v>-1.0975000000000015</c:v>
                </c:pt>
                <c:pt idx="28">
                  <c:v>2.1424999999999987</c:v>
                </c:pt>
                <c:pt idx="29">
                  <c:v>2.1424999999999987</c:v>
                </c:pt>
                <c:pt idx="30">
                  <c:v>1.1424999999999987</c:v>
                </c:pt>
                <c:pt idx="31">
                  <c:v>0.64249999999999874</c:v>
                </c:pt>
                <c:pt idx="32">
                  <c:v>-1.3575000000000013</c:v>
                </c:pt>
                <c:pt idx="33">
                  <c:v>-2.8575000000000013</c:v>
                </c:pt>
                <c:pt idx="34">
                  <c:v>-1.4925000000000015</c:v>
                </c:pt>
                <c:pt idx="35">
                  <c:v>1.6574999999999989</c:v>
                </c:pt>
                <c:pt idx="36">
                  <c:v>0.15749999999999886</c:v>
                </c:pt>
                <c:pt idx="37">
                  <c:v>2.0974999999999988</c:v>
                </c:pt>
                <c:pt idx="38">
                  <c:v>0.59749999999999881</c:v>
                </c:pt>
                <c:pt idx="39">
                  <c:v>2.0224999999999986</c:v>
                </c:pt>
                <c:pt idx="40">
                  <c:v>3.4174999999999986</c:v>
                </c:pt>
                <c:pt idx="41">
                  <c:v>5.4174999999999986</c:v>
                </c:pt>
                <c:pt idx="42">
                  <c:v>5.4174999999999986</c:v>
                </c:pt>
                <c:pt idx="43">
                  <c:v>7.9524999999999988</c:v>
                </c:pt>
                <c:pt idx="44">
                  <c:v>10.412499999999998</c:v>
                </c:pt>
                <c:pt idx="45">
                  <c:v>12.192499999999997</c:v>
                </c:pt>
                <c:pt idx="46">
                  <c:v>12.192499999999997</c:v>
                </c:pt>
                <c:pt idx="47">
                  <c:v>10.192499999999997</c:v>
                </c:pt>
                <c:pt idx="48">
                  <c:v>11.262499999999998</c:v>
                </c:pt>
                <c:pt idx="49">
                  <c:v>13.622499999999999</c:v>
                </c:pt>
                <c:pt idx="50">
                  <c:v>15.122499999999999</c:v>
                </c:pt>
                <c:pt idx="51">
                  <c:v>17.302499999999998</c:v>
                </c:pt>
                <c:pt idx="52">
                  <c:v>15.802499999999998</c:v>
                </c:pt>
                <c:pt idx="53">
                  <c:v>17.602499999999999</c:v>
                </c:pt>
                <c:pt idx="54">
                  <c:v>16.102499999999999</c:v>
                </c:pt>
                <c:pt idx="55">
                  <c:v>17.2425</c:v>
                </c:pt>
                <c:pt idx="56">
                  <c:v>18.5625</c:v>
                </c:pt>
                <c:pt idx="57">
                  <c:v>17.0625</c:v>
                </c:pt>
                <c:pt idx="58">
                  <c:v>17.7</c:v>
                </c:pt>
                <c:pt idx="59">
                  <c:v>17.2</c:v>
                </c:pt>
                <c:pt idx="60">
                  <c:v>16.2</c:v>
                </c:pt>
                <c:pt idx="61">
                  <c:v>14.2</c:v>
                </c:pt>
                <c:pt idx="62">
                  <c:v>13.2</c:v>
                </c:pt>
                <c:pt idx="63">
                  <c:v>12.7</c:v>
                </c:pt>
                <c:pt idx="64">
                  <c:v>12.2</c:v>
                </c:pt>
                <c:pt idx="65">
                  <c:v>14.195</c:v>
                </c:pt>
                <c:pt idx="66">
                  <c:v>11.195</c:v>
                </c:pt>
                <c:pt idx="67">
                  <c:v>13.25</c:v>
                </c:pt>
                <c:pt idx="68">
                  <c:v>15.629999999999999</c:v>
                </c:pt>
                <c:pt idx="69">
                  <c:v>13.629999999999999</c:v>
                </c:pt>
                <c:pt idx="70">
                  <c:v>16.27</c:v>
                </c:pt>
                <c:pt idx="71">
                  <c:v>17.18</c:v>
                </c:pt>
                <c:pt idx="72">
                  <c:v>15.68</c:v>
                </c:pt>
                <c:pt idx="73">
                  <c:v>12.68</c:v>
                </c:pt>
                <c:pt idx="74">
                  <c:v>14.76</c:v>
                </c:pt>
                <c:pt idx="75">
                  <c:v>17.399999999999999</c:v>
                </c:pt>
                <c:pt idx="76">
                  <c:v>19.049999999999997</c:v>
                </c:pt>
                <c:pt idx="77">
                  <c:v>20.744999999999997</c:v>
                </c:pt>
                <c:pt idx="78">
                  <c:v>22.919999999999998</c:v>
                </c:pt>
                <c:pt idx="79">
                  <c:v>29.97</c:v>
                </c:pt>
                <c:pt idx="80">
                  <c:v>29.47</c:v>
                </c:pt>
                <c:pt idx="81">
                  <c:v>30.529999999999998</c:v>
                </c:pt>
                <c:pt idx="82">
                  <c:v>29.029999999999998</c:v>
                </c:pt>
                <c:pt idx="83">
                  <c:v>28.029999999999998</c:v>
                </c:pt>
                <c:pt idx="84">
                  <c:v>30.029999999999998</c:v>
                </c:pt>
                <c:pt idx="85">
                  <c:v>29.029999999999998</c:v>
                </c:pt>
                <c:pt idx="86">
                  <c:v>28.529999999999998</c:v>
                </c:pt>
                <c:pt idx="87">
                  <c:v>29.324999999999996</c:v>
                </c:pt>
                <c:pt idx="88">
                  <c:v>27.824999999999996</c:v>
                </c:pt>
                <c:pt idx="89">
                  <c:v>31.034999999999997</c:v>
                </c:pt>
                <c:pt idx="90">
                  <c:v>34.769999999999996</c:v>
                </c:pt>
                <c:pt idx="91">
                  <c:v>35.909999999999997</c:v>
                </c:pt>
                <c:pt idx="92">
                  <c:v>37.65</c:v>
                </c:pt>
                <c:pt idx="93">
                  <c:v>35.65</c:v>
                </c:pt>
                <c:pt idx="94">
                  <c:v>34.15</c:v>
                </c:pt>
                <c:pt idx="95">
                  <c:v>32.65</c:v>
                </c:pt>
                <c:pt idx="96">
                  <c:v>31.15</c:v>
                </c:pt>
                <c:pt idx="97">
                  <c:v>32.239999999999995</c:v>
                </c:pt>
                <c:pt idx="98">
                  <c:v>29.739999999999995</c:v>
                </c:pt>
                <c:pt idx="99">
                  <c:v>27.739999999999995</c:v>
                </c:pt>
                <c:pt idx="100">
                  <c:v>29.679999999999996</c:v>
                </c:pt>
                <c:pt idx="101">
                  <c:v>32.679999999999993</c:v>
                </c:pt>
                <c:pt idx="102">
                  <c:v>32.179999999999993</c:v>
                </c:pt>
                <c:pt idx="103">
                  <c:v>30.679999999999993</c:v>
                </c:pt>
                <c:pt idx="104">
                  <c:v>30.679999999999993</c:v>
                </c:pt>
                <c:pt idx="105">
                  <c:v>29.679999999999993</c:v>
                </c:pt>
                <c:pt idx="106">
                  <c:v>27.679999999999993</c:v>
                </c:pt>
                <c:pt idx="107">
                  <c:v>25.679999999999993</c:v>
                </c:pt>
                <c:pt idx="108">
                  <c:v>25.179999999999993</c:v>
                </c:pt>
                <c:pt idx="109">
                  <c:v>22.179999999999993</c:v>
                </c:pt>
                <c:pt idx="110">
                  <c:v>22.179999999999993</c:v>
                </c:pt>
                <c:pt idx="111">
                  <c:v>26.219999999999992</c:v>
                </c:pt>
                <c:pt idx="112">
                  <c:v>24.219999999999992</c:v>
                </c:pt>
                <c:pt idx="113">
                  <c:v>27.279999999999994</c:v>
                </c:pt>
                <c:pt idx="114">
                  <c:v>27.029999999999994</c:v>
                </c:pt>
                <c:pt idx="115">
                  <c:v>26.529999999999994</c:v>
                </c:pt>
                <c:pt idx="116">
                  <c:v>26.529999999999994</c:v>
                </c:pt>
                <c:pt idx="117">
                  <c:v>25.029999999999994</c:v>
                </c:pt>
                <c:pt idx="118">
                  <c:v>23.529999999999994</c:v>
                </c:pt>
                <c:pt idx="119">
                  <c:v>25.209999999999994</c:v>
                </c:pt>
                <c:pt idx="120">
                  <c:v>23.709999999999994</c:v>
                </c:pt>
                <c:pt idx="121">
                  <c:v>25.629999999999995</c:v>
                </c:pt>
                <c:pt idx="122">
                  <c:v>24.629999999999995</c:v>
                </c:pt>
                <c:pt idx="123">
                  <c:v>23.129999999999995</c:v>
                </c:pt>
                <c:pt idx="124">
                  <c:v>25.919999999999995</c:v>
                </c:pt>
                <c:pt idx="125">
                  <c:v>25.579999999999995</c:v>
                </c:pt>
                <c:pt idx="126">
                  <c:v>27.994999999999994</c:v>
                </c:pt>
                <c:pt idx="127">
                  <c:v>29.524999999999995</c:v>
                </c:pt>
                <c:pt idx="128">
                  <c:v>28.524999999999995</c:v>
                </c:pt>
                <c:pt idx="129">
                  <c:v>30.204999999999995</c:v>
                </c:pt>
                <c:pt idx="130">
                  <c:v>32.124999999999993</c:v>
                </c:pt>
                <c:pt idx="131">
                  <c:v>31.124999999999993</c:v>
                </c:pt>
                <c:pt idx="132">
                  <c:v>29.624999999999993</c:v>
                </c:pt>
                <c:pt idx="133">
                  <c:v>28.624999999999993</c:v>
                </c:pt>
                <c:pt idx="134">
                  <c:v>30.474999999999994</c:v>
                </c:pt>
                <c:pt idx="135">
                  <c:v>33.094999999999992</c:v>
                </c:pt>
                <c:pt idx="136">
                  <c:v>31.094999999999992</c:v>
                </c:pt>
                <c:pt idx="137">
                  <c:v>32.834999999999994</c:v>
                </c:pt>
                <c:pt idx="138">
                  <c:v>32.334999999999994</c:v>
                </c:pt>
                <c:pt idx="139">
                  <c:v>31.334999999999994</c:v>
                </c:pt>
                <c:pt idx="140">
                  <c:v>30.834999999999994</c:v>
                </c:pt>
                <c:pt idx="141">
                  <c:v>30.334999999999994</c:v>
                </c:pt>
                <c:pt idx="142">
                  <c:v>29.834999999999994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4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40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174199</xdr:colOff>
      <xdr:row>145</xdr:row>
      <xdr:rowOff>84884</xdr:rowOff>
    </xdr:from>
    <xdr:to>
      <xdr:col>10</xdr:col>
      <xdr:colOff>2076450</xdr:colOff>
      <xdr:row>169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5"/>
  <sheetViews>
    <sheetView tabSelected="1" topLeftCell="A135" zoomScaleNormal="100" workbookViewId="0">
      <selection activeCell="Z161" sqref="Z161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7.75" customHeight="1" x14ac:dyDescent="0.2">
      <c r="A3" s="3">
        <v>1</v>
      </c>
      <c r="B3" s="4">
        <v>45170</v>
      </c>
      <c r="C3" s="3" t="s">
        <v>78</v>
      </c>
      <c r="D3" s="3" t="s">
        <v>30</v>
      </c>
      <c r="E3" s="3">
        <v>2</v>
      </c>
      <c r="F3" s="3" t="s">
        <v>79</v>
      </c>
      <c r="G3" s="3" t="s">
        <v>21</v>
      </c>
      <c r="H3" s="3" t="s">
        <v>22</v>
      </c>
      <c r="I3" s="3" t="s">
        <v>23</v>
      </c>
      <c r="J3" s="5" t="s">
        <v>80</v>
      </c>
      <c r="K3" s="23" t="s">
        <v>29</v>
      </c>
      <c r="L3" s="6" t="s">
        <v>24</v>
      </c>
      <c r="M3" s="7">
        <v>2.64</v>
      </c>
      <c r="N3" s="7">
        <v>1</v>
      </c>
      <c r="O3" s="8" t="s">
        <v>25</v>
      </c>
      <c r="P3" s="7">
        <f>N3</f>
        <v>1</v>
      </c>
      <c r="Q3" s="29">
        <f t="shared" ref="Q3:Q66" si="0">IF(AND(L3="1",O3="ja"),(N3*M3*0.95)-N3,IF(AND(L3="1",O3="nein"),N3*M3-N3,-N3))</f>
        <v>-1</v>
      </c>
      <c r="R3" s="9">
        <f>Q3</f>
        <v>-1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45170</v>
      </c>
      <c r="C4" s="3" t="s">
        <v>81</v>
      </c>
      <c r="D4" s="3" t="s">
        <v>30</v>
      </c>
      <c r="E4" s="3">
        <v>2</v>
      </c>
      <c r="F4" s="3" t="s">
        <v>82</v>
      </c>
      <c r="G4" s="3" t="s">
        <v>21</v>
      </c>
      <c r="H4" s="3" t="s">
        <v>22</v>
      </c>
      <c r="I4" s="3" t="s">
        <v>23</v>
      </c>
      <c r="J4" s="13" t="s">
        <v>83</v>
      </c>
      <c r="K4" s="23"/>
      <c r="L4" s="6" t="s">
        <v>24</v>
      </c>
      <c r="M4" s="3">
        <v>2.48</v>
      </c>
      <c r="N4" s="7">
        <v>0.45</v>
      </c>
      <c r="O4" s="8" t="s">
        <v>25</v>
      </c>
      <c r="P4" s="7">
        <f t="shared" ref="P4:P67" si="4">P3+N4</f>
        <v>1.45</v>
      </c>
      <c r="Q4" s="34">
        <f t="shared" si="0"/>
        <v>-0.45</v>
      </c>
      <c r="R4" s="9">
        <f t="shared" ref="R4:R67" si="5">R3+Q4</f>
        <v>-1.45</v>
      </c>
      <c r="S4" s="10">
        <f t="shared" si="1"/>
        <v>0</v>
      </c>
      <c r="T4" s="11">
        <f t="shared" si="2"/>
        <v>0</v>
      </c>
      <c r="U4" s="12">
        <f t="shared" si="3"/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2.75" x14ac:dyDescent="0.2">
      <c r="A5" s="3">
        <v>3</v>
      </c>
      <c r="B5" s="4">
        <v>45170</v>
      </c>
      <c r="C5" s="3" t="s">
        <v>84</v>
      </c>
      <c r="D5" s="3" t="s">
        <v>30</v>
      </c>
      <c r="E5" s="3">
        <v>1</v>
      </c>
      <c r="F5" s="3" t="s">
        <v>38</v>
      </c>
      <c r="G5" s="3" t="s">
        <v>21</v>
      </c>
      <c r="H5" s="3" t="s">
        <v>22</v>
      </c>
      <c r="I5" s="3" t="s">
        <v>23</v>
      </c>
      <c r="J5" s="13" t="s">
        <v>42</v>
      </c>
      <c r="K5" s="23"/>
      <c r="L5" s="6" t="s">
        <v>27</v>
      </c>
      <c r="M5" s="7">
        <v>1.4450000000000001</v>
      </c>
      <c r="N5" s="7">
        <v>2</v>
      </c>
      <c r="O5" s="8" t="s">
        <v>25</v>
      </c>
      <c r="P5" s="7">
        <f t="shared" si="4"/>
        <v>3.45</v>
      </c>
      <c r="Q5" s="28">
        <f t="shared" si="0"/>
        <v>0.89000000000000012</v>
      </c>
      <c r="R5" s="9">
        <f t="shared" si="5"/>
        <v>-0.55999999999999983</v>
      </c>
      <c r="S5" s="10">
        <f t="shared" si="1"/>
        <v>2.8900000000000006</v>
      </c>
      <c r="T5" s="11">
        <f t="shared" si="2"/>
        <v>0.33333333333333331</v>
      </c>
      <c r="U5" s="12">
        <f t="shared" si="3"/>
        <v>-0.16231884057971002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45170</v>
      </c>
      <c r="C6" s="3" t="s">
        <v>85</v>
      </c>
      <c r="D6" s="3" t="s">
        <v>30</v>
      </c>
      <c r="E6" s="3">
        <v>1</v>
      </c>
      <c r="F6" s="3" t="s">
        <v>75</v>
      </c>
      <c r="G6" s="3" t="s">
        <v>21</v>
      </c>
      <c r="H6" s="3" t="s">
        <v>22</v>
      </c>
      <c r="I6" s="3" t="s">
        <v>23</v>
      </c>
      <c r="J6" s="13" t="s">
        <v>50</v>
      </c>
      <c r="K6" s="23"/>
      <c r="L6" s="6" t="s">
        <v>27</v>
      </c>
      <c r="M6" s="7">
        <v>1.5149999999999999</v>
      </c>
      <c r="N6" s="7">
        <v>2</v>
      </c>
      <c r="O6" s="8" t="s">
        <v>25</v>
      </c>
      <c r="P6" s="7">
        <f t="shared" si="4"/>
        <v>5.45</v>
      </c>
      <c r="Q6" s="28">
        <f t="shared" si="0"/>
        <v>1.0299999999999998</v>
      </c>
      <c r="R6" s="9">
        <f t="shared" si="5"/>
        <v>0.47</v>
      </c>
      <c r="S6" s="10">
        <f t="shared" si="1"/>
        <v>5.92</v>
      </c>
      <c r="T6" s="11">
        <f t="shared" si="2"/>
        <v>0.5</v>
      </c>
      <c r="U6" s="12">
        <f t="shared" si="3"/>
        <v>8.6238532110091692E-2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45170</v>
      </c>
      <c r="C7" s="3" t="s">
        <v>86</v>
      </c>
      <c r="D7" s="3" t="s">
        <v>30</v>
      </c>
      <c r="E7" s="3">
        <v>1</v>
      </c>
      <c r="F7" s="3" t="s">
        <v>37</v>
      </c>
      <c r="G7" s="3" t="s">
        <v>21</v>
      </c>
      <c r="H7" s="3" t="s">
        <v>22</v>
      </c>
      <c r="I7" s="3" t="s">
        <v>23</v>
      </c>
      <c r="J7" s="5" t="s">
        <v>54</v>
      </c>
      <c r="K7" s="23"/>
      <c r="L7" s="6" t="s">
        <v>24</v>
      </c>
      <c r="M7" s="7">
        <v>1.9</v>
      </c>
      <c r="N7" s="7">
        <v>1.5</v>
      </c>
      <c r="O7" s="8" t="s">
        <v>25</v>
      </c>
      <c r="P7" s="7">
        <f t="shared" si="4"/>
        <v>6.95</v>
      </c>
      <c r="Q7" s="29">
        <f t="shared" si="0"/>
        <v>-1.5</v>
      </c>
      <c r="R7" s="9">
        <f t="shared" si="5"/>
        <v>-1.03</v>
      </c>
      <c r="S7" s="10">
        <f t="shared" si="1"/>
        <v>5.92</v>
      </c>
      <c r="T7" s="11">
        <f t="shared" si="2"/>
        <v>0.4</v>
      </c>
      <c r="U7" s="12">
        <f t="shared" si="3"/>
        <v>-0.1482014388489209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2.75" x14ac:dyDescent="0.2">
      <c r="A8" s="3">
        <v>6</v>
      </c>
      <c r="B8" s="4">
        <v>45170</v>
      </c>
      <c r="C8" s="3" t="s">
        <v>87</v>
      </c>
      <c r="D8" s="3" t="s">
        <v>30</v>
      </c>
      <c r="E8" s="3">
        <v>1</v>
      </c>
      <c r="F8" s="3" t="s">
        <v>57</v>
      </c>
      <c r="G8" s="3" t="s">
        <v>21</v>
      </c>
      <c r="H8" s="3" t="s">
        <v>22</v>
      </c>
      <c r="I8" s="3" t="s">
        <v>23</v>
      </c>
      <c r="J8" s="5" t="s">
        <v>50</v>
      </c>
      <c r="K8" s="23"/>
      <c r="L8" s="6" t="s">
        <v>24</v>
      </c>
      <c r="M8" s="7">
        <v>2.5299999999999998</v>
      </c>
      <c r="N8" s="7">
        <v>1</v>
      </c>
      <c r="O8" s="8" t="s">
        <v>25</v>
      </c>
      <c r="P8" s="7">
        <f t="shared" si="4"/>
        <v>7.95</v>
      </c>
      <c r="Q8" s="29">
        <f t="shared" si="0"/>
        <v>-1</v>
      </c>
      <c r="R8" s="9">
        <f t="shared" si="5"/>
        <v>-2.0300000000000002</v>
      </c>
      <c r="S8" s="10">
        <f t="shared" si="1"/>
        <v>5.92</v>
      </c>
      <c r="T8" s="11">
        <f t="shared" si="2"/>
        <v>0.33333333333333331</v>
      </c>
      <c r="U8" s="12">
        <f t="shared" si="3"/>
        <v>-0.25534591194968553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45171</v>
      </c>
      <c r="C9" s="3" t="s">
        <v>88</v>
      </c>
      <c r="D9" s="3" t="s">
        <v>30</v>
      </c>
      <c r="E9" s="3">
        <v>1</v>
      </c>
      <c r="F9" s="3" t="s">
        <v>59</v>
      </c>
      <c r="G9" s="3" t="s">
        <v>21</v>
      </c>
      <c r="H9" s="3" t="s">
        <v>22</v>
      </c>
      <c r="I9" s="3" t="s">
        <v>23</v>
      </c>
      <c r="J9" s="13" t="s">
        <v>66</v>
      </c>
      <c r="K9" s="23"/>
      <c r="L9" s="6" t="s">
        <v>27</v>
      </c>
      <c r="M9" s="7">
        <v>1.9</v>
      </c>
      <c r="N9" s="7">
        <v>2</v>
      </c>
      <c r="O9" s="8" t="s">
        <v>25</v>
      </c>
      <c r="P9" s="7">
        <f t="shared" si="4"/>
        <v>9.9499999999999993</v>
      </c>
      <c r="Q9" s="28">
        <f t="shared" si="0"/>
        <v>1.7999999999999998</v>
      </c>
      <c r="R9" s="9">
        <f t="shared" si="5"/>
        <v>-0.23000000000000043</v>
      </c>
      <c r="S9" s="10">
        <f t="shared" si="1"/>
        <v>9.7199999999999989</v>
      </c>
      <c r="T9" s="11">
        <f t="shared" si="2"/>
        <v>0.42857142857142855</v>
      </c>
      <c r="U9" s="12">
        <f t="shared" si="3"/>
        <v>-2.3115577889447281E-2</v>
      </c>
      <c r="V9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2.75" x14ac:dyDescent="0.2">
      <c r="A10" s="3">
        <v>8</v>
      </c>
      <c r="B10" s="4">
        <v>45171</v>
      </c>
      <c r="C10" s="3" t="s">
        <v>89</v>
      </c>
      <c r="D10" s="3" t="s">
        <v>30</v>
      </c>
      <c r="E10" s="3">
        <v>1</v>
      </c>
      <c r="F10" s="3" t="s">
        <v>31</v>
      </c>
      <c r="G10" s="3" t="s">
        <v>21</v>
      </c>
      <c r="H10" s="3" t="s">
        <v>22</v>
      </c>
      <c r="I10" s="3" t="s">
        <v>23</v>
      </c>
      <c r="J10" s="13" t="s">
        <v>51</v>
      </c>
      <c r="K10" s="23"/>
      <c r="L10" s="6" t="s">
        <v>27</v>
      </c>
      <c r="M10" s="7">
        <v>2.04</v>
      </c>
      <c r="N10" s="7">
        <v>1.5</v>
      </c>
      <c r="O10" s="8" t="s">
        <v>25</v>
      </c>
      <c r="P10" s="7">
        <f t="shared" si="4"/>
        <v>11.45</v>
      </c>
      <c r="Q10" s="28">
        <f t="shared" si="0"/>
        <v>1.56</v>
      </c>
      <c r="R10" s="9">
        <f t="shared" si="5"/>
        <v>1.3299999999999996</v>
      </c>
      <c r="S10" s="10">
        <f t="shared" si="1"/>
        <v>12.78</v>
      </c>
      <c r="T10" s="11">
        <f t="shared" si="2"/>
        <v>0.5</v>
      </c>
      <c r="U10" s="12">
        <f t="shared" si="3"/>
        <v>0.11615720524017469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2.75" x14ac:dyDescent="0.2">
      <c r="A11" s="3">
        <v>9</v>
      </c>
      <c r="B11" s="4">
        <v>45171</v>
      </c>
      <c r="C11" s="3" t="s">
        <v>90</v>
      </c>
      <c r="D11" s="3" t="s">
        <v>30</v>
      </c>
      <c r="E11" s="3">
        <v>1</v>
      </c>
      <c r="F11" s="3">
        <v>2</v>
      </c>
      <c r="G11" s="3" t="s">
        <v>21</v>
      </c>
      <c r="H11" s="3" t="s">
        <v>22</v>
      </c>
      <c r="I11" s="3" t="s">
        <v>23</v>
      </c>
      <c r="J11" s="13" t="s">
        <v>70</v>
      </c>
      <c r="K11" s="23"/>
      <c r="L11" s="6" t="s">
        <v>27</v>
      </c>
      <c r="M11" s="7">
        <v>2.0099999999999998</v>
      </c>
      <c r="N11" s="7">
        <v>5</v>
      </c>
      <c r="O11" s="8" t="s">
        <v>25</v>
      </c>
      <c r="P11" s="7">
        <f t="shared" si="4"/>
        <v>16.45</v>
      </c>
      <c r="Q11" s="28">
        <f t="shared" si="0"/>
        <v>5.0499999999999989</v>
      </c>
      <c r="R11" s="9">
        <f t="shared" si="5"/>
        <v>6.379999999999999</v>
      </c>
      <c r="S11" s="10">
        <f t="shared" si="1"/>
        <v>22.83</v>
      </c>
      <c r="T11" s="11">
        <f t="shared" si="2"/>
        <v>0.55555555555555558</v>
      </c>
      <c r="U11" s="12">
        <f t="shared" si="3"/>
        <v>0.38784194528875376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2.75" x14ac:dyDescent="0.2">
      <c r="A12" s="3">
        <v>10</v>
      </c>
      <c r="B12" s="4">
        <v>45171</v>
      </c>
      <c r="C12" s="3" t="s">
        <v>90</v>
      </c>
      <c r="D12" s="3" t="s">
        <v>30</v>
      </c>
      <c r="E12" s="3">
        <v>1</v>
      </c>
      <c r="F12" s="3" t="s">
        <v>37</v>
      </c>
      <c r="G12" s="3" t="s">
        <v>21</v>
      </c>
      <c r="H12" s="3" t="s">
        <v>22</v>
      </c>
      <c r="I12" s="3" t="s">
        <v>23</v>
      </c>
      <c r="J12" s="13" t="s">
        <v>70</v>
      </c>
      <c r="K12" s="23"/>
      <c r="L12" s="6" t="s">
        <v>27</v>
      </c>
      <c r="M12" s="7">
        <v>2.68</v>
      </c>
      <c r="N12" s="7">
        <v>1</v>
      </c>
      <c r="O12" s="8" t="s">
        <v>25</v>
      </c>
      <c r="P12" s="7">
        <f t="shared" si="4"/>
        <v>17.45</v>
      </c>
      <c r="Q12" s="28">
        <f t="shared" si="0"/>
        <v>1.6800000000000002</v>
      </c>
      <c r="R12" s="9">
        <f t="shared" si="5"/>
        <v>8.0599999999999987</v>
      </c>
      <c r="S12" s="10">
        <f t="shared" si="1"/>
        <v>25.509999999999998</v>
      </c>
      <c r="T12" s="11">
        <f t="shared" si="2"/>
        <v>0.6</v>
      </c>
      <c r="U12" s="12">
        <f t="shared" si="3"/>
        <v>0.46189111747850997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2.75" x14ac:dyDescent="0.2">
      <c r="A13" s="3">
        <v>11</v>
      </c>
      <c r="B13" s="4">
        <v>45171</v>
      </c>
      <c r="C13" s="3" t="s">
        <v>90</v>
      </c>
      <c r="D13" s="3" t="s">
        <v>30</v>
      </c>
      <c r="E13" s="3">
        <v>1</v>
      </c>
      <c r="F13" s="3" t="s">
        <v>91</v>
      </c>
      <c r="G13" s="3" t="s">
        <v>21</v>
      </c>
      <c r="H13" s="3" t="s">
        <v>92</v>
      </c>
      <c r="I13" s="3" t="s">
        <v>23</v>
      </c>
      <c r="J13" s="13" t="s">
        <v>70</v>
      </c>
      <c r="K13" s="23"/>
      <c r="L13" s="6" t="s">
        <v>27</v>
      </c>
      <c r="M13" s="7">
        <v>6.59</v>
      </c>
      <c r="N13" s="7">
        <v>0.5</v>
      </c>
      <c r="O13" s="8" t="s">
        <v>25</v>
      </c>
      <c r="P13" s="7">
        <f t="shared" si="4"/>
        <v>17.95</v>
      </c>
      <c r="Q13" s="28">
        <f t="shared" si="0"/>
        <v>2.7949999999999999</v>
      </c>
      <c r="R13" s="9">
        <f t="shared" si="5"/>
        <v>10.854999999999999</v>
      </c>
      <c r="S13" s="10">
        <f t="shared" si="1"/>
        <v>28.805</v>
      </c>
      <c r="T13" s="11">
        <f t="shared" si="2"/>
        <v>0.63636363636363635</v>
      </c>
      <c r="U13" s="12">
        <f t="shared" si="3"/>
        <v>0.60473537604456828</v>
      </c>
      <c r="V13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2.75" x14ac:dyDescent="0.2">
      <c r="A14" s="3">
        <v>12</v>
      </c>
      <c r="B14" s="4">
        <v>45171</v>
      </c>
      <c r="C14" s="3" t="s">
        <v>93</v>
      </c>
      <c r="D14" s="3" t="s">
        <v>30</v>
      </c>
      <c r="E14" s="3">
        <v>1</v>
      </c>
      <c r="F14" s="3" t="s">
        <v>34</v>
      </c>
      <c r="G14" s="3" t="s">
        <v>21</v>
      </c>
      <c r="H14" s="3" t="s">
        <v>22</v>
      </c>
      <c r="I14" s="3" t="s">
        <v>23</v>
      </c>
      <c r="J14" s="33" t="s">
        <v>54</v>
      </c>
      <c r="K14" s="23"/>
      <c r="L14" s="6" t="s">
        <v>27</v>
      </c>
      <c r="M14" s="7">
        <v>1</v>
      </c>
      <c r="N14" s="7">
        <v>2</v>
      </c>
      <c r="O14" s="8" t="s">
        <v>25</v>
      </c>
      <c r="P14" s="7">
        <f t="shared" si="4"/>
        <v>19.95</v>
      </c>
      <c r="Q14" s="36">
        <f t="shared" si="0"/>
        <v>0</v>
      </c>
      <c r="R14" s="9">
        <f t="shared" si="5"/>
        <v>10.854999999999999</v>
      </c>
      <c r="S14" s="10">
        <f t="shared" si="1"/>
        <v>30.805</v>
      </c>
      <c r="T14" s="11">
        <f t="shared" si="2"/>
        <v>0.66666666666666663</v>
      </c>
      <c r="U14" s="12">
        <f t="shared" si="3"/>
        <v>0.5441102756892231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45171</v>
      </c>
      <c r="C15" s="3" t="s">
        <v>94</v>
      </c>
      <c r="D15" s="3" t="s">
        <v>30</v>
      </c>
      <c r="E15" s="3">
        <v>2</v>
      </c>
      <c r="F15" s="3" t="s">
        <v>73</v>
      </c>
      <c r="G15" s="3" t="s">
        <v>21</v>
      </c>
      <c r="H15" s="3" t="s">
        <v>22</v>
      </c>
      <c r="I15" s="3" t="s">
        <v>23</v>
      </c>
      <c r="J15" s="13" t="s">
        <v>95</v>
      </c>
      <c r="K15" s="23" t="s">
        <v>96</v>
      </c>
      <c r="L15" s="6" t="s">
        <v>24</v>
      </c>
      <c r="M15" s="7">
        <v>2.58</v>
      </c>
      <c r="N15" s="7">
        <v>1.5</v>
      </c>
      <c r="O15" s="8" t="s">
        <v>25</v>
      </c>
      <c r="P15" s="7">
        <f t="shared" si="4"/>
        <v>21.45</v>
      </c>
      <c r="Q15" s="29">
        <f t="shared" si="0"/>
        <v>-1.5</v>
      </c>
      <c r="R15" s="9">
        <f t="shared" si="5"/>
        <v>9.3549999999999986</v>
      </c>
      <c r="S15" s="10">
        <f t="shared" si="1"/>
        <v>30.805</v>
      </c>
      <c r="T15" s="11">
        <f t="shared" si="2"/>
        <v>0.61538461538461542</v>
      </c>
      <c r="U15" s="12">
        <f t="shared" si="3"/>
        <v>0.43613053613053615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2.75" x14ac:dyDescent="0.2">
      <c r="A16" s="3">
        <v>14</v>
      </c>
      <c r="B16" s="4">
        <v>45171</v>
      </c>
      <c r="C16" s="3" t="s">
        <v>97</v>
      </c>
      <c r="D16" s="3" t="s">
        <v>30</v>
      </c>
      <c r="E16" s="3">
        <v>1</v>
      </c>
      <c r="F16" s="3" t="s">
        <v>63</v>
      </c>
      <c r="G16" s="3" t="s">
        <v>21</v>
      </c>
      <c r="H16" s="3" t="s">
        <v>22</v>
      </c>
      <c r="I16" s="3" t="s">
        <v>23</v>
      </c>
      <c r="J16" s="5" t="s">
        <v>56</v>
      </c>
      <c r="K16" s="23" t="s">
        <v>74</v>
      </c>
      <c r="L16" s="6" t="s">
        <v>98</v>
      </c>
      <c r="M16" s="7">
        <v>2.11</v>
      </c>
      <c r="N16" s="7">
        <v>1.5</v>
      </c>
      <c r="O16" s="8" t="s">
        <v>25</v>
      </c>
      <c r="P16" s="7">
        <f t="shared" si="4"/>
        <v>22.95</v>
      </c>
      <c r="Q16" s="28">
        <f t="shared" si="0"/>
        <v>-1.5</v>
      </c>
      <c r="R16" s="9">
        <f t="shared" si="5"/>
        <v>7.8549999999999986</v>
      </c>
      <c r="S16" s="10">
        <f t="shared" si="1"/>
        <v>30.805</v>
      </c>
      <c r="T16" s="11">
        <f t="shared" si="2"/>
        <v>0.5714285714285714</v>
      </c>
      <c r="U16" s="12">
        <f t="shared" si="3"/>
        <v>0.3422657952069717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2.75" x14ac:dyDescent="0.2">
      <c r="A17" s="3">
        <v>15</v>
      </c>
      <c r="B17" s="4">
        <v>45171</v>
      </c>
      <c r="C17" s="3" t="s">
        <v>46</v>
      </c>
      <c r="D17" s="3" t="s">
        <v>20</v>
      </c>
      <c r="E17" s="3">
        <v>8</v>
      </c>
      <c r="F17" s="3">
        <v>1</v>
      </c>
      <c r="G17" s="3" t="s">
        <v>21</v>
      </c>
      <c r="H17" s="3" t="s">
        <v>22</v>
      </c>
      <c r="I17" s="3" t="s">
        <v>23</v>
      </c>
      <c r="J17" s="5" t="s">
        <v>47</v>
      </c>
      <c r="K17" s="23"/>
      <c r="L17" s="6" t="s">
        <v>24</v>
      </c>
      <c r="M17" s="7">
        <v>30.13</v>
      </c>
      <c r="N17" s="7">
        <v>0.5</v>
      </c>
      <c r="O17" s="8" t="s">
        <v>25</v>
      </c>
      <c r="P17" s="7">
        <f t="shared" si="4"/>
        <v>23.45</v>
      </c>
      <c r="Q17" s="29">
        <f t="shared" si="0"/>
        <v>-0.5</v>
      </c>
      <c r="R17" s="9">
        <f t="shared" si="5"/>
        <v>7.3549999999999986</v>
      </c>
      <c r="S17" s="10">
        <f t="shared" si="1"/>
        <v>30.805</v>
      </c>
      <c r="T17" s="11">
        <f t="shared" si="2"/>
        <v>0.53333333333333333</v>
      </c>
      <c r="U17" s="12">
        <f t="shared" si="3"/>
        <v>0.31364605543710022</v>
      </c>
      <c r="V17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45171</v>
      </c>
      <c r="C18" s="3" t="s">
        <v>99</v>
      </c>
      <c r="D18" s="3" t="s">
        <v>20</v>
      </c>
      <c r="E18" s="3">
        <v>2</v>
      </c>
      <c r="F18" s="3" t="s">
        <v>55</v>
      </c>
      <c r="G18" s="3" t="s">
        <v>21</v>
      </c>
      <c r="H18" s="3" t="s">
        <v>22</v>
      </c>
      <c r="I18" s="3" t="s">
        <v>23</v>
      </c>
      <c r="J18" s="5" t="s">
        <v>100</v>
      </c>
      <c r="K18" s="23"/>
      <c r="L18" s="6" t="s">
        <v>27</v>
      </c>
      <c r="M18" s="7">
        <v>1.325</v>
      </c>
      <c r="N18" s="7">
        <v>1.5</v>
      </c>
      <c r="O18" s="8" t="s">
        <v>25</v>
      </c>
      <c r="P18" s="7">
        <f t="shared" si="4"/>
        <v>24.95</v>
      </c>
      <c r="Q18" s="28">
        <f t="shared" si="0"/>
        <v>0.48749999999999982</v>
      </c>
      <c r="R18" s="9">
        <f t="shared" si="5"/>
        <v>7.8424999999999985</v>
      </c>
      <c r="S18" s="10">
        <f t="shared" si="1"/>
        <v>32.792499999999997</v>
      </c>
      <c r="T18" s="11">
        <f t="shared" si="2"/>
        <v>0.5625</v>
      </c>
      <c r="U18" s="12">
        <f t="shared" si="3"/>
        <v>0.31432865731462917</v>
      </c>
      <c r="V18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45171</v>
      </c>
      <c r="C19" s="3" t="s">
        <v>101</v>
      </c>
      <c r="D19" s="3" t="s">
        <v>20</v>
      </c>
      <c r="E19" s="3">
        <v>2</v>
      </c>
      <c r="F19" s="3" t="s">
        <v>65</v>
      </c>
      <c r="G19" s="3" t="s">
        <v>21</v>
      </c>
      <c r="H19" s="3" t="s">
        <v>22</v>
      </c>
      <c r="I19" s="3" t="s">
        <v>23</v>
      </c>
      <c r="J19" s="5" t="s">
        <v>102</v>
      </c>
      <c r="K19" s="23"/>
      <c r="L19" s="6" t="s">
        <v>24</v>
      </c>
      <c r="M19" s="7">
        <v>2.25</v>
      </c>
      <c r="N19" s="7">
        <v>1.5</v>
      </c>
      <c r="O19" s="8" t="s">
        <v>25</v>
      </c>
      <c r="P19" s="7">
        <f t="shared" si="4"/>
        <v>26.45</v>
      </c>
      <c r="Q19" s="29">
        <f t="shared" si="0"/>
        <v>-1.5</v>
      </c>
      <c r="R19" s="9">
        <f t="shared" si="5"/>
        <v>6.3424999999999985</v>
      </c>
      <c r="S19" s="10">
        <f t="shared" si="1"/>
        <v>32.792499999999997</v>
      </c>
      <c r="T19" s="11">
        <f t="shared" si="2"/>
        <v>0.52941176470588236</v>
      </c>
      <c r="U19" s="12">
        <f t="shared" si="3"/>
        <v>0.23979206049149329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45171</v>
      </c>
      <c r="C20" s="3" t="s">
        <v>103</v>
      </c>
      <c r="D20" s="3" t="s">
        <v>20</v>
      </c>
      <c r="E20" s="3">
        <v>2</v>
      </c>
      <c r="F20" s="3" t="s">
        <v>104</v>
      </c>
      <c r="G20" s="3" t="s">
        <v>21</v>
      </c>
      <c r="H20" s="3" t="s">
        <v>92</v>
      </c>
      <c r="I20" s="3" t="s">
        <v>28</v>
      </c>
      <c r="J20" s="5" t="s">
        <v>105</v>
      </c>
      <c r="K20" s="23" t="s">
        <v>106</v>
      </c>
      <c r="L20" s="6" t="s">
        <v>24</v>
      </c>
      <c r="M20" s="7">
        <v>2.0099999999999998</v>
      </c>
      <c r="N20" s="7">
        <v>1.5</v>
      </c>
      <c r="O20" s="8" t="s">
        <v>25</v>
      </c>
      <c r="P20" s="7">
        <f t="shared" si="4"/>
        <v>27.95</v>
      </c>
      <c r="Q20" s="29">
        <f t="shared" si="0"/>
        <v>-1.5</v>
      </c>
      <c r="R20" s="9">
        <f t="shared" si="5"/>
        <v>4.8424999999999985</v>
      </c>
      <c r="S20" s="10">
        <f t="shared" si="1"/>
        <v>32.792499999999997</v>
      </c>
      <c r="T20" s="11">
        <f t="shared" si="2"/>
        <v>0.5</v>
      </c>
      <c r="U20" s="12">
        <f t="shared" si="3"/>
        <v>0.1732558139534883</v>
      </c>
      <c r="V20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45172</v>
      </c>
      <c r="C21" s="3" t="s">
        <v>107</v>
      </c>
      <c r="D21" s="3" t="s">
        <v>30</v>
      </c>
      <c r="E21" s="3">
        <v>2</v>
      </c>
      <c r="F21" s="3" t="s">
        <v>108</v>
      </c>
      <c r="G21" s="3" t="s">
        <v>21</v>
      </c>
      <c r="H21" s="3" t="s">
        <v>22</v>
      </c>
      <c r="I21" s="3" t="s">
        <v>23</v>
      </c>
      <c r="J21" s="5" t="s">
        <v>109</v>
      </c>
      <c r="K21" s="23" t="s">
        <v>110</v>
      </c>
      <c r="L21" s="6" t="s">
        <v>24</v>
      </c>
      <c r="M21" s="7">
        <v>2.7</v>
      </c>
      <c r="N21" s="7">
        <v>1</v>
      </c>
      <c r="O21" s="8" t="s">
        <v>25</v>
      </c>
      <c r="P21" s="7">
        <f t="shared" si="4"/>
        <v>28.95</v>
      </c>
      <c r="Q21" s="29">
        <f t="shared" si="0"/>
        <v>-1</v>
      </c>
      <c r="R21" s="9">
        <f t="shared" si="5"/>
        <v>3.8424999999999985</v>
      </c>
      <c r="S21" s="10">
        <f t="shared" si="1"/>
        <v>32.792499999999997</v>
      </c>
      <c r="T21" s="11">
        <f t="shared" si="2"/>
        <v>0.47368421052631576</v>
      </c>
      <c r="U21" s="12">
        <f t="shared" si="3"/>
        <v>0.13272884283246969</v>
      </c>
      <c r="V21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5.5" x14ac:dyDescent="0.2">
      <c r="A22" s="3">
        <v>20</v>
      </c>
      <c r="B22" s="4">
        <v>45172</v>
      </c>
      <c r="C22" s="3" t="s">
        <v>111</v>
      </c>
      <c r="D22" s="3" t="s">
        <v>30</v>
      </c>
      <c r="E22" s="3">
        <v>2</v>
      </c>
      <c r="F22" s="3" t="s">
        <v>112</v>
      </c>
      <c r="G22" s="3" t="s">
        <v>21</v>
      </c>
      <c r="H22" s="3" t="s">
        <v>22</v>
      </c>
      <c r="I22" s="3" t="s">
        <v>23</v>
      </c>
      <c r="J22" s="13" t="s">
        <v>113</v>
      </c>
      <c r="K22" s="23" t="s">
        <v>114</v>
      </c>
      <c r="L22" s="6" t="s">
        <v>24</v>
      </c>
      <c r="M22" s="7">
        <v>3</v>
      </c>
      <c r="N22" s="7">
        <v>1.5</v>
      </c>
      <c r="O22" s="8" t="s">
        <v>25</v>
      </c>
      <c r="P22" s="7">
        <f t="shared" si="4"/>
        <v>30.45</v>
      </c>
      <c r="Q22" s="29">
        <f t="shared" si="0"/>
        <v>-1.5</v>
      </c>
      <c r="R22" s="9">
        <f t="shared" si="5"/>
        <v>2.3424999999999985</v>
      </c>
      <c r="S22" s="10">
        <f t="shared" si="1"/>
        <v>32.792499999999997</v>
      </c>
      <c r="T22" s="11">
        <f t="shared" si="2"/>
        <v>0.45</v>
      </c>
      <c r="U22" s="12">
        <f t="shared" si="3"/>
        <v>7.6929392446633743E-2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2.75" x14ac:dyDescent="0.2">
      <c r="A23" s="3">
        <v>21</v>
      </c>
      <c r="B23" s="4">
        <v>45172</v>
      </c>
      <c r="C23" s="3" t="s">
        <v>115</v>
      </c>
      <c r="D23" s="3" t="s">
        <v>30</v>
      </c>
      <c r="E23" s="3">
        <v>1</v>
      </c>
      <c r="F23" s="3" t="s">
        <v>75</v>
      </c>
      <c r="G23" s="3" t="s">
        <v>21</v>
      </c>
      <c r="H23" s="3" t="s">
        <v>22</v>
      </c>
      <c r="I23" s="3" t="s">
        <v>23</v>
      </c>
      <c r="J23" s="5" t="s">
        <v>54</v>
      </c>
      <c r="K23" s="23" t="s">
        <v>116</v>
      </c>
      <c r="L23" s="6" t="s">
        <v>24</v>
      </c>
      <c r="M23" s="7">
        <v>1.98</v>
      </c>
      <c r="N23" s="7">
        <v>1.5</v>
      </c>
      <c r="O23" s="8" t="s">
        <v>25</v>
      </c>
      <c r="P23" s="7">
        <f t="shared" si="4"/>
        <v>31.95</v>
      </c>
      <c r="Q23" s="29">
        <f t="shared" si="0"/>
        <v>-1.5</v>
      </c>
      <c r="R23" s="9">
        <f t="shared" si="5"/>
        <v>0.84249999999999847</v>
      </c>
      <c r="S23" s="10">
        <f t="shared" si="1"/>
        <v>32.792499999999997</v>
      </c>
      <c r="T23" s="11">
        <f t="shared" si="2"/>
        <v>0.42857142857142855</v>
      </c>
      <c r="U23" s="12">
        <f t="shared" si="3"/>
        <v>2.636932707355235E-2</v>
      </c>
      <c r="V23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2.75" x14ac:dyDescent="0.2">
      <c r="A24" s="3">
        <v>22</v>
      </c>
      <c r="B24" s="4">
        <v>45172</v>
      </c>
      <c r="C24" s="3" t="s">
        <v>117</v>
      </c>
      <c r="D24" s="3" t="s">
        <v>30</v>
      </c>
      <c r="E24" s="3">
        <v>1</v>
      </c>
      <c r="F24" s="3" t="s">
        <v>48</v>
      </c>
      <c r="G24" s="3" t="s">
        <v>21</v>
      </c>
      <c r="H24" s="3" t="s">
        <v>22</v>
      </c>
      <c r="I24" s="3" t="s">
        <v>23</v>
      </c>
      <c r="J24" s="5" t="s">
        <v>56</v>
      </c>
      <c r="K24" s="23"/>
      <c r="L24" s="6" t="s">
        <v>24</v>
      </c>
      <c r="M24" s="7">
        <v>2.11</v>
      </c>
      <c r="N24" s="7">
        <v>1.5</v>
      </c>
      <c r="O24" s="8" t="s">
        <v>25</v>
      </c>
      <c r="P24" s="7">
        <f t="shared" si="4"/>
        <v>33.450000000000003</v>
      </c>
      <c r="Q24" s="29">
        <f t="shared" si="0"/>
        <v>-1.5</v>
      </c>
      <c r="R24" s="9">
        <f t="shared" si="5"/>
        <v>-0.65750000000000153</v>
      </c>
      <c r="S24" s="10">
        <f t="shared" si="1"/>
        <v>32.792500000000004</v>
      </c>
      <c r="T24" s="11">
        <f t="shared" si="2"/>
        <v>0.40909090909090912</v>
      </c>
      <c r="U24" s="12">
        <f t="shared" si="3"/>
        <v>-1.965620328849025E-2</v>
      </c>
      <c r="V24">
        <f>COUNTIF($L$2:L24,1)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2.75" x14ac:dyDescent="0.2">
      <c r="A25" s="3">
        <v>23</v>
      </c>
      <c r="B25" s="4">
        <v>45172</v>
      </c>
      <c r="C25" s="3" t="s">
        <v>118</v>
      </c>
      <c r="D25" s="3" t="s">
        <v>30</v>
      </c>
      <c r="E25" s="3">
        <v>1</v>
      </c>
      <c r="F25" s="3" t="s">
        <v>33</v>
      </c>
      <c r="G25" s="3" t="s">
        <v>21</v>
      </c>
      <c r="H25" s="3" t="s">
        <v>22</v>
      </c>
      <c r="I25" s="3" t="s">
        <v>23</v>
      </c>
      <c r="J25" s="13" t="s">
        <v>36</v>
      </c>
      <c r="K25" s="23"/>
      <c r="L25" s="6" t="s">
        <v>27</v>
      </c>
      <c r="M25" s="7">
        <v>2.04</v>
      </c>
      <c r="N25" s="7">
        <v>1.5</v>
      </c>
      <c r="O25" s="8" t="s">
        <v>25</v>
      </c>
      <c r="P25" s="7">
        <f t="shared" si="4"/>
        <v>34.950000000000003</v>
      </c>
      <c r="Q25" s="28">
        <f t="shared" si="0"/>
        <v>1.56</v>
      </c>
      <c r="R25" s="9">
        <f t="shared" si="5"/>
        <v>0.90249999999999853</v>
      </c>
      <c r="S25" s="10">
        <f t="shared" si="1"/>
        <v>35.852499999999999</v>
      </c>
      <c r="T25" s="11">
        <f t="shared" si="2"/>
        <v>0.43478260869565216</v>
      </c>
      <c r="U25" s="12">
        <f t="shared" si="3"/>
        <v>2.5822603719599321E-2</v>
      </c>
      <c r="V25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45172</v>
      </c>
      <c r="C26" s="3" t="s">
        <v>119</v>
      </c>
      <c r="D26" s="3" t="s">
        <v>30</v>
      </c>
      <c r="E26" s="3">
        <v>2</v>
      </c>
      <c r="F26" s="3" t="s">
        <v>120</v>
      </c>
      <c r="G26" s="3" t="s">
        <v>21</v>
      </c>
      <c r="H26" s="3" t="s">
        <v>22</v>
      </c>
      <c r="I26" s="3" t="s">
        <v>23</v>
      </c>
      <c r="J26" s="13" t="s">
        <v>121</v>
      </c>
      <c r="K26" s="23" t="s">
        <v>122</v>
      </c>
      <c r="L26" s="6" t="s">
        <v>24</v>
      </c>
      <c r="M26" s="7">
        <v>2.5</v>
      </c>
      <c r="N26" s="7">
        <v>1.5</v>
      </c>
      <c r="O26" s="8" t="s">
        <v>25</v>
      </c>
      <c r="P26" s="7">
        <f t="shared" si="4"/>
        <v>36.450000000000003</v>
      </c>
      <c r="Q26" s="29">
        <f t="shared" si="0"/>
        <v>-1.5</v>
      </c>
      <c r="R26" s="9">
        <f t="shared" si="5"/>
        <v>-0.59750000000000147</v>
      </c>
      <c r="S26" s="10">
        <f t="shared" si="1"/>
        <v>35.852499999999999</v>
      </c>
      <c r="T26" s="11">
        <f t="shared" si="2"/>
        <v>0.41666666666666669</v>
      </c>
      <c r="U26" s="12">
        <f t="shared" si="3"/>
        <v>-1.6392318244170197E-2</v>
      </c>
      <c r="V26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45172</v>
      </c>
      <c r="C27" s="3" t="s">
        <v>123</v>
      </c>
      <c r="D27" s="3" t="s">
        <v>20</v>
      </c>
      <c r="E27" s="3">
        <v>2</v>
      </c>
      <c r="F27" s="3" t="s">
        <v>61</v>
      </c>
      <c r="G27" s="3" t="s">
        <v>21</v>
      </c>
      <c r="H27" s="3" t="s">
        <v>22</v>
      </c>
      <c r="I27" s="3" t="s">
        <v>23</v>
      </c>
      <c r="J27" s="13" t="s">
        <v>124</v>
      </c>
      <c r="K27" s="23"/>
      <c r="L27" s="6" t="s">
        <v>27</v>
      </c>
      <c r="M27" s="7">
        <v>2.75</v>
      </c>
      <c r="N27" s="7">
        <v>2</v>
      </c>
      <c r="O27" s="8" t="s">
        <v>25</v>
      </c>
      <c r="P27" s="7">
        <f t="shared" si="4"/>
        <v>38.450000000000003</v>
      </c>
      <c r="Q27" s="28">
        <f t="shared" si="0"/>
        <v>3.5</v>
      </c>
      <c r="R27" s="9">
        <f t="shared" si="5"/>
        <v>2.9024999999999985</v>
      </c>
      <c r="S27" s="10">
        <f t="shared" si="1"/>
        <v>41.352499999999999</v>
      </c>
      <c r="T27" s="11">
        <f t="shared" si="2"/>
        <v>0.44</v>
      </c>
      <c r="U27" s="12">
        <f t="shared" si="3"/>
        <v>7.5487646293888058E-2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2.75" x14ac:dyDescent="0.2">
      <c r="A28" s="3">
        <v>26</v>
      </c>
      <c r="B28" s="4">
        <v>45174</v>
      </c>
      <c r="C28" s="3" t="s">
        <v>125</v>
      </c>
      <c r="D28" s="3" t="s">
        <v>30</v>
      </c>
      <c r="E28" s="3">
        <v>1</v>
      </c>
      <c r="F28" s="3">
        <v>1</v>
      </c>
      <c r="G28" s="3" t="s">
        <v>21</v>
      </c>
      <c r="H28" s="3" t="s">
        <v>22</v>
      </c>
      <c r="I28" s="3" t="s">
        <v>23</v>
      </c>
      <c r="J28" s="5" t="s">
        <v>41</v>
      </c>
      <c r="K28" s="23"/>
      <c r="L28" s="6" t="s">
        <v>24</v>
      </c>
      <c r="M28" s="7">
        <v>2.0299999999999998</v>
      </c>
      <c r="N28" s="7">
        <v>1.5</v>
      </c>
      <c r="O28" s="8" t="s">
        <v>25</v>
      </c>
      <c r="P28" s="7">
        <f t="shared" si="4"/>
        <v>39.950000000000003</v>
      </c>
      <c r="Q28" s="29">
        <f t="shared" si="0"/>
        <v>-1.5</v>
      </c>
      <c r="R28" s="9">
        <f t="shared" si="5"/>
        <v>1.4024999999999985</v>
      </c>
      <c r="S28" s="10">
        <f t="shared" si="1"/>
        <v>41.352499999999999</v>
      </c>
      <c r="T28" s="11">
        <f t="shared" si="2"/>
        <v>0.42307692307692307</v>
      </c>
      <c r="U28" s="12">
        <f t="shared" si="3"/>
        <v>3.5106382978723309E-2</v>
      </c>
      <c r="V28">
        <f>COUNTIF($L$2:L28,1)</f>
        <v>11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2.75" x14ac:dyDescent="0.2">
      <c r="A29" s="3">
        <v>27</v>
      </c>
      <c r="B29" s="4">
        <v>45174</v>
      </c>
      <c r="C29" s="3" t="s">
        <v>125</v>
      </c>
      <c r="D29" s="3" t="s">
        <v>30</v>
      </c>
      <c r="E29" s="3">
        <v>1</v>
      </c>
      <c r="F29" s="3" t="s">
        <v>126</v>
      </c>
      <c r="G29" s="3" t="s">
        <v>21</v>
      </c>
      <c r="H29" s="3" t="s">
        <v>92</v>
      </c>
      <c r="I29" s="3" t="s">
        <v>23</v>
      </c>
      <c r="J29" s="5" t="s">
        <v>41</v>
      </c>
      <c r="K29" s="23"/>
      <c r="L29" s="6" t="s">
        <v>24</v>
      </c>
      <c r="M29" s="7">
        <v>3.58</v>
      </c>
      <c r="N29" s="7">
        <v>0.5</v>
      </c>
      <c r="O29" s="8" t="s">
        <v>25</v>
      </c>
      <c r="P29" s="7">
        <f t="shared" si="4"/>
        <v>40.450000000000003</v>
      </c>
      <c r="Q29" s="29">
        <f t="shared" si="0"/>
        <v>-0.5</v>
      </c>
      <c r="R29" s="9">
        <f t="shared" si="5"/>
        <v>0.90249999999999853</v>
      </c>
      <c r="S29" s="10">
        <f t="shared" si="1"/>
        <v>41.352499999999999</v>
      </c>
      <c r="T29" s="11">
        <f t="shared" si="2"/>
        <v>0.40740740740740738</v>
      </c>
      <c r="U29" s="12">
        <f t="shared" si="3"/>
        <v>2.2311495673671106E-2</v>
      </c>
      <c r="V29">
        <f>COUNTIF($L$2:L29,1)</f>
        <v>11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2.75" x14ac:dyDescent="0.2">
      <c r="A30" s="3">
        <v>28</v>
      </c>
      <c r="B30" s="4">
        <v>45174</v>
      </c>
      <c r="C30" s="3" t="s">
        <v>127</v>
      </c>
      <c r="D30" s="3" t="s">
        <v>30</v>
      </c>
      <c r="E30" s="3">
        <v>1</v>
      </c>
      <c r="F30" s="3" t="s">
        <v>31</v>
      </c>
      <c r="G30" s="3" t="s">
        <v>21</v>
      </c>
      <c r="H30" s="3" t="s">
        <v>22</v>
      </c>
      <c r="I30" s="3" t="s">
        <v>23</v>
      </c>
      <c r="J30" s="5" t="s">
        <v>44</v>
      </c>
      <c r="K30" s="23"/>
      <c r="L30" s="6" t="s">
        <v>24</v>
      </c>
      <c r="M30" s="7">
        <v>1.89</v>
      </c>
      <c r="N30" s="7">
        <v>2</v>
      </c>
      <c r="O30" s="8" t="s">
        <v>25</v>
      </c>
      <c r="P30" s="7">
        <f t="shared" si="4"/>
        <v>42.45</v>
      </c>
      <c r="Q30" s="29">
        <f t="shared" si="0"/>
        <v>-2</v>
      </c>
      <c r="R30" s="9">
        <f t="shared" si="5"/>
        <v>-1.0975000000000015</v>
      </c>
      <c r="S30" s="10">
        <f t="shared" si="1"/>
        <v>41.352499999999999</v>
      </c>
      <c r="T30" s="11">
        <f t="shared" si="2"/>
        <v>0.39285714285714285</v>
      </c>
      <c r="U30" s="12">
        <f t="shared" si="3"/>
        <v>-2.5853945818610214E-2</v>
      </c>
      <c r="V30">
        <f>COUNTIF($L$2:L30,1)</f>
        <v>11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2.75" x14ac:dyDescent="0.2">
      <c r="A31" s="3">
        <v>29</v>
      </c>
      <c r="B31" s="4">
        <v>45174</v>
      </c>
      <c r="C31" s="3" t="s">
        <v>128</v>
      </c>
      <c r="D31" s="3" t="s">
        <v>69</v>
      </c>
      <c r="E31" s="3">
        <v>1</v>
      </c>
      <c r="F31" s="3" t="s">
        <v>129</v>
      </c>
      <c r="G31" s="3" t="s">
        <v>21</v>
      </c>
      <c r="H31" s="3" t="s">
        <v>22</v>
      </c>
      <c r="I31" s="3" t="s">
        <v>23</v>
      </c>
      <c r="J31" s="13" t="s">
        <v>76</v>
      </c>
      <c r="K31" s="23"/>
      <c r="L31" s="6" t="s">
        <v>27</v>
      </c>
      <c r="M31" s="7">
        <v>2.08</v>
      </c>
      <c r="N31" s="7">
        <v>3</v>
      </c>
      <c r="O31" s="8" t="s">
        <v>25</v>
      </c>
      <c r="P31" s="7">
        <f t="shared" si="4"/>
        <v>45.45</v>
      </c>
      <c r="Q31" s="28">
        <f t="shared" si="0"/>
        <v>3.24</v>
      </c>
      <c r="R31" s="9">
        <f t="shared" si="5"/>
        <v>2.1424999999999987</v>
      </c>
      <c r="S31" s="10">
        <f t="shared" si="1"/>
        <v>47.592500000000001</v>
      </c>
      <c r="T31" s="11">
        <f t="shared" si="2"/>
        <v>0.41379310344827586</v>
      </c>
      <c r="U31" s="12">
        <f t="shared" si="3"/>
        <v>4.7139713971397101E-2</v>
      </c>
      <c r="V31">
        <f>COUNTIF($L$2:L31,1)</f>
        <v>12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2.75" x14ac:dyDescent="0.2">
      <c r="A32" s="3">
        <v>30</v>
      </c>
      <c r="B32" s="4">
        <v>45174</v>
      </c>
      <c r="C32" s="3" t="s">
        <v>128</v>
      </c>
      <c r="D32" s="3" t="s">
        <v>69</v>
      </c>
      <c r="E32" s="3">
        <v>1</v>
      </c>
      <c r="F32" s="3" t="s">
        <v>130</v>
      </c>
      <c r="G32" s="3" t="s">
        <v>21</v>
      </c>
      <c r="H32" s="3" t="s">
        <v>22</v>
      </c>
      <c r="I32" s="3" t="s">
        <v>28</v>
      </c>
      <c r="J32" s="33" t="s">
        <v>76</v>
      </c>
      <c r="K32" s="23"/>
      <c r="L32" s="6" t="s">
        <v>27</v>
      </c>
      <c r="M32" s="7">
        <v>1</v>
      </c>
      <c r="N32" s="7">
        <v>1.5</v>
      </c>
      <c r="O32" s="8" t="s">
        <v>25</v>
      </c>
      <c r="P32" s="7">
        <f t="shared" si="4"/>
        <v>46.95</v>
      </c>
      <c r="Q32" s="36">
        <f t="shared" si="0"/>
        <v>0</v>
      </c>
      <c r="R32" s="9">
        <f t="shared" si="5"/>
        <v>2.1424999999999987</v>
      </c>
      <c r="S32" s="10">
        <f t="shared" si="1"/>
        <v>49.092500000000001</v>
      </c>
      <c r="T32" s="11">
        <f t="shared" si="2"/>
        <v>0.43333333333333335</v>
      </c>
      <c r="U32" s="12">
        <f t="shared" si="3"/>
        <v>4.5633652822151184E-2</v>
      </c>
      <c r="V32">
        <f>COUNTIF($L$2:L32,1)</f>
        <v>13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2.75" x14ac:dyDescent="0.2">
      <c r="A33" s="3">
        <v>31</v>
      </c>
      <c r="B33" s="4">
        <v>45175</v>
      </c>
      <c r="C33" s="3" t="s">
        <v>131</v>
      </c>
      <c r="D33" s="3" t="s">
        <v>30</v>
      </c>
      <c r="E33" s="3">
        <v>1</v>
      </c>
      <c r="F33" s="3" t="s">
        <v>33</v>
      </c>
      <c r="G33" s="3" t="s">
        <v>21</v>
      </c>
      <c r="H33" s="3" t="s">
        <v>22</v>
      </c>
      <c r="I33" s="3" t="s">
        <v>23</v>
      </c>
      <c r="J33" s="5" t="s">
        <v>44</v>
      </c>
      <c r="K33" s="23" t="s">
        <v>132</v>
      </c>
      <c r="L33" s="6" t="s">
        <v>24</v>
      </c>
      <c r="M33" s="7">
        <v>1.95</v>
      </c>
      <c r="N33" s="7">
        <v>1</v>
      </c>
      <c r="O33" s="8" t="s">
        <v>25</v>
      </c>
      <c r="P33" s="7">
        <f t="shared" si="4"/>
        <v>47.95</v>
      </c>
      <c r="Q33" s="29">
        <f t="shared" si="0"/>
        <v>-1</v>
      </c>
      <c r="R33" s="9">
        <f t="shared" si="5"/>
        <v>1.1424999999999987</v>
      </c>
      <c r="S33" s="10">
        <f t="shared" si="1"/>
        <v>49.092500000000001</v>
      </c>
      <c r="T33" s="11">
        <f t="shared" si="2"/>
        <v>0.41935483870967744</v>
      </c>
      <c r="U33" s="12">
        <f t="shared" si="3"/>
        <v>2.3826903023983281E-2</v>
      </c>
      <c r="V33">
        <f>COUNTIF($L$2:L33,1)</f>
        <v>13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45175</v>
      </c>
      <c r="C34" s="3" t="s">
        <v>133</v>
      </c>
      <c r="D34" s="3" t="s">
        <v>30</v>
      </c>
      <c r="E34" s="3">
        <v>2</v>
      </c>
      <c r="F34" s="3" t="s">
        <v>73</v>
      </c>
      <c r="G34" s="3" t="s">
        <v>21</v>
      </c>
      <c r="H34" s="3" t="s">
        <v>22</v>
      </c>
      <c r="I34" s="3" t="s">
        <v>23</v>
      </c>
      <c r="J34" s="5" t="s">
        <v>134</v>
      </c>
      <c r="K34" s="23"/>
      <c r="L34" s="6" t="s">
        <v>24</v>
      </c>
      <c r="M34" s="7">
        <v>2.4</v>
      </c>
      <c r="N34" s="7">
        <v>0.5</v>
      </c>
      <c r="O34" s="8" t="s">
        <v>25</v>
      </c>
      <c r="P34" s="7">
        <f t="shared" si="4"/>
        <v>48.45</v>
      </c>
      <c r="Q34" s="29">
        <f t="shared" si="0"/>
        <v>-0.5</v>
      </c>
      <c r="R34" s="9">
        <f t="shared" si="5"/>
        <v>0.64249999999999874</v>
      </c>
      <c r="S34" s="10">
        <f t="shared" si="1"/>
        <v>49.092500000000001</v>
      </c>
      <c r="T34" s="11">
        <f t="shared" si="2"/>
        <v>0.40625</v>
      </c>
      <c r="U34" s="12">
        <f t="shared" si="3"/>
        <v>1.3261093911248674E-2</v>
      </c>
      <c r="V34">
        <f>COUNTIF($L$2:L34,1)</f>
        <v>13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75" x14ac:dyDescent="0.2">
      <c r="A35" s="3">
        <v>33</v>
      </c>
      <c r="B35" s="4">
        <v>45175</v>
      </c>
      <c r="C35" s="3" t="s">
        <v>135</v>
      </c>
      <c r="D35" s="3" t="s">
        <v>30</v>
      </c>
      <c r="E35" s="3">
        <v>1</v>
      </c>
      <c r="F35" s="3" t="s">
        <v>71</v>
      </c>
      <c r="G35" s="3" t="s">
        <v>21</v>
      </c>
      <c r="H35" s="3" t="s">
        <v>22</v>
      </c>
      <c r="I35" s="3" t="s">
        <v>23</v>
      </c>
      <c r="J35" s="5" t="s">
        <v>32</v>
      </c>
      <c r="K35" s="23" t="s">
        <v>136</v>
      </c>
      <c r="L35" s="6" t="s">
        <v>24</v>
      </c>
      <c r="M35" s="7">
        <v>1.86</v>
      </c>
      <c r="N35" s="7">
        <v>2</v>
      </c>
      <c r="O35" s="8" t="s">
        <v>25</v>
      </c>
      <c r="P35" s="7">
        <f t="shared" si="4"/>
        <v>50.45</v>
      </c>
      <c r="Q35" s="29">
        <f t="shared" si="0"/>
        <v>-2</v>
      </c>
      <c r="R35" s="9">
        <f t="shared" si="5"/>
        <v>-1.3575000000000013</v>
      </c>
      <c r="S35" s="10">
        <f t="shared" si="1"/>
        <v>49.092500000000001</v>
      </c>
      <c r="T35" s="11">
        <f t="shared" si="2"/>
        <v>0.39393939393939392</v>
      </c>
      <c r="U35" s="12">
        <f t="shared" si="3"/>
        <v>-2.6907829534192303E-2</v>
      </c>
      <c r="V35">
        <f>COUNTIF($L$2:L35,1)</f>
        <v>13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45175</v>
      </c>
      <c r="C36" s="3" t="s">
        <v>137</v>
      </c>
      <c r="D36" s="3" t="s">
        <v>30</v>
      </c>
      <c r="E36" s="3">
        <v>1</v>
      </c>
      <c r="F36" s="3" t="s">
        <v>138</v>
      </c>
      <c r="G36" s="3" t="s">
        <v>21</v>
      </c>
      <c r="H36" s="3" t="s">
        <v>22</v>
      </c>
      <c r="I36" s="3" t="s">
        <v>23</v>
      </c>
      <c r="J36" s="5" t="s">
        <v>139</v>
      </c>
      <c r="K36" s="23" t="s">
        <v>140</v>
      </c>
      <c r="L36" s="6" t="s">
        <v>24</v>
      </c>
      <c r="M36" s="7">
        <v>2.64</v>
      </c>
      <c r="N36" s="7">
        <v>1.5</v>
      </c>
      <c r="O36" s="8" t="s">
        <v>25</v>
      </c>
      <c r="P36" s="7">
        <f t="shared" si="4"/>
        <v>51.95</v>
      </c>
      <c r="Q36" s="29">
        <f t="shared" si="0"/>
        <v>-1.5</v>
      </c>
      <c r="R36" s="9">
        <f t="shared" si="5"/>
        <v>-2.8575000000000013</v>
      </c>
      <c r="S36" s="10">
        <f t="shared" si="1"/>
        <v>49.092500000000001</v>
      </c>
      <c r="T36" s="11">
        <f t="shared" si="2"/>
        <v>0.38235294117647056</v>
      </c>
      <c r="U36" s="12">
        <f t="shared" si="3"/>
        <v>-5.5004812319538049E-2</v>
      </c>
      <c r="V36">
        <f>COUNTIF($L$2:L36,1)</f>
        <v>13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2.75" x14ac:dyDescent="0.2">
      <c r="A37" s="3">
        <v>35</v>
      </c>
      <c r="B37" s="4">
        <v>45175</v>
      </c>
      <c r="C37" s="3" t="s">
        <v>141</v>
      </c>
      <c r="D37" s="3" t="s">
        <v>30</v>
      </c>
      <c r="E37" s="3">
        <v>1</v>
      </c>
      <c r="F37" s="3" t="s">
        <v>71</v>
      </c>
      <c r="G37" s="3" t="s">
        <v>21</v>
      </c>
      <c r="H37" s="3" t="s">
        <v>22</v>
      </c>
      <c r="I37" s="3" t="s">
        <v>23</v>
      </c>
      <c r="J37" s="13" t="s">
        <v>53</v>
      </c>
      <c r="K37" s="23"/>
      <c r="L37" s="6" t="s">
        <v>27</v>
      </c>
      <c r="M37" s="7">
        <v>1.91</v>
      </c>
      <c r="N37" s="7">
        <v>1.5</v>
      </c>
      <c r="O37" s="8" t="s">
        <v>25</v>
      </c>
      <c r="P37" s="7">
        <f t="shared" si="4"/>
        <v>53.45</v>
      </c>
      <c r="Q37" s="28">
        <f t="shared" si="0"/>
        <v>1.3649999999999998</v>
      </c>
      <c r="R37" s="9">
        <f t="shared" si="5"/>
        <v>-1.4925000000000015</v>
      </c>
      <c r="S37" s="10">
        <f t="shared" si="1"/>
        <v>51.957500000000003</v>
      </c>
      <c r="T37" s="11">
        <f t="shared" si="2"/>
        <v>0.4</v>
      </c>
      <c r="U37" s="12">
        <f t="shared" si="3"/>
        <v>-2.7923292797006543E-2</v>
      </c>
      <c r="V37">
        <f>COUNTIF($L$2:L37,1)</f>
        <v>14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2.75" x14ac:dyDescent="0.2">
      <c r="A38" s="3">
        <v>36</v>
      </c>
      <c r="B38" s="4">
        <v>45175</v>
      </c>
      <c r="C38" s="3" t="s">
        <v>142</v>
      </c>
      <c r="D38" s="3" t="s">
        <v>20</v>
      </c>
      <c r="E38" s="3">
        <v>1</v>
      </c>
      <c r="F38" s="3" t="s">
        <v>143</v>
      </c>
      <c r="G38" s="3" t="s">
        <v>21</v>
      </c>
      <c r="H38" s="3" t="s">
        <v>92</v>
      </c>
      <c r="I38" s="3" t="s">
        <v>28</v>
      </c>
      <c r="J38" s="13" t="s">
        <v>26</v>
      </c>
      <c r="K38" s="23"/>
      <c r="L38" s="6" t="s">
        <v>27</v>
      </c>
      <c r="M38" s="7">
        <v>3.1</v>
      </c>
      <c r="N38" s="7">
        <v>1.5</v>
      </c>
      <c r="O38" s="8" t="s">
        <v>25</v>
      </c>
      <c r="P38" s="7">
        <f t="shared" si="4"/>
        <v>54.95</v>
      </c>
      <c r="Q38" s="28">
        <f t="shared" si="0"/>
        <v>3.1500000000000004</v>
      </c>
      <c r="R38" s="9">
        <f t="shared" si="5"/>
        <v>1.6574999999999989</v>
      </c>
      <c r="S38" s="10">
        <f t="shared" si="1"/>
        <v>56.607500000000002</v>
      </c>
      <c r="T38" s="11">
        <f t="shared" si="2"/>
        <v>0.41666666666666669</v>
      </c>
      <c r="U38" s="12">
        <f t="shared" si="3"/>
        <v>3.0163785259326639E-2</v>
      </c>
      <c r="V38">
        <f>COUNTIF($L$2:L38,1)</f>
        <v>15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37</v>
      </c>
      <c r="B39" s="4">
        <v>45175</v>
      </c>
      <c r="C39" s="3" t="s">
        <v>144</v>
      </c>
      <c r="D39" s="3" t="s">
        <v>69</v>
      </c>
      <c r="E39" s="3">
        <v>1</v>
      </c>
      <c r="F39" s="3" t="s">
        <v>40</v>
      </c>
      <c r="G39" s="3" t="s">
        <v>21</v>
      </c>
      <c r="H39" s="3" t="s">
        <v>22</v>
      </c>
      <c r="I39" s="3" t="s">
        <v>23</v>
      </c>
      <c r="J39" s="5" t="s">
        <v>41</v>
      </c>
      <c r="K39" s="23" t="s">
        <v>145</v>
      </c>
      <c r="L39" s="6" t="s">
        <v>24</v>
      </c>
      <c r="M39" s="7">
        <v>1.91</v>
      </c>
      <c r="N39" s="7">
        <v>1.5</v>
      </c>
      <c r="O39" s="8" t="s">
        <v>25</v>
      </c>
      <c r="P39" s="7">
        <f t="shared" si="4"/>
        <v>56.45</v>
      </c>
      <c r="Q39" s="29">
        <f t="shared" si="0"/>
        <v>-1.5</v>
      </c>
      <c r="R39" s="9">
        <f t="shared" si="5"/>
        <v>0.15749999999999886</v>
      </c>
      <c r="S39" s="10">
        <f t="shared" si="1"/>
        <v>56.607500000000002</v>
      </c>
      <c r="T39" s="11">
        <f t="shared" si="2"/>
        <v>0.40540540540540543</v>
      </c>
      <c r="U39" s="12">
        <f t="shared" si="3"/>
        <v>2.79007971656331E-3</v>
      </c>
      <c r="V39">
        <f>COUNTIF($L$2:L39,1)</f>
        <v>15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75" x14ac:dyDescent="0.2">
      <c r="A40" s="3">
        <v>38</v>
      </c>
      <c r="B40" s="4">
        <v>45176</v>
      </c>
      <c r="C40" s="3" t="s">
        <v>146</v>
      </c>
      <c r="D40" s="3" t="s">
        <v>69</v>
      </c>
      <c r="E40" s="3">
        <v>1</v>
      </c>
      <c r="F40" s="3" t="s">
        <v>147</v>
      </c>
      <c r="G40" s="3" t="s">
        <v>21</v>
      </c>
      <c r="H40" s="3" t="s">
        <v>22</v>
      </c>
      <c r="I40" s="3" t="s">
        <v>23</v>
      </c>
      <c r="J40" s="13" t="s">
        <v>148</v>
      </c>
      <c r="K40" s="23"/>
      <c r="L40" s="6" t="s">
        <v>27</v>
      </c>
      <c r="M40" s="7">
        <v>1.97</v>
      </c>
      <c r="N40" s="7">
        <v>2</v>
      </c>
      <c r="O40" s="8" t="s">
        <v>25</v>
      </c>
      <c r="P40" s="7">
        <f t="shared" si="4"/>
        <v>58.45</v>
      </c>
      <c r="Q40" s="28">
        <f t="shared" si="0"/>
        <v>1.94</v>
      </c>
      <c r="R40" s="9">
        <f t="shared" si="5"/>
        <v>2.0974999999999988</v>
      </c>
      <c r="S40" s="10">
        <f t="shared" si="1"/>
        <v>60.547499999999999</v>
      </c>
      <c r="T40" s="11">
        <f t="shared" si="2"/>
        <v>0.42105263157894735</v>
      </c>
      <c r="U40" s="12">
        <f t="shared" si="3"/>
        <v>3.5885372112916966E-2</v>
      </c>
      <c r="V40">
        <f>COUNTIF($L$2:L40,1)</f>
        <v>16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45176</v>
      </c>
      <c r="C41" s="3" t="s">
        <v>149</v>
      </c>
      <c r="D41" s="3" t="s">
        <v>20</v>
      </c>
      <c r="E41" s="3">
        <v>2</v>
      </c>
      <c r="F41" s="3" t="s">
        <v>150</v>
      </c>
      <c r="G41" s="3" t="s">
        <v>21</v>
      </c>
      <c r="H41" s="3" t="s">
        <v>22</v>
      </c>
      <c r="I41" s="3" t="s">
        <v>23</v>
      </c>
      <c r="J41" s="5" t="s">
        <v>151</v>
      </c>
      <c r="K41" s="23"/>
      <c r="L41" s="6" t="s">
        <v>24</v>
      </c>
      <c r="M41" s="7">
        <v>2.0299999999999998</v>
      </c>
      <c r="N41" s="7">
        <v>1.5</v>
      </c>
      <c r="O41" s="8" t="s">
        <v>25</v>
      </c>
      <c r="P41" s="7">
        <f t="shared" si="4"/>
        <v>59.95</v>
      </c>
      <c r="Q41" s="29">
        <f t="shared" si="0"/>
        <v>-1.5</v>
      </c>
      <c r="R41" s="9">
        <f t="shared" si="5"/>
        <v>0.59749999999999881</v>
      </c>
      <c r="S41" s="10">
        <f t="shared" si="1"/>
        <v>60.547499999999999</v>
      </c>
      <c r="T41" s="11">
        <f t="shared" si="2"/>
        <v>0.41025641025641024</v>
      </c>
      <c r="U41" s="12">
        <f t="shared" si="3"/>
        <v>9.9666388657213764E-3</v>
      </c>
      <c r="V41">
        <f>COUNTIF($L$2:L41,1)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2.75" x14ac:dyDescent="0.2">
      <c r="A42" s="3">
        <v>40</v>
      </c>
      <c r="B42" s="4">
        <v>45177</v>
      </c>
      <c r="C42" s="3" t="s">
        <v>152</v>
      </c>
      <c r="D42" s="3" t="s">
        <v>30</v>
      </c>
      <c r="E42" s="3">
        <v>1</v>
      </c>
      <c r="F42" s="3" t="s">
        <v>62</v>
      </c>
      <c r="G42" s="3" t="s">
        <v>21</v>
      </c>
      <c r="H42" s="3" t="s">
        <v>22</v>
      </c>
      <c r="I42" s="3" t="s">
        <v>23</v>
      </c>
      <c r="J42" s="13" t="s">
        <v>45</v>
      </c>
      <c r="K42" s="23"/>
      <c r="L42" s="6" t="s">
        <v>27</v>
      </c>
      <c r="M42" s="7">
        <v>1.95</v>
      </c>
      <c r="N42" s="7">
        <v>1.5</v>
      </c>
      <c r="O42" s="8" t="s">
        <v>25</v>
      </c>
      <c r="P42" s="7">
        <f t="shared" si="4"/>
        <v>61.45</v>
      </c>
      <c r="Q42" s="28">
        <f t="shared" si="0"/>
        <v>1.4249999999999998</v>
      </c>
      <c r="R42" s="9">
        <f t="shared" si="5"/>
        <v>2.0224999999999986</v>
      </c>
      <c r="S42" s="10">
        <f t="shared" si="1"/>
        <v>63.472500000000004</v>
      </c>
      <c r="T42" s="11">
        <f t="shared" si="2"/>
        <v>0.42499999999999999</v>
      </c>
      <c r="U42" s="12">
        <f t="shared" si="3"/>
        <v>3.291293734743695E-2</v>
      </c>
      <c r="V42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75" x14ac:dyDescent="0.2">
      <c r="A43" s="3">
        <v>41</v>
      </c>
      <c r="B43" s="4">
        <v>45177</v>
      </c>
      <c r="C43" s="3" t="s">
        <v>153</v>
      </c>
      <c r="D43" s="3" t="s">
        <v>30</v>
      </c>
      <c r="E43" s="3">
        <v>1</v>
      </c>
      <c r="F43" s="3" t="s">
        <v>37</v>
      </c>
      <c r="G43" s="3" t="s">
        <v>21</v>
      </c>
      <c r="H43" s="3" t="s">
        <v>22</v>
      </c>
      <c r="I43" s="3" t="s">
        <v>23</v>
      </c>
      <c r="J43" s="13" t="s">
        <v>70</v>
      </c>
      <c r="K43" s="23"/>
      <c r="L43" s="6" t="s">
        <v>27</v>
      </c>
      <c r="M43" s="7">
        <v>1.93</v>
      </c>
      <c r="N43" s="7">
        <v>1.5</v>
      </c>
      <c r="O43" s="8" t="s">
        <v>25</v>
      </c>
      <c r="P43" s="7">
        <f t="shared" si="4"/>
        <v>62.95</v>
      </c>
      <c r="Q43" s="28">
        <f t="shared" si="0"/>
        <v>1.395</v>
      </c>
      <c r="R43" s="9">
        <f t="shared" si="5"/>
        <v>3.4174999999999986</v>
      </c>
      <c r="S43" s="10">
        <f t="shared" si="1"/>
        <v>66.367500000000007</v>
      </c>
      <c r="T43" s="11">
        <f t="shared" si="2"/>
        <v>0.43902439024390244</v>
      </c>
      <c r="U43" s="12">
        <f t="shared" si="3"/>
        <v>5.4289118347895217E-2</v>
      </c>
      <c r="V43">
        <f>COUNTIF($L$2:L43,1)</f>
        <v>18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2.75" x14ac:dyDescent="0.2">
      <c r="A44" s="3">
        <v>42</v>
      </c>
      <c r="B44" s="4">
        <v>45177</v>
      </c>
      <c r="C44" s="3" t="s">
        <v>154</v>
      </c>
      <c r="D44" s="3" t="s">
        <v>69</v>
      </c>
      <c r="E44" s="3">
        <v>1</v>
      </c>
      <c r="F44" s="3" t="s">
        <v>49</v>
      </c>
      <c r="G44" s="3" t="s">
        <v>21</v>
      </c>
      <c r="H44" s="3" t="s">
        <v>22</v>
      </c>
      <c r="I44" s="3" t="s">
        <v>23</v>
      </c>
      <c r="J44" s="13" t="s">
        <v>155</v>
      </c>
      <c r="K44" s="23"/>
      <c r="L44" s="6" t="s">
        <v>27</v>
      </c>
      <c r="M44" s="7">
        <v>1.4</v>
      </c>
      <c r="N44" s="7">
        <v>5</v>
      </c>
      <c r="O44" s="8" t="s">
        <v>25</v>
      </c>
      <c r="P44" s="7">
        <f t="shared" si="4"/>
        <v>67.95</v>
      </c>
      <c r="Q44" s="28">
        <f t="shared" si="0"/>
        <v>2</v>
      </c>
      <c r="R44" s="9">
        <f t="shared" si="5"/>
        <v>5.4174999999999986</v>
      </c>
      <c r="S44" s="10">
        <f t="shared" si="1"/>
        <v>73.367500000000007</v>
      </c>
      <c r="T44" s="11">
        <f t="shared" si="2"/>
        <v>0.45238095238095238</v>
      </c>
      <c r="U44" s="12">
        <f t="shared" si="3"/>
        <v>7.9727740986019188E-2</v>
      </c>
      <c r="V44">
        <f>COUNTIF($L$2:L44,1)</f>
        <v>19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2.75" x14ac:dyDescent="0.2">
      <c r="A45" s="3">
        <v>43</v>
      </c>
      <c r="B45" s="4">
        <v>45177</v>
      </c>
      <c r="C45" s="3" t="s">
        <v>156</v>
      </c>
      <c r="D45" s="3" t="s">
        <v>30</v>
      </c>
      <c r="E45" s="3">
        <v>1</v>
      </c>
      <c r="F45" s="3" t="s">
        <v>34</v>
      </c>
      <c r="G45" s="3" t="s">
        <v>21</v>
      </c>
      <c r="H45" s="3" t="s">
        <v>22</v>
      </c>
      <c r="I45" s="3" t="s">
        <v>23</v>
      </c>
      <c r="J45" s="33" t="s">
        <v>157</v>
      </c>
      <c r="K45" s="23" t="s">
        <v>29</v>
      </c>
      <c r="L45" s="6" t="s">
        <v>27</v>
      </c>
      <c r="M45" s="7">
        <v>1</v>
      </c>
      <c r="N45" s="7">
        <v>3</v>
      </c>
      <c r="O45" s="8" t="s">
        <v>25</v>
      </c>
      <c r="P45" s="7">
        <f t="shared" si="4"/>
        <v>70.95</v>
      </c>
      <c r="Q45" s="36">
        <f t="shared" si="0"/>
        <v>0</v>
      </c>
      <c r="R45" s="9">
        <f t="shared" si="5"/>
        <v>5.4174999999999986</v>
      </c>
      <c r="S45" s="10">
        <f t="shared" si="1"/>
        <v>76.367500000000007</v>
      </c>
      <c r="T45" s="11">
        <f t="shared" si="2"/>
        <v>0.46511627906976744</v>
      </c>
      <c r="U45" s="12">
        <f t="shared" si="3"/>
        <v>7.635658914728688E-2</v>
      </c>
      <c r="V45">
        <f>COUNTIF($L$2:L45,1)</f>
        <v>20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45178</v>
      </c>
      <c r="C46" s="3" t="s">
        <v>158</v>
      </c>
      <c r="D46" s="3" t="s">
        <v>30</v>
      </c>
      <c r="E46" s="3">
        <v>2</v>
      </c>
      <c r="F46" s="3" t="s">
        <v>58</v>
      </c>
      <c r="G46" s="3" t="s">
        <v>21</v>
      </c>
      <c r="H46" s="3" t="s">
        <v>22</v>
      </c>
      <c r="I46" s="3" t="s">
        <v>23</v>
      </c>
      <c r="J46" s="13" t="s">
        <v>159</v>
      </c>
      <c r="K46" s="23"/>
      <c r="L46" s="6" t="s">
        <v>27</v>
      </c>
      <c r="M46" s="7">
        <v>2.69</v>
      </c>
      <c r="N46" s="7">
        <v>1.5</v>
      </c>
      <c r="O46" s="8" t="s">
        <v>25</v>
      </c>
      <c r="P46" s="7">
        <f t="shared" si="4"/>
        <v>72.45</v>
      </c>
      <c r="Q46" s="28">
        <f t="shared" si="0"/>
        <v>2.5350000000000001</v>
      </c>
      <c r="R46" s="9">
        <f t="shared" si="5"/>
        <v>7.9524999999999988</v>
      </c>
      <c r="S46" s="10">
        <f t="shared" si="1"/>
        <v>80.402500000000003</v>
      </c>
      <c r="T46" s="11">
        <f t="shared" si="2"/>
        <v>0.47727272727272729</v>
      </c>
      <c r="U46" s="12">
        <f t="shared" si="3"/>
        <v>0.10976535541752934</v>
      </c>
      <c r="V46">
        <f>COUNTIF($L$2:L46,1)</f>
        <v>21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45178</v>
      </c>
      <c r="C47" s="3" t="s">
        <v>160</v>
      </c>
      <c r="D47" s="3" t="s">
        <v>30</v>
      </c>
      <c r="E47" s="3">
        <v>2</v>
      </c>
      <c r="F47" s="3" t="s">
        <v>58</v>
      </c>
      <c r="G47" s="3" t="s">
        <v>21</v>
      </c>
      <c r="H47" s="3" t="s">
        <v>92</v>
      </c>
      <c r="I47" s="3" t="s">
        <v>23</v>
      </c>
      <c r="J47" s="13" t="s">
        <v>161</v>
      </c>
      <c r="K47" s="23"/>
      <c r="L47" s="6" t="s">
        <v>27</v>
      </c>
      <c r="M47" s="7">
        <v>2.23</v>
      </c>
      <c r="N47" s="7">
        <v>2</v>
      </c>
      <c r="O47" s="8" t="s">
        <v>25</v>
      </c>
      <c r="P47" s="7">
        <f t="shared" si="4"/>
        <v>74.45</v>
      </c>
      <c r="Q47" s="28">
        <f t="shared" si="0"/>
        <v>2.46</v>
      </c>
      <c r="R47" s="9">
        <f t="shared" si="5"/>
        <v>10.412499999999998</v>
      </c>
      <c r="S47" s="10">
        <f t="shared" si="1"/>
        <v>84.862499999999997</v>
      </c>
      <c r="T47" s="11">
        <f t="shared" si="2"/>
        <v>0.48888888888888887</v>
      </c>
      <c r="U47" s="12">
        <f t="shared" si="3"/>
        <v>0.13985896574882464</v>
      </c>
      <c r="V47">
        <f>COUNTIF($L$2:L47,1)</f>
        <v>22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38.25" x14ac:dyDescent="0.2">
      <c r="A48" s="3">
        <v>46</v>
      </c>
      <c r="B48" s="4">
        <v>45178</v>
      </c>
      <c r="C48" s="3" t="s">
        <v>162</v>
      </c>
      <c r="D48" s="3" t="s">
        <v>30</v>
      </c>
      <c r="E48" s="3">
        <v>3</v>
      </c>
      <c r="F48" s="3" t="s">
        <v>163</v>
      </c>
      <c r="G48" s="3" t="s">
        <v>21</v>
      </c>
      <c r="H48" s="3" t="s">
        <v>22</v>
      </c>
      <c r="I48" s="3" t="s">
        <v>23</v>
      </c>
      <c r="J48" s="13" t="s">
        <v>164</v>
      </c>
      <c r="K48" s="23"/>
      <c r="L48" s="6" t="s">
        <v>27</v>
      </c>
      <c r="M48" s="7">
        <v>1.89</v>
      </c>
      <c r="N48" s="7">
        <v>2</v>
      </c>
      <c r="O48" s="8" t="s">
        <v>25</v>
      </c>
      <c r="P48" s="7">
        <f t="shared" si="4"/>
        <v>76.45</v>
      </c>
      <c r="Q48" s="28">
        <f t="shared" si="0"/>
        <v>1.7799999999999998</v>
      </c>
      <c r="R48" s="9">
        <f t="shared" si="5"/>
        <v>12.192499999999997</v>
      </c>
      <c r="S48" s="10">
        <f t="shared" si="1"/>
        <v>88.642499999999998</v>
      </c>
      <c r="T48" s="11">
        <f t="shared" si="2"/>
        <v>0.5</v>
      </c>
      <c r="U48" s="12">
        <f t="shared" si="3"/>
        <v>0.15948332243296265</v>
      </c>
      <c r="V48">
        <f>COUNTIF($L$2:L48,1)</f>
        <v>23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2.75" x14ac:dyDescent="0.2">
      <c r="A49" s="3">
        <v>47</v>
      </c>
      <c r="B49" s="4">
        <v>45178</v>
      </c>
      <c r="C49" s="3" t="s">
        <v>165</v>
      </c>
      <c r="D49" s="3" t="s">
        <v>30</v>
      </c>
      <c r="E49" s="3">
        <v>1</v>
      </c>
      <c r="F49" s="3" t="s">
        <v>63</v>
      </c>
      <c r="G49" s="3" t="s">
        <v>21</v>
      </c>
      <c r="H49" s="3" t="s">
        <v>22</v>
      </c>
      <c r="I49" s="3" t="s">
        <v>23</v>
      </c>
      <c r="J49" s="33" t="s">
        <v>52</v>
      </c>
      <c r="K49" s="23"/>
      <c r="L49" s="6" t="s">
        <v>27</v>
      </c>
      <c r="M49" s="7">
        <v>1</v>
      </c>
      <c r="N49" s="7">
        <v>1</v>
      </c>
      <c r="O49" s="8" t="s">
        <v>25</v>
      </c>
      <c r="P49" s="7">
        <f t="shared" si="4"/>
        <v>77.45</v>
      </c>
      <c r="Q49" s="36">
        <f t="shared" si="0"/>
        <v>0</v>
      </c>
      <c r="R49" s="9">
        <f t="shared" si="5"/>
        <v>12.192499999999997</v>
      </c>
      <c r="S49" s="10">
        <f t="shared" si="1"/>
        <v>89.642499999999998</v>
      </c>
      <c r="T49" s="11">
        <f t="shared" si="2"/>
        <v>0.51063829787234039</v>
      </c>
      <c r="U49" s="12">
        <f t="shared" si="3"/>
        <v>0.15742414460942536</v>
      </c>
      <c r="V49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2.75" x14ac:dyDescent="0.2">
      <c r="A50" s="3">
        <v>48</v>
      </c>
      <c r="B50" s="4">
        <v>45178</v>
      </c>
      <c r="C50" s="3" t="s">
        <v>166</v>
      </c>
      <c r="D50" s="3" t="s">
        <v>30</v>
      </c>
      <c r="E50" s="3">
        <v>1</v>
      </c>
      <c r="F50" s="3" t="s">
        <v>34</v>
      </c>
      <c r="G50" s="3" t="s">
        <v>21</v>
      </c>
      <c r="H50" s="3" t="s">
        <v>22</v>
      </c>
      <c r="I50" s="3" t="s">
        <v>23</v>
      </c>
      <c r="J50" s="5" t="s">
        <v>44</v>
      </c>
      <c r="K50" s="23" t="s">
        <v>29</v>
      </c>
      <c r="L50" s="6" t="s">
        <v>24</v>
      </c>
      <c r="M50" s="7">
        <v>1.95</v>
      </c>
      <c r="N50" s="7">
        <v>2</v>
      </c>
      <c r="O50" s="8" t="s">
        <v>25</v>
      </c>
      <c r="P50" s="7">
        <f t="shared" si="4"/>
        <v>79.45</v>
      </c>
      <c r="Q50" s="29">
        <f t="shared" si="0"/>
        <v>-2</v>
      </c>
      <c r="R50" s="9">
        <f t="shared" si="5"/>
        <v>10.192499999999997</v>
      </c>
      <c r="S50" s="10">
        <f t="shared" si="1"/>
        <v>89.642499999999998</v>
      </c>
      <c r="T50" s="11">
        <f t="shared" si="2"/>
        <v>0.5</v>
      </c>
      <c r="U50" s="12">
        <f t="shared" si="3"/>
        <v>0.12828823159219629</v>
      </c>
      <c r="V50">
        <f>COUNTIF($L$2:L50,1)</f>
        <v>24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45179</v>
      </c>
      <c r="C51" s="3" t="s">
        <v>167</v>
      </c>
      <c r="D51" s="3" t="s">
        <v>30</v>
      </c>
      <c r="E51" s="3">
        <v>2</v>
      </c>
      <c r="F51" s="3" t="s">
        <v>58</v>
      </c>
      <c r="G51" s="3" t="s">
        <v>21</v>
      </c>
      <c r="H51" s="3" t="s">
        <v>22</v>
      </c>
      <c r="I51" s="3" t="s">
        <v>23</v>
      </c>
      <c r="J51" s="13" t="s">
        <v>168</v>
      </c>
      <c r="K51" s="23"/>
      <c r="L51" s="6" t="s">
        <v>27</v>
      </c>
      <c r="M51" s="7">
        <v>2.0699999999999998</v>
      </c>
      <c r="N51" s="7">
        <v>1</v>
      </c>
      <c r="O51" s="8" t="s">
        <v>25</v>
      </c>
      <c r="P51" s="7">
        <f t="shared" si="4"/>
        <v>80.45</v>
      </c>
      <c r="Q51" s="28">
        <f t="shared" si="0"/>
        <v>1.0699999999999998</v>
      </c>
      <c r="R51" s="9">
        <f t="shared" si="5"/>
        <v>11.262499999999998</v>
      </c>
      <c r="S51" s="10">
        <f t="shared" si="1"/>
        <v>91.712500000000006</v>
      </c>
      <c r="T51" s="11">
        <f t="shared" si="2"/>
        <v>0.51020408163265307</v>
      </c>
      <c r="U51" s="12">
        <f t="shared" si="3"/>
        <v>0.13999378495960227</v>
      </c>
      <c r="V51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45179</v>
      </c>
      <c r="C52" s="3" t="s">
        <v>169</v>
      </c>
      <c r="D52" s="3" t="s">
        <v>30</v>
      </c>
      <c r="E52" s="3">
        <v>2</v>
      </c>
      <c r="F52" s="3" t="s">
        <v>170</v>
      </c>
      <c r="G52" s="3" t="s">
        <v>21</v>
      </c>
      <c r="H52" s="3" t="s">
        <v>22</v>
      </c>
      <c r="I52" s="3" t="s">
        <v>23</v>
      </c>
      <c r="J52" s="13" t="s">
        <v>171</v>
      </c>
      <c r="K52" s="23"/>
      <c r="L52" s="6" t="s">
        <v>27</v>
      </c>
      <c r="M52" s="7">
        <v>2.1800000000000002</v>
      </c>
      <c r="N52" s="7">
        <v>2</v>
      </c>
      <c r="O52" s="8" t="s">
        <v>25</v>
      </c>
      <c r="P52" s="7">
        <f t="shared" si="4"/>
        <v>82.45</v>
      </c>
      <c r="Q52" s="28">
        <f t="shared" si="0"/>
        <v>2.3600000000000003</v>
      </c>
      <c r="R52" s="9">
        <f t="shared" si="5"/>
        <v>13.622499999999999</v>
      </c>
      <c r="S52" s="10">
        <f t="shared" si="1"/>
        <v>96.072500000000005</v>
      </c>
      <c r="T52" s="11">
        <f t="shared" si="2"/>
        <v>0.52</v>
      </c>
      <c r="U52" s="12">
        <f t="shared" si="3"/>
        <v>0.16522134627046697</v>
      </c>
      <c r="V52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2.75" x14ac:dyDescent="0.2">
      <c r="A53" s="3">
        <v>51</v>
      </c>
      <c r="B53" s="4">
        <v>45179</v>
      </c>
      <c r="C53" s="3" t="s">
        <v>172</v>
      </c>
      <c r="D53" s="3" t="s">
        <v>30</v>
      </c>
      <c r="E53" s="3">
        <v>1</v>
      </c>
      <c r="F53" s="3" t="s">
        <v>43</v>
      </c>
      <c r="G53" s="3" t="s">
        <v>21</v>
      </c>
      <c r="H53" s="3" t="s">
        <v>22</v>
      </c>
      <c r="I53" s="3" t="s">
        <v>23</v>
      </c>
      <c r="J53" s="13" t="s">
        <v>36</v>
      </c>
      <c r="K53" s="23"/>
      <c r="L53" s="6" t="s">
        <v>27</v>
      </c>
      <c r="M53" s="7">
        <v>2.5</v>
      </c>
      <c r="N53" s="7">
        <v>1</v>
      </c>
      <c r="O53" s="8" t="s">
        <v>25</v>
      </c>
      <c r="P53" s="7">
        <f t="shared" si="4"/>
        <v>83.45</v>
      </c>
      <c r="Q53" s="28">
        <f t="shared" si="0"/>
        <v>1.5</v>
      </c>
      <c r="R53" s="9">
        <f t="shared" si="5"/>
        <v>15.122499999999999</v>
      </c>
      <c r="S53" s="10">
        <f t="shared" si="1"/>
        <v>98.572500000000005</v>
      </c>
      <c r="T53" s="11">
        <f t="shared" si="2"/>
        <v>0.52941176470588236</v>
      </c>
      <c r="U53" s="12">
        <f t="shared" si="3"/>
        <v>0.1812162971839425</v>
      </c>
      <c r="V53">
        <f>COUNTIF($L$2:L53,1)</f>
        <v>27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45179</v>
      </c>
      <c r="C54" s="3" t="s">
        <v>173</v>
      </c>
      <c r="D54" s="3" t="s">
        <v>30</v>
      </c>
      <c r="E54" s="3">
        <v>2</v>
      </c>
      <c r="F54" s="3" t="s">
        <v>174</v>
      </c>
      <c r="G54" s="3" t="s">
        <v>21</v>
      </c>
      <c r="H54" s="3" t="s">
        <v>22</v>
      </c>
      <c r="I54" s="3" t="s">
        <v>23</v>
      </c>
      <c r="J54" s="13" t="s">
        <v>175</v>
      </c>
      <c r="K54" s="23"/>
      <c r="L54" s="6" t="s">
        <v>27</v>
      </c>
      <c r="M54" s="7">
        <v>2.09</v>
      </c>
      <c r="N54" s="7">
        <v>2</v>
      </c>
      <c r="O54" s="8" t="s">
        <v>25</v>
      </c>
      <c r="P54" s="7">
        <f t="shared" si="4"/>
        <v>85.45</v>
      </c>
      <c r="Q54" s="28">
        <f t="shared" si="0"/>
        <v>2.1799999999999997</v>
      </c>
      <c r="R54" s="9">
        <f t="shared" si="5"/>
        <v>17.302499999999998</v>
      </c>
      <c r="S54" s="10">
        <f t="shared" si="1"/>
        <v>102.7525</v>
      </c>
      <c r="T54" s="11">
        <f t="shared" si="2"/>
        <v>0.53846153846153844</v>
      </c>
      <c r="U54" s="12">
        <f t="shared" si="3"/>
        <v>0.20248683440608536</v>
      </c>
      <c r="V54">
        <f>COUNTIF($L$2:L54,1)</f>
        <v>28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7.6" customHeight="1" x14ac:dyDescent="0.2">
      <c r="A55" s="3">
        <v>53</v>
      </c>
      <c r="B55" s="4">
        <v>45179</v>
      </c>
      <c r="C55" s="3" t="s">
        <v>176</v>
      </c>
      <c r="D55" s="3" t="s">
        <v>30</v>
      </c>
      <c r="E55" s="3">
        <v>2</v>
      </c>
      <c r="F55" s="3" t="s">
        <v>177</v>
      </c>
      <c r="G55" s="3" t="s">
        <v>21</v>
      </c>
      <c r="H55" s="3" t="s">
        <v>22</v>
      </c>
      <c r="I55" s="3" t="s">
        <v>23</v>
      </c>
      <c r="J55" s="5" t="s">
        <v>178</v>
      </c>
      <c r="K55" s="23"/>
      <c r="L55" s="6" t="s">
        <v>24</v>
      </c>
      <c r="M55" s="7">
        <v>2.2999999999999998</v>
      </c>
      <c r="N55" s="7">
        <v>1.5</v>
      </c>
      <c r="O55" s="8" t="s">
        <v>25</v>
      </c>
      <c r="P55" s="7">
        <f t="shared" si="4"/>
        <v>86.95</v>
      </c>
      <c r="Q55" s="29">
        <f t="shared" si="0"/>
        <v>-1.5</v>
      </c>
      <c r="R55" s="9">
        <f t="shared" si="5"/>
        <v>15.802499999999998</v>
      </c>
      <c r="S55" s="10">
        <f t="shared" si="1"/>
        <v>102.7525</v>
      </c>
      <c r="T55" s="11">
        <f t="shared" si="2"/>
        <v>0.52830188679245282</v>
      </c>
      <c r="U55" s="12">
        <f t="shared" si="3"/>
        <v>0.18174238067855084</v>
      </c>
      <c r="V55">
        <f>COUNTIF($L$2:L55,1)</f>
        <v>28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2.75" x14ac:dyDescent="0.2">
      <c r="A56" s="3">
        <v>54</v>
      </c>
      <c r="B56" s="4">
        <v>45179</v>
      </c>
      <c r="C56" s="3" t="s">
        <v>179</v>
      </c>
      <c r="D56" s="3" t="s">
        <v>30</v>
      </c>
      <c r="E56" s="3">
        <v>1</v>
      </c>
      <c r="F56" s="3" t="s">
        <v>180</v>
      </c>
      <c r="G56" s="3" t="s">
        <v>21</v>
      </c>
      <c r="H56" s="3" t="s">
        <v>92</v>
      </c>
      <c r="I56" s="3" t="s">
        <v>28</v>
      </c>
      <c r="J56" s="13" t="s">
        <v>181</v>
      </c>
      <c r="K56" s="23"/>
      <c r="L56" s="6" t="s">
        <v>27</v>
      </c>
      <c r="M56" s="7">
        <v>1.9</v>
      </c>
      <c r="N56" s="7">
        <v>2</v>
      </c>
      <c r="O56" s="8" t="s">
        <v>25</v>
      </c>
      <c r="P56" s="7">
        <f t="shared" si="4"/>
        <v>88.95</v>
      </c>
      <c r="Q56" s="28">
        <f t="shared" si="0"/>
        <v>1.7999999999999998</v>
      </c>
      <c r="R56" s="9">
        <f t="shared" si="5"/>
        <v>17.602499999999999</v>
      </c>
      <c r="S56" s="10">
        <f t="shared" si="1"/>
        <v>106.55250000000001</v>
      </c>
      <c r="T56" s="11">
        <f t="shared" si="2"/>
        <v>0.53703703703703709</v>
      </c>
      <c r="U56" s="12">
        <f t="shared" si="3"/>
        <v>0.19789207419898827</v>
      </c>
      <c r="V56">
        <f>COUNTIF($L$2:L56,1)</f>
        <v>29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9.45" customHeight="1" x14ac:dyDescent="0.2">
      <c r="A57" s="3">
        <v>55</v>
      </c>
      <c r="B57" s="4">
        <v>45179</v>
      </c>
      <c r="C57" s="3" t="s">
        <v>182</v>
      </c>
      <c r="D57" s="3" t="s">
        <v>60</v>
      </c>
      <c r="E57" s="3">
        <v>2</v>
      </c>
      <c r="F57" s="3" t="s">
        <v>65</v>
      </c>
      <c r="G57" s="3" t="s">
        <v>21</v>
      </c>
      <c r="H57" s="3" t="s">
        <v>22</v>
      </c>
      <c r="I57" s="3" t="s">
        <v>23</v>
      </c>
      <c r="J57" s="13" t="s">
        <v>183</v>
      </c>
      <c r="K57" s="23"/>
      <c r="L57" s="6" t="s">
        <v>24</v>
      </c>
      <c r="M57" s="7">
        <v>2.2999999999999998</v>
      </c>
      <c r="N57" s="7">
        <v>1.5</v>
      </c>
      <c r="O57" s="8" t="s">
        <v>25</v>
      </c>
      <c r="P57" s="7">
        <f t="shared" si="4"/>
        <v>90.45</v>
      </c>
      <c r="Q57" s="29">
        <f t="shared" si="0"/>
        <v>-1.5</v>
      </c>
      <c r="R57" s="9">
        <f t="shared" si="5"/>
        <v>16.102499999999999</v>
      </c>
      <c r="S57" s="10">
        <f t="shared" si="1"/>
        <v>106.55250000000001</v>
      </c>
      <c r="T57" s="11">
        <f t="shared" si="2"/>
        <v>0.52727272727272723</v>
      </c>
      <c r="U57" s="12">
        <f t="shared" si="3"/>
        <v>0.17802653399668331</v>
      </c>
      <c r="V57">
        <f>COUNTIF($L$2:L57,1)</f>
        <v>29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45180</v>
      </c>
      <c r="C58" s="3" t="s">
        <v>184</v>
      </c>
      <c r="D58" s="3" t="s">
        <v>20</v>
      </c>
      <c r="E58" s="3">
        <v>2</v>
      </c>
      <c r="F58" s="3" t="s">
        <v>185</v>
      </c>
      <c r="G58" s="3" t="s">
        <v>21</v>
      </c>
      <c r="H58" s="3" t="s">
        <v>22</v>
      </c>
      <c r="I58" s="3" t="s">
        <v>23</v>
      </c>
      <c r="J58" s="13" t="s">
        <v>186</v>
      </c>
      <c r="K58" s="23" t="s">
        <v>187</v>
      </c>
      <c r="L58" s="6" t="s">
        <v>27</v>
      </c>
      <c r="M58" s="7">
        <v>1.76</v>
      </c>
      <c r="N58" s="7">
        <v>1.5</v>
      </c>
      <c r="O58" s="8" t="s">
        <v>25</v>
      </c>
      <c r="P58" s="7">
        <f t="shared" si="4"/>
        <v>91.95</v>
      </c>
      <c r="Q58" s="28">
        <f t="shared" si="0"/>
        <v>1.1400000000000001</v>
      </c>
      <c r="R58" s="9">
        <f t="shared" si="5"/>
        <v>17.2425</v>
      </c>
      <c r="S58" s="10">
        <f t="shared" si="1"/>
        <v>109.1925</v>
      </c>
      <c r="T58" s="11">
        <f t="shared" si="2"/>
        <v>0.5357142857142857</v>
      </c>
      <c r="U58" s="12">
        <f t="shared" si="3"/>
        <v>0.18752039151712879</v>
      </c>
      <c r="V58">
        <f>COUNTIF($L$2:L58,1)</f>
        <v>30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45181</v>
      </c>
      <c r="C59" s="3" t="s">
        <v>188</v>
      </c>
      <c r="D59" s="3" t="s">
        <v>20</v>
      </c>
      <c r="E59" s="3">
        <v>2</v>
      </c>
      <c r="F59" s="3" t="s">
        <v>189</v>
      </c>
      <c r="G59" s="3" t="s">
        <v>21</v>
      </c>
      <c r="H59" s="3" t="s">
        <v>22</v>
      </c>
      <c r="I59" s="3" t="s">
        <v>23</v>
      </c>
      <c r="J59" s="13" t="s">
        <v>190</v>
      </c>
      <c r="K59" s="23"/>
      <c r="L59" s="6" t="s">
        <v>27</v>
      </c>
      <c r="M59" s="7">
        <v>1.66</v>
      </c>
      <c r="N59" s="7">
        <v>2</v>
      </c>
      <c r="O59" s="8" t="s">
        <v>25</v>
      </c>
      <c r="P59" s="7">
        <f t="shared" si="4"/>
        <v>93.95</v>
      </c>
      <c r="Q59" s="28">
        <f t="shared" si="0"/>
        <v>1.3199999999999998</v>
      </c>
      <c r="R59" s="9">
        <f t="shared" si="5"/>
        <v>18.5625</v>
      </c>
      <c r="S59" s="10">
        <f t="shared" si="1"/>
        <v>112.5125</v>
      </c>
      <c r="T59" s="11">
        <f t="shared" si="2"/>
        <v>0.54385964912280704</v>
      </c>
      <c r="U59" s="12">
        <f t="shared" si="3"/>
        <v>0.19757849920170303</v>
      </c>
      <c r="V59">
        <f>COUNTIF($L$2:L59,1)</f>
        <v>31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2.75" x14ac:dyDescent="0.2">
      <c r="A60" s="3">
        <v>58</v>
      </c>
      <c r="B60" s="4">
        <v>45181</v>
      </c>
      <c r="C60" s="3" t="s">
        <v>191</v>
      </c>
      <c r="D60" s="3" t="s">
        <v>20</v>
      </c>
      <c r="E60" s="3">
        <v>1</v>
      </c>
      <c r="F60" s="3" t="s">
        <v>192</v>
      </c>
      <c r="G60" s="3" t="s">
        <v>21</v>
      </c>
      <c r="H60" s="3" t="s">
        <v>22</v>
      </c>
      <c r="I60" s="3" t="s">
        <v>28</v>
      </c>
      <c r="J60" s="5" t="s">
        <v>193</v>
      </c>
      <c r="K60" s="23" t="s">
        <v>29</v>
      </c>
      <c r="L60" s="6" t="s">
        <v>24</v>
      </c>
      <c r="M60" s="7">
        <v>2.13</v>
      </c>
      <c r="N60" s="7">
        <v>1.5</v>
      </c>
      <c r="O60" s="8" t="s">
        <v>25</v>
      </c>
      <c r="P60" s="7">
        <f t="shared" si="4"/>
        <v>95.45</v>
      </c>
      <c r="Q60" s="29">
        <f t="shared" si="0"/>
        <v>-1.5</v>
      </c>
      <c r="R60" s="9">
        <f t="shared" si="5"/>
        <v>17.0625</v>
      </c>
      <c r="S60" s="10">
        <f t="shared" si="1"/>
        <v>112.5125</v>
      </c>
      <c r="T60" s="11">
        <f t="shared" si="2"/>
        <v>0.53448275862068961</v>
      </c>
      <c r="U60" s="12">
        <f t="shared" si="3"/>
        <v>0.17875851231011</v>
      </c>
      <c r="V60">
        <f>COUNTIF($L$2:L60,1)</f>
        <v>31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2.75" x14ac:dyDescent="0.2">
      <c r="A61" s="3">
        <v>59</v>
      </c>
      <c r="B61" s="4">
        <v>45182</v>
      </c>
      <c r="C61" s="3" t="s">
        <v>194</v>
      </c>
      <c r="D61" s="3" t="s">
        <v>20</v>
      </c>
      <c r="E61" s="3">
        <v>1</v>
      </c>
      <c r="F61" s="3" t="s">
        <v>195</v>
      </c>
      <c r="G61" s="3" t="s">
        <v>21</v>
      </c>
      <c r="H61" s="3" t="s">
        <v>22</v>
      </c>
      <c r="I61" s="3" t="s">
        <v>23</v>
      </c>
      <c r="J61" s="13" t="s">
        <v>196</v>
      </c>
      <c r="K61" s="23"/>
      <c r="L61" s="6" t="s">
        <v>27</v>
      </c>
      <c r="M61" s="7">
        <v>1.425</v>
      </c>
      <c r="N61" s="7">
        <v>1.5</v>
      </c>
      <c r="O61" s="8" t="s">
        <v>25</v>
      </c>
      <c r="P61" s="7">
        <f t="shared" si="4"/>
        <v>96.95</v>
      </c>
      <c r="Q61" s="28">
        <f t="shared" si="0"/>
        <v>0.63750000000000018</v>
      </c>
      <c r="R61" s="9">
        <f t="shared" si="5"/>
        <v>17.7</v>
      </c>
      <c r="S61" s="10">
        <f t="shared" si="1"/>
        <v>114.65</v>
      </c>
      <c r="T61" s="11">
        <f t="shared" si="2"/>
        <v>0.5423728813559322</v>
      </c>
      <c r="U61" s="12">
        <f t="shared" si="3"/>
        <v>0.18256833419288296</v>
      </c>
      <c r="V61">
        <f>COUNTIF($L$2:L61,1)</f>
        <v>32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45183</v>
      </c>
      <c r="C62" s="3" t="s">
        <v>197</v>
      </c>
      <c r="D62" s="3" t="s">
        <v>60</v>
      </c>
      <c r="E62" s="3">
        <v>2</v>
      </c>
      <c r="F62" s="3" t="s">
        <v>198</v>
      </c>
      <c r="G62" s="3" t="s">
        <v>21</v>
      </c>
      <c r="H62" s="3" t="s">
        <v>22</v>
      </c>
      <c r="I62" s="3" t="s">
        <v>23</v>
      </c>
      <c r="J62" s="13" t="s">
        <v>199</v>
      </c>
      <c r="K62" s="23" t="s">
        <v>200</v>
      </c>
      <c r="L62" s="6" t="s">
        <v>24</v>
      </c>
      <c r="M62" s="7">
        <v>2.16</v>
      </c>
      <c r="N62" s="7">
        <v>0.5</v>
      </c>
      <c r="O62" s="8" t="s">
        <v>25</v>
      </c>
      <c r="P62" s="7">
        <f t="shared" si="4"/>
        <v>97.45</v>
      </c>
      <c r="Q62" s="29">
        <f t="shared" si="0"/>
        <v>-0.5</v>
      </c>
      <c r="R62" s="9">
        <f t="shared" si="5"/>
        <v>17.2</v>
      </c>
      <c r="S62" s="10">
        <f t="shared" si="1"/>
        <v>114.65</v>
      </c>
      <c r="T62" s="11">
        <f t="shared" si="2"/>
        <v>0.53333333333333333</v>
      </c>
      <c r="U62" s="12">
        <f t="shared" si="3"/>
        <v>0.17650076962544897</v>
      </c>
      <c r="V62">
        <f>COUNTIF($L$2:L62,1)</f>
        <v>32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45184</v>
      </c>
      <c r="C63" s="3" t="s">
        <v>201</v>
      </c>
      <c r="D63" s="3" t="s">
        <v>202</v>
      </c>
      <c r="E63" s="3">
        <v>2</v>
      </c>
      <c r="F63" s="3" t="s">
        <v>203</v>
      </c>
      <c r="G63" s="3" t="s">
        <v>21</v>
      </c>
      <c r="H63" s="3" t="s">
        <v>22</v>
      </c>
      <c r="I63" s="3" t="s">
        <v>23</v>
      </c>
      <c r="J63" s="13" t="s">
        <v>204</v>
      </c>
      <c r="K63" s="23" t="s">
        <v>205</v>
      </c>
      <c r="L63" s="6" t="s">
        <v>24</v>
      </c>
      <c r="M63" s="7">
        <v>2.63</v>
      </c>
      <c r="N63" s="7">
        <v>1</v>
      </c>
      <c r="O63" s="8" t="s">
        <v>25</v>
      </c>
      <c r="P63" s="7">
        <f t="shared" si="4"/>
        <v>98.45</v>
      </c>
      <c r="Q63" s="29">
        <f t="shared" si="0"/>
        <v>-1</v>
      </c>
      <c r="R63" s="9">
        <f t="shared" si="5"/>
        <v>16.2</v>
      </c>
      <c r="S63" s="10">
        <f t="shared" si="1"/>
        <v>114.65</v>
      </c>
      <c r="T63" s="11">
        <f t="shared" si="2"/>
        <v>0.52459016393442626</v>
      </c>
      <c r="U63" s="12">
        <f t="shared" si="3"/>
        <v>0.16455053326561708</v>
      </c>
      <c r="V63">
        <f>COUNTIF($L$2:L63,1)</f>
        <v>32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45184</v>
      </c>
      <c r="C64" s="3" t="s">
        <v>206</v>
      </c>
      <c r="D64" s="3" t="s">
        <v>30</v>
      </c>
      <c r="E64" s="3">
        <v>2</v>
      </c>
      <c r="F64" s="3" t="s">
        <v>207</v>
      </c>
      <c r="G64" s="3" t="s">
        <v>21</v>
      </c>
      <c r="H64" s="3" t="s">
        <v>22</v>
      </c>
      <c r="I64" s="3" t="s">
        <v>23</v>
      </c>
      <c r="J64" s="5" t="s">
        <v>208</v>
      </c>
      <c r="K64" s="23" t="s">
        <v>209</v>
      </c>
      <c r="L64" s="6" t="s">
        <v>24</v>
      </c>
      <c r="M64" s="7">
        <v>1.87</v>
      </c>
      <c r="N64" s="7">
        <v>2</v>
      </c>
      <c r="O64" s="8" t="s">
        <v>25</v>
      </c>
      <c r="P64" s="7">
        <f t="shared" si="4"/>
        <v>100.45</v>
      </c>
      <c r="Q64" s="29">
        <f t="shared" si="0"/>
        <v>-2</v>
      </c>
      <c r="R64" s="9">
        <f t="shared" si="5"/>
        <v>14.2</v>
      </c>
      <c r="S64" s="10">
        <f t="shared" si="1"/>
        <v>114.65</v>
      </c>
      <c r="T64" s="11">
        <f t="shared" si="2"/>
        <v>0.5161290322580645</v>
      </c>
      <c r="U64" s="12">
        <f t="shared" si="3"/>
        <v>0.14136386261821804</v>
      </c>
      <c r="V64">
        <f>COUNTIF($L$2:L64,1)</f>
        <v>32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2.75" x14ac:dyDescent="0.2">
      <c r="A65" s="3">
        <v>63</v>
      </c>
      <c r="B65" s="4">
        <v>45184</v>
      </c>
      <c r="C65" s="3" t="s">
        <v>210</v>
      </c>
      <c r="D65" s="3" t="s">
        <v>202</v>
      </c>
      <c r="E65" s="3">
        <v>1</v>
      </c>
      <c r="F65" s="3" t="s">
        <v>211</v>
      </c>
      <c r="G65" s="3" t="s">
        <v>21</v>
      </c>
      <c r="H65" s="3" t="s">
        <v>212</v>
      </c>
      <c r="I65" s="3" t="s">
        <v>23</v>
      </c>
      <c r="J65" s="5" t="s">
        <v>25</v>
      </c>
      <c r="K65" s="23"/>
      <c r="L65" s="6" t="s">
        <v>24</v>
      </c>
      <c r="M65" s="7">
        <v>3.5</v>
      </c>
      <c r="N65" s="7">
        <v>1</v>
      </c>
      <c r="O65" s="8" t="s">
        <v>25</v>
      </c>
      <c r="P65" s="7">
        <f t="shared" si="4"/>
        <v>101.45</v>
      </c>
      <c r="Q65" s="29">
        <f t="shared" si="0"/>
        <v>-1</v>
      </c>
      <c r="R65" s="9">
        <f t="shared" si="5"/>
        <v>13.2</v>
      </c>
      <c r="S65" s="10">
        <f t="shared" si="1"/>
        <v>114.65</v>
      </c>
      <c r="T65" s="11">
        <f t="shared" si="2"/>
        <v>0.50793650793650791</v>
      </c>
      <c r="U65" s="12">
        <f t="shared" si="3"/>
        <v>0.13011335633316906</v>
      </c>
      <c r="V65">
        <f>COUNTIF($L$2:L65,1)</f>
        <v>32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2.75" x14ac:dyDescent="0.2">
      <c r="A66" s="3">
        <v>64</v>
      </c>
      <c r="B66" s="4">
        <v>45184</v>
      </c>
      <c r="C66" s="3" t="s">
        <v>210</v>
      </c>
      <c r="D66" s="3" t="s">
        <v>202</v>
      </c>
      <c r="E66" s="3">
        <v>1</v>
      </c>
      <c r="F66" s="3" t="s">
        <v>213</v>
      </c>
      <c r="G66" s="3" t="s">
        <v>21</v>
      </c>
      <c r="H66" s="3" t="s">
        <v>212</v>
      </c>
      <c r="I66" s="3" t="s">
        <v>23</v>
      </c>
      <c r="J66" s="5" t="s">
        <v>25</v>
      </c>
      <c r="K66" s="23"/>
      <c r="L66" s="6" t="s">
        <v>24</v>
      </c>
      <c r="M66" s="7">
        <v>4.75</v>
      </c>
      <c r="N66" s="7">
        <v>0.5</v>
      </c>
      <c r="O66" s="8" t="s">
        <v>25</v>
      </c>
      <c r="P66" s="7">
        <f t="shared" si="4"/>
        <v>101.95</v>
      </c>
      <c r="Q66" s="29">
        <f t="shared" si="0"/>
        <v>-0.5</v>
      </c>
      <c r="R66" s="9">
        <f t="shared" si="5"/>
        <v>12.7</v>
      </c>
      <c r="S66" s="10">
        <f t="shared" si="1"/>
        <v>114.65</v>
      </c>
      <c r="T66" s="11">
        <f t="shared" si="2"/>
        <v>0.5</v>
      </c>
      <c r="U66" s="12">
        <f t="shared" si="3"/>
        <v>0.12457086807258462</v>
      </c>
      <c r="V66">
        <f>COUNTIF($L$2:L66,1)</f>
        <v>32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2.75" x14ac:dyDescent="0.2">
      <c r="A67" s="3">
        <v>65</v>
      </c>
      <c r="B67" s="4">
        <v>45184</v>
      </c>
      <c r="C67" s="3" t="s">
        <v>210</v>
      </c>
      <c r="D67" s="3" t="s">
        <v>202</v>
      </c>
      <c r="E67" s="3">
        <v>1</v>
      </c>
      <c r="F67" s="3" t="s">
        <v>214</v>
      </c>
      <c r="G67" s="3" t="s">
        <v>21</v>
      </c>
      <c r="H67" s="3" t="s">
        <v>212</v>
      </c>
      <c r="I67" s="3" t="s">
        <v>23</v>
      </c>
      <c r="J67" s="5" t="s">
        <v>25</v>
      </c>
      <c r="K67" s="23" t="s">
        <v>215</v>
      </c>
      <c r="L67" s="6" t="s">
        <v>24</v>
      </c>
      <c r="M67" s="7">
        <v>6</v>
      </c>
      <c r="N67" s="7">
        <v>0.5</v>
      </c>
      <c r="O67" s="8" t="s">
        <v>25</v>
      </c>
      <c r="P67" s="7">
        <f t="shared" si="4"/>
        <v>102.45</v>
      </c>
      <c r="Q67" s="29">
        <f t="shared" ref="Q67:Q130" si="6">IF(AND(L67="1",O67="ja"),(N67*M67*0.95)-N67,IF(AND(L67="1",O67="nein"),N67*M67-N67,-N67))</f>
        <v>-0.5</v>
      </c>
      <c r="R67" s="9">
        <f t="shared" si="5"/>
        <v>12.2</v>
      </c>
      <c r="S67" s="10">
        <f t="shared" ref="S67:S130" si="7">P67+R67</f>
        <v>114.65</v>
      </c>
      <c r="T67" s="11">
        <f t="shared" ref="T67:T130" si="8">V67/W67</f>
        <v>0.49230769230769234</v>
      </c>
      <c r="U67" s="12">
        <f t="shared" ref="U67:U130" si="9">((S67-P67)/P67)*100%</f>
        <v>0.11908247925817475</v>
      </c>
      <c r="V67">
        <f>COUNTIF($L$2:L67,1)</f>
        <v>32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45185</v>
      </c>
      <c r="C68" s="3" t="s">
        <v>216</v>
      </c>
      <c r="D68" s="3" t="s">
        <v>30</v>
      </c>
      <c r="E68" s="3">
        <v>2</v>
      </c>
      <c r="F68" s="3" t="s">
        <v>82</v>
      </c>
      <c r="G68" s="3" t="s">
        <v>21</v>
      </c>
      <c r="H68" s="3" t="s">
        <v>22</v>
      </c>
      <c r="I68" s="3" t="s">
        <v>23</v>
      </c>
      <c r="J68" s="13" t="s">
        <v>217</v>
      </c>
      <c r="K68" s="23"/>
      <c r="L68" s="6" t="s">
        <v>27</v>
      </c>
      <c r="M68" s="7">
        <v>2.33</v>
      </c>
      <c r="N68" s="7">
        <v>1.5</v>
      </c>
      <c r="O68" s="8" t="s">
        <v>25</v>
      </c>
      <c r="P68" s="7">
        <f t="shared" ref="P68:P131" si="10">P67+N68</f>
        <v>103.95</v>
      </c>
      <c r="Q68" s="28">
        <f t="shared" si="6"/>
        <v>1.9950000000000001</v>
      </c>
      <c r="R68" s="9">
        <f t="shared" ref="R68:R131" si="11">R67+Q68</f>
        <v>14.195</v>
      </c>
      <c r="S68" s="10">
        <f t="shared" si="7"/>
        <v>118.14500000000001</v>
      </c>
      <c r="T68" s="11">
        <f t="shared" si="8"/>
        <v>0.5</v>
      </c>
      <c r="U68" s="12">
        <f t="shared" si="9"/>
        <v>0.13655603655603663</v>
      </c>
      <c r="V68">
        <f>COUNTIF($L$2:L68,1)</f>
        <v>33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2.75" x14ac:dyDescent="0.2">
      <c r="A69" s="3">
        <v>67</v>
      </c>
      <c r="B69" s="4">
        <v>45185</v>
      </c>
      <c r="C69" s="3" t="s">
        <v>218</v>
      </c>
      <c r="D69" s="3" t="s">
        <v>30</v>
      </c>
      <c r="E69" s="3">
        <v>1</v>
      </c>
      <c r="F69" s="3" t="s">
        <v>77</v>
      </c>
      <c r="G69" s="3" t="s">
        <v>21</v>
      </c>
      <c r="H69" s="3" t="s">
        <v>22</v>
      </c>
      <c r="I69" s="3" t="s">
        <v>23</v>
      </c>
      <c r="J69" s="5" t="s">
        <v>36</v>
      </c>
      <c r="K69" s="23" t="s">
        <v>29</v>
      </c>
      <c r="L69" s="6" t="s">
        <v>24</v>
      </c>
      <c r="M69" s="7">
        <v>1.925</v>
      </c>
      <c r="N69" s="7">
        <v>3</v>
      </c>
      <c r="O69" s="8" t="s">
        <v>25</v>
      </c>
      <c r="P69" s="7">
        <f t="shared" si="10"/>
        <v>106.95</v>
      </c>
      <c r="Q69" s="29">
        <f t="shared" si="6"/>
        <v>-3</v>
      </c>
      <c r="R69" s="9">
        <f t="shared" si="11"/>
        <v>11.195</v>
      </c>
      <c r="S69" s="10">
        <f t="shared" si="7"/>
        <v>118.14500000000001</v>
      </c>
      <c r="T69" s="11">
        <f t="shared" si="8"/>
        <v>0.4925373134328358</v>
      </c>
      <c r="U69" s="12">
        <f t="shared" si="9"/>
        <v>0.10467508181393181</v>
      </c>
      <c r="V69">
        <f>COUNTIF($L$2:L69,1)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5.5" x14ac:dyDescent="0.2">
      <c r="A70" s="3">
        <v>68</v>
      </c>
      <c r="B70" s="4">
        <v>45185</v>
      </c>
      <c r="C70" s="3" t="s">
        <v>219</v>
      </c>
      <c r="D70" s="3" t="s">
        <v>30</v>
      </c>
      <c r="E70" s="3">
        <v>2</v>
      </c>
      <c r="F70" s="3" t="s">
        <v>72</v>
      </c>
      <c r="G70" s="3" t="s">
        <v>21</v>
      </c>
      <c r="H70" s="3" t="s">
        <v>22</v>
      </c>
      <c r="I70" s="3" t="s">
        <v>23</v>
      </c>
      <c r="J70" s="13" t="s">
        <v>220</v>
      </c>
      <c r="K70" s="23"/>
      <c r="L70" s="6" t="s">
        <v>27</v>
      </c>
      <c r="M70" s="7">
        <v>2.37</v>
      </c>
      <c r="N70" s="7">
        <v>1.5</v>
      </c>
      <c r="O70" s="8" t="s">
        <v>25</v>
      </c>
      <c r="P70" s="7">
        <f t="shared" si="10"/>
        <v>108.45</v>
      </c>
      <c r="Q70" s="28">
        <f t="shared" si="6"/>
        <v>2.0550000000000002</v>
      </c>
      <c r="R70" s="9">
        <f t="shared" si="11"/>
        <v>13.25</v>
      </c>
      <c r="S70" s="10">
        <f t="shared" si="7"/>
        <v>121.7</v>
      </c>
      <c r="T70" s="11">
        <f t="shared" si="8"/>
        <v>0.5</v>
      </c>
      <c r="U70" s="12">
        <f t="shared" si="9"/>
        <v>0.12217611802674043</v>
      </c>
      <c r="V70">
        <f>COUNTIF($L$2:L70,1)</f>
        <v>34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45185</v>
      </c>
      <c r="C71" s="3" t="s">
        <v>221</v>
      </c>
      <c r="D71" s="3" t="s">
        <v>30</v>
      </c>
      <c r="E71" s="3">
        <v>2</v>
      </c>
      <c r="F71" s="3" t="s">
        <v>68</v>
      </c>
      <c r="G71" s="3" t="s">
        <v>21</v>
      </c>
      <c r="H71" s="3" t="s">
        <v>22</v>
      </c>
      <c r="I71" s="3" t="s">
        <v>23</v>
      </c>
      <c r="J71" s="13" t="s">
        <v>222</v>
      </c>
      <c r="K71" s="23"/>
      <c r="L71" s="6" t="s">
        <v>27</v>
      </c>
      <c r="M71" s="7">
        <v>2.19</v>
      </c>
      <c r="N71" s="7">
        <v>2</v>
      </c>
      <c r="O71" s="8" t="s">
        <v>25</v>
      </c>
      <c r="P71" s="7">
        <f t="shared" si="10"/>
        <v>110.45</v>
      </c>
      <c r="Q71" s="28">
        <f t="shared" si="6"/>
        <v>2.38</v>
      </c>
      <c r="R71" s="9">
        <f t="shared" si="11"/>
        <v>15.629999999999999</v>
      </c>
      <c r="S71" s="10">
        <f t="shared" si="7"/>
        <v>126.08</v>
      </c>
      <c r="T71" s="11">
        <f t="shared" si="8"/>
        <v>0.50724637681159424</v>
      </c>
      <c r="U71" s="12">
        <f t="shared" si="9"/>
        <v>0.14151199637845174</v>
      </c>
      <c r="V71">
        <f>COUNTIF($L$2:L71,1)</f>
        <v>35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2.75" x14ac:dyDescent="0.2">
      <c r="A72" s="3">
        <v>70</v>
      </c>
      <c r="B72" s="4">
        <v>45185</v>
      </c>
      <c r="C72" s="3" t="s">
        <v>223</v>
      </c>
      <c r="D72" s="3" t="s">
        <v>20</v>
      </c>
      <c r="E72" s="3">
        <v>1</v>
      </c>
      <c r="F72" s="3" t="s">
        <v>35</v>
      </c>
      <c r="G72" s="3" t="s">
        <v>21</v>
      </c>
      <c r="H72" s="3" t="s">
        <v>22</v>
      </c>
      <c r="I72" s="3" t="s">
        <v>23</v>
      </c>
      <c r="J72" s="5" t="s">
        <v>41</v>
      </c>
      <c r="K72" s="23"/>
      <c r="L72" s="6" t="s">
        <v>24</v>
      </c>
      <c r="M72" s="7">
        <v>1.86</v>
      </c>
      <c r="N72" s="7">
        <v>2</v>
      </c>
      <c r="O72" s="8" t="s">
        <v>25</v>
      </c>
      <c r="P72" s="7">
        <f t="shared" si="10"/>
        <v>112.45</v>
      </c>
      <c r="Q72" s="29">
        <f t="shared" si="6"/>
        <v>-2</v>
      </c>
      <c r="R72" s="9">
        <f t="shared" si="11"/>
        <v>13.629999999999999</v>
      </c>
      <c r="S72" s="10">
        <f t="shared" si="7"/>
        <v>126.08</v>
      </c>
      <c r="T72" s="11">
        <f t="shared" si="8"/>
        <v>0.5</v>
      </c>
      <c r="U72" s="12">
        <f t="shared" si="9"/>
        <v>0.12120942641173851</v>
      </c>
      <c r="V72">
        <f>COUNTIF($L$2:L72,1)</f>
        <v>35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2.75" x14ac:dyDescent="0.2">
      <c r="A73" s="3">
        <v>71</v>
      </c>
      <c r="B73" s="4">
        <v>45186</v>
      </c>
      <c r="C73" s="3" t="s">
        <v>224</v>
      </c>
      <c r="D73" s="3" t="s">
        <v>30</v>
      </c>
      <c r="E73" s="3">
        <v>1</v>
      </c>
      <c r="F73" s="3" t="s">
        <v>34</v>
      </c>
      <c r="G73" s="3" t="s">
        <v>21</v>
      </c>
      <c r="H73" s="3" t="s">
        <v>22</v>
      </c>
      <c r="I73" s="3" t="s">
        <v>23</v>
      </c>
      <c r="J73" s="13" t="s">
        <v>64</v>
      </c>
      <c r="K73" s="23"/>
      <c r="L73" s="6" t="s">
        <v>27</v>
      </c>
      <c r="M73" s="7">
        <v>1.88</v>
      </c>
      <c r="N73" s="7">
        <v>3</v>
      </c>
      <c r="O73" s="8" t="s">
        <v>25</v>
      </c>
      <c r="P73" s="7">
        <f t="shared" si="10"/>
        <v>115.45</v>
      </c>
      <c r="Q73" s="28">
        <f t="shared" si="6"/>
        <v>2.6399999999999997</v>
      </c>
      <c r="R73" s="9">
        <f t="shared" si="11"/>
        <v>16.27</v>
      </c>
      <c r="S73" s="10">
        <f t="shared" si="7"/>
        <v>131.72</v>
      </c>
      <c r="T73" s="11">
        <f t="shared" si="8"/>
        <v>0.50704225352112675</v>
      </c>
      <c r="U73" s="12">
        <f t="shared" si="9"/>
        <v>0.1409268081420528</v>
      </c>
      <c r="V73">
        <f>COUNTIF($L$2:L73,1)</f>
        <v>36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2.75" x14ac:dyDescent="0.2">
      <c r="A74" s="3">
        <v>72</v>
      </c>
      <c r="B74" s="4">
        <v>45186</v>
      </c>
      <c r="C74" s="3" t="s">
        <v>225</v>
      </c>
      <c r="D74" s="3" t="s">
        <v>30</v>
      </c>
      <c r="E74" s="3">
        <v>1</v>
      </c>
      <c r="F74" s="3" t="s">
        <v>71</v>
      </c>
      <c r="G74" s="3" t="s">
        <v>21</v>
      </c>
      <c r="H74" s="3" t="s">
        <v>22</v>
      </c>
      <c r="I74" s="3" t="s">
        <v>23</v>
      </c>
      <c r="J74" s="13" t="s">
        <v>39</v>
      </c>
      <c r="K74" s="23"/>
      <c r="L74" s="6" t="s">
        <v>27</v>
      </c>
      <c r="M74" s="7">
        <v>1.4550000000000001</v>
      </c>
      <c r="N74" s="7">
        <v>2</v>
      </c>
      <c r="O74" s="8" t="s">
        <v>25</v>
      </c>
      <c r="P74" s="7">
        <f t="shared" si="10"/>
        <v>117.45</v>
      </c>
      <c r="Q74" s="28">
        <f t="shared" si="6"/>
        <v>0.91000000000000014</v>
      </c>
      <c r="R74" s="9">
        <f t="shared" si="11"/>
        <v>17.18</v>
      </c>
      <c r="S74" s="10">
        <f t="shared" si="7"/>
        <v>134.63</v>
      </c>
      <c r="T74" s="11">
        <f t="shared" si="8"/>
        <v>0.51388888888888884</v>
      </c>
      <c r="U74" s="12">
        <f t="shared" si="9"/>
        <v>0.14627501064282666</v>
      </c>
      <c r="V74">
        <f>COUNTIF($L$2:L74,1)</f>
        <v>37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45186</v>
      </c>
      <c r="C75" s="3" t="s">
        <v>226</v>
      </c>
      <c r="D75" s="3" t="s">
        <v>30</v>
      </c>
      <c r="E75" s="3">
        <v>2</v>
      </c>
      <c r="F75" s="3" t="s">
        <v>72</v>
      </c>
      <c r="G75" s="3" t="s">
        <v>21</v>
      </c>
      <c r="H75" s="3" t="s">
        <v>22</v>
      </c>
      <c r="I75" s="3" t="s">
        <v>23</v>
      </c>
      <c r="J75" s="13" t="s">
        <v>227</v>
      </c>
      <c r="K75" s="23" t="s">
        <v>29</v>
      </c>
      <c r="L75" s="6" t="s">
        <v>24</v>
      </c>
      <c r="M75" s="7">
        <v>2.46</v>
      </c>
      <c r="N75" s="7">
        <v>1.5</v>
      </c>
      <c r="O75" s="8" t="s">
        <v>25</v>
      </c>
      <c r="P75" s="7">
        <f t="shared" si="10"/>
        <v>118.95</v>
      </c>
      <c r="Q75" s="29">
        <f t="shared" si="6"/>
        <v>-1.5</v>
      </c>
      <c r="R75" s="9">
        <f t="shared" si="11"/>
        <v>15.68</v>
      </c>
      <c r="S75" s="10">
        <f t="shared" si="7"/>
        <v>134.63</v>
      </c>
      <c r="T75" s="11">
        <f t="shared" si="8"/>
        <v>0.50684931506849318</v>
      </c>
      <c r="U75" s="12">
        <f t="shared" si="9"/>
        <v>0.13182009247583013</v>
      </c>
      <c r="V75">
        <f>COUNTIF($L$2:L75,1)</f>
        <v>37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5.5" x14ac:dyDescent="0.2">
      <c r="A76" s="3">
        <v>74</v>
      </c>
      <c r="B76" s="4">
        <v>45186</v>
      </c>
      <c r="C76" s="3" t="s">
        <v>228</v>
      </c>
      <c r="D76" s="3" t="s">
        <v>30</v>
      </c>
      <c r="E76" s="3">
        <v>1</v>
      </c>
      <c r="F76" s="3" t="s">
        <v>31</v>
      </c>
      <c r="G76" s="3" t="s">
        <v>21</v>
      </c>
      <c r="H76" s="3" t="s">
        <v>22</v>
      </c>
      <c r="I76" s="3" t="s">
        <v>23</v>
      </c>
      <c r="J76" s="5" t="s">
        <v>36</v>
      </c>
      <c r="K76" s="23" t="s">
        <v>238</v>
      </c>
      <c r="L76" s="6" t="s">
        <v>24</v>
      </c>
      <c r="M76" s="7">
        <v>1.9</v>
      </c>
      <c r="N76" s="7">
        <v>3</v>
      </c>
      <c r="O76" s="8" t="s">
        <v>25</v>
      </c>
      <c r="P76" s="7">
        <f t="shared" si="10"/>
        <v>121.95</v>
      </c>
      <c r="Q76" s="29">
        <f t="shared" si="6"/>
        <v>-3</v>
      </c>
      <c r="R76" s="9">
        <f t="shared" si="11"/>
        <v>12.68</v>
      </c>
      <c r="S76" s="10">
        <f t="shared" si="7"/>
        <v>134.63</v>
      </c>
      <c r="T76" s="11">
        <f t="shared" si="8"/>
        <v>0.5</v>
      </c>
      <c r="U76" s="12">
        <f t="shared" si="9"/>
        <v>0.10397703977039764</v>
      </c>
      <c r="V76">
        <f>COUNTIF($L$2:L76,1)</f>
        <v>37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2.75" x14ac:dyDescent="0.2">
      <c r="A77" s="3">
        <v>75</v>
      </c>
      <c r="B77" s="4">
        <v>45186</v>
      </c>
      <c r="C77" s="3" t="s">
        <v>229</v>
      </c>
      <c r="D77" s="3" t="s">
        <v>30</v>
      </c>
      <c r="E77" s="3">
        <v>1</v>
      </c>
      <c r="F77" s="3">
        <v>2</v>
      </c>
      <c r="G77" s="3" t="s">
        <v>21</v>
      </c>
      <c r="H77" s="3" t="s">
        <v>92</v>
      </c>
      <c r="I77" s="3" t="s">
        <v>23</v>
      </c>
      <c r="J77" s="13" t="s">
        <v>67</v>
      </c>
      <c r="K77" s="23"/>
      <c r="L77" s="6" t="s">
        <v>27</v>
      </c>
      <c r="M77" s="7">
        <v>2.04</v>
      </c>
      <c r="N77" s="7">
        <v>2</v>
      </c>
      <c r="O77" s="8" t="s">
        <v>25</v>
      </c>
      <c r="P77" s="7">
        <f t="shared" si="10"/>
        <v>123.95</v>
      </c>
      <c r="Q77" s="28">
        <f t="shared" si="6"/>
        <v>2.08</v>
      </c>
      <c r="R77" s="9">
        <f t="shared" si="11"/>
        <v>14.76</v>
      </c>
      <c r="S77" s="10">
        <f t="shared" si="7"/>
        <v>138.71</v>
      </c>
      <c r="T77" s="11">
        <f t="shared" si="8"/>
        <v>0.50666666666666671</v>
      </c>
      <c r="U77" s="12">
        <f t="shared" si="9"/>
        <v>0.11908027430415494</v>
      </c>
      <c r="V77">
        <f>COUNTIF($L$2:L77,1)</f>
        <v>38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2.75" x14ac:dyDescent="0.2">
      <c r="A78" s="3">
        <v>76</v>
      </c>
      <c r="B78" s="4">
        <v>45186</v>
      </c>
      <c r="C78" s="3" t="s">
        <v>230</v>
      </c>
      <c r="D78" s="3" t="s">
        <v>30</v>
      </c>
      <c r="E78" s="3">
        <v>1</v>
      </c>
      <c r="F78" s="3">
        <v>2</v>
      </c>
      <c r="G78" s="3" t="s">
        <v>21</v>
      </c>
      <c r="H78" s="3" t="s">
        <v>92</v>
      </c>
      <c r="I78" s="3" t="s">
        <v>23</v>
      </c>
      <c r="J78" s="13" t="s">
        <v>50</v>
      </c>
      <c r="K78" s="23"/>
      <c r="L78" s="6" t="s">
        <v>27</v>
      </c>
      <c r="M78" s="7">
        <v>2.3199999999999998</v>
      </c>
      <c r="N78" s="7">
        <v>2</v>
      </c>
      <c r="O78" s="8" t="s">
        <v>25</v>
      </c>
      <c r="P78" s="7">
        <f t="shared" si="10"/>
        <v>125.95</v>
      </c>
      <c r="Q78" s="28">
        <f t="shared" si="6"/>
        <v>2.6399999999999997</v>
      </c>
      <c r="R78" s="9">
        <f t="shared" si="11"/>
        <v>17.399999999999999</v>
      </c>
      <c r="S78" s="10">
        <f t="shared" si="7"/>
        <v>143.35</v>
      </c>
      <c r="T78" s="11">
        <f t="shared" si="8"/>
        <v>0.51315789473684215</v>
      </c>
      <c r="U78" s="12">
        <f t="shared" si="9"/>
        <v>0.13815005954743939</v>
      </c>
      <c r="V78">
        <f>COUNTIF($L$2:L78,1)</f>
        <v>39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5.5" x14ac:dyDescent="0.2">
      <c r="A79" s="3">
        <v>77</v>
      </c>
      <c r="B79" s="4">
        <v>45186</v>
      </c>
      <c r="C79" s="3" t="s">
        <v>231</v>
      </c>
      <c r="D79" s="3" t="s">
        <v>60</v>
      </c>
      <c r="E79" s="3">
        <v>2</v>
      </c>
      <c r="F79" s="3" t="s">
        <v>61</v>
      </c>
      <c r="G79" s="3" t="s">
        <v>21</v>
      </c>
      <c r="H79" s="3" t="s">
        <v>22</v>
      </c>
      <c r="I79" s="3" t="s">
        <v>23</v>
      </c>
      <c r="J79" s="13" t="s">
        <v>232</v>
      </c>
      <c r="K79" s="23"/>
      <c r="L79" s="6" t="s">
        <v>27</v>
      </c>
      <c r="M79" s="7">
        <v>2.1</v>
      </c>
      <c r="N79" s="7">
        <v>1.5</v>
      </c>
      <c r="O79" s="8" t="s">
        <v>25</v>
      </c>
      <c r="P79" s="7">
        <f t="shared" si="10"/>
        <v>127.45</v>
      </c>
      <c r="Q79" s="28">
        <f t="shared" si="6"/>
        <v>1.6500000000000004</v>
      </c>
      <c r="R79" s="9">
        <f t="shared" si="11"/>
        <v>19.049999999999997</v>
      </c>
      <c r="S79" s="10">
        <f t="shared" si="7"/>
        <v>146.5</v>
      </c>
      <c r="T79" s="11">
        <f t="shared" si="8"/>
        <v>0.51948051948051943</v>
      </c>
      <c r="U79" s="12">
        <f t="shared" si="9"/>
        <v>0.14947038054138875</v>
      </c>
      <c r="V79">
        <f>COUNTIF($L$2:L79,1)</f>
        <v>40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45186</v>
      </c>
      <c r="C80" s="3" t="s">
        <v>233</v>
      </c>
      <c r="D80" s="3" t="s">
        <v>60</v>
      </c>
      <c r="E80" s="3">
        <v>2</v>
      </c>
      <c r="F80" s="3" t="s">
        <v>61</v>
      </c>
      <c r="G80" s="3" t="s">
        <v>21</v>
      </c>
      <c r="H80" s="3" t="s">
        <v>22</v>
      </c>
      <c r="I80" s="3" t="s">
        <v>23</v>
      </c>
      <c r="J80" s="13" t="s">
        <v>234</v>
      </c>
      <c r="K80" s="23"/>
      <c r="L80" s="6" t="s">
        <v>27</v>
      </c>
      <c r="M80" s="7">
        <v>2.13</v>
      </c>
      <c r="N80" s="7">
        <v>1.5</v>
      </c>
      <c r="O80" s="8" t="s">
        <v>25</v>
      </c>
      <c r="P80" s="7">
        <f t="shared" si="10"/>
        <v>128.94999999999999</v>
      </c>
      <c r="Q80" s="28">
        <f t="shared" si="6"/>
        <v>1.6949999999999998</v>
      </c>
      <c r="R80" s="9">
        <f t="shared" si="11"/>
        <v>20.744999999999997</v>
      </c>
      <c r="S80" s="10">
        <f t="shared" si="7"/>
        <v>149.69499999999999</v>
      </c>
      <c r="T80" s="11">
        <f t="shared" si="8"/>
        <v>0.52564102564102566</v>
      </c>
      <c r="U80" s="12">
        <f t="shared" si="9"/>
        <v>0.16087630864676236</v>
      </c>
      <c r="V80">
        <f>COUNTIF($L$2:L80,1)</f>
        <v>41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45186</v>
      </c>
      <c r="C81" s="3" t="s">
        <v>235</v>
      </c>
      <c r="D81" s="3" t="s">
        <v>60</v>
      </c>
      <c r="E81" s="3">
        <v>2</v>
      </c>
      <c r="F81" s="3" t="s">
        <v>236</v>
      </c>
      <c r="G81" s="3" t="s">
        <v>21</v>
      </c>
      <c r="H81" s="3" t="s">
        <v>22</v>
      </c>
      <c r="I81" s="3" t="s">
        <v>23</v>
      </c>
      <c r="J81" s="13" t="s">
        <v>237</v>
      </c>
      <c r="K81" s="23"/>
      <c r="L81" s="6" t="s">
        <v>27</v>
      </c>
      <c r="M81" s="7">
        <v>1.87</v>
      </c>
      <c r="N81" s="7">
        <v>2.5</v>
      </c>
      <c r="O81" s="8" t="s">
        <v>25</v>
      </c>
      <c r="P81" s="7">
        <f t="shared" si="10"/>
        <v>131.44999999999999</v>
      </c>
      <c r="Q81" s="35">
        <f t="shared" si="6"/>
        <v>2.1750000000000007</v>
      </c>
      <c r="R81" s="30">
        <f t="shared" si="11"/>
        <v>22.919999999999998</v>
      </c>
      <c r="S81" s="31">
        <f t="shared" si="7"/>
        <v>154.36999999999998</v>
      </c>
      <c r="T81" s="32">
        <f t="shared" si="8"/>
        <v>0.53164556962025311</v>
      </c>
      <c r="U81" s="12">
        <f t="shared" si="9"/>
        <v>0.17436287561810565</v>
      </c>
      <c r="V81">
        <f>COUNTIF($L$2:L81,1)</f>
        <v>42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38.25" x14ac:dyDescent="0.2">
      <c r="A82" s="3">
        <v>80</v>
      </c>
      <c r="B82" s="4">
        <v>45188</v>
      </c>
      <c r="C82" s="3" t="s">
        <v>239</v>
      </c>
      <c r="D82" s="3" t="s">
        <v>20</v>
      </c>
      <c r="E82" s="3">
        <v>3</v>
      </c>
      <c r="F82" s="3" t="s">
        <v>240</v>
      </c>
      <c r="G82" s="3" t="s">
        <v>21</v>
      </c>
      <c r="H82" s="3" t="s">
        <v>22</v>
      </c>
      <c r="I82" s="3" t="s">
        <v>23</v>
      </c>
      <c r="J82" s="13" t="s">
        <v>241</v>
      </c>
      <c r="K82" s="23"/>
      <c r="L82" s="6" t="s">
        <v>27</v>
      </c>
      <c r="M82" s="7">
        <v>3.35</v>
      </c>
      <c r="N82" s="7">
        <v>3</v>
      </c>
      <c r="O82" s="8" t="s">
        <v>25</v>
      </c>
      <c r="P82" s="7">
        <f t="shared" si="10"/>
        <v>134.44999999999999</v>
      </c>
      <c r="Q82" s="28">
        <f t="shared" si="6"/>
        <v>7.0500000000000007</v>
      </c>
      <c r="R82" s="9">
        <f t="shared" si="11"/>
        <v>29.97</v>
      </c>
      <c r="S82" s="10">
        <f t="shared" si="7"/>
        <v>164.42</v>
      </c>
      <c r="T82" s="11">
        <f t="shared" si="8"/>
        <v>0.53749999999999998</v>
      </c>
      <c r="U82" s="12">
        <f t="shared" si="9"/>
        <v>0.2229081442915582</v>
      </c>
      <c r="V82">
        <f>COUNTIF($L$2:L82,1)</f>
        <v>43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38.25" x14ac:dyDescent="0.2">
      <c r="A83" s="3">
        <v>81</v>
      </c>
      <c r="B83" s="4">
        <v>45188</v>
      </c>
      <c r="C83" s="3" t="s">
        <v>239</v>
      </c>
      <c r="D83" s="3" t="s">
        <v>20</v>
      </c>
      <c r="E83" s="3">
        <v>3</v>
      </c>
      <c r="F83" s="3" t="s">
        <v>242</v>
      </c>
      <c r="G83" s="3" t="s">
        <v>21</v>
      </c>
      <c r="H83" s="3" t="s">
        <v>22</v>
      </c>
      <c r="I83" s="3" t="s">
        <v>23</v>
      </c>
      <c r="J83" s="13" t="s">
        <v>243</v>
      </c>
      <c r="K83" s="23"/>
      <c r="L83" s="6" t="s">
        <v>24</v>
      </c>
      <c r="M83" s="7">
        <v>26.62</v>
      </c>
      <c r="N83" s="7">
        <v>0.5</v>
      </c>
      <c r="O83" s="8" t="s">
        <v>25</v>
      </c>
      <c r="P83" s="7">
        <f t="shared" si="10"/>
        <v>134.94999999999999</v>
      </c>
      <c r="Q83" s="29">
        <f t="shared" si="6"/>
        <v>-0.5</v>
      </c>
      <c r="R83" s="9">
        <f t="shared" si="11"/>
        <v>29.47</v>
      </c>
      <c r="S83" s="10">
        <f t="shared" si="7"/>
        <v>164.42</v>
      </c>
      <c r="T83" s="11">
        <f t="shared" si="8"/>
        <v>0.53086419753086422</v>
      </c>
      <c r="U83" s="12">
        <f t="shared" si="9"/>
        <v>0.21837717673212301</v>
      </c>
      <c r="V83">
        <f>COUNTIF($L$2:L83,1)</f>
        <v>43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51" x14ac:dyDescent="0.2">
      <c r="A84" s="3">
        <v>82</v>
      </c>
      <c r="B84" s="4">
        <v>45188</v>
      </c>
      <c r="C84" s="3" t="s">
        <v>244</v>
      </c>
      <c r="D84" s="3" t="s">
        <v>20</v>
      </c>
      <c r="E84" s="3">
        <v>4</v>
      </c>
      <c r="F84" s="3" t="s">
        <v>245</v>
      </c>
      <c r="G84" s="3" t="s">
        <v>21</v>
      </c>
      <c r="H84" s="3" t="s">
        <v>22</v>
      </c>
      <c r="I84" s="3" t="s">
        <v>23</v>
      </c>
      <c r="J84" s="13" t="s">
        <v>246</v>
      </c>
      <c r="K84" s="23"/>
      <c r="L84" s="6" t="s">
        <v>27</v>
      </c>
      <c r="M84" s="7">
        <v>2.06</v>
      </c>
      <c r="N84" s="7">
        <v>1</v>
      </c>
      <c r="O84" s="8" t="s">
        <v>25</v>
      </c>
      <c r="P84" s="7">
        <f t="shared" si="10"/>
        <v>135.94999999999999</v>
      </c>
      <c r="Q84" s="28">
        <f t="shared" si="6"/>
        <v>1.06</v>
      </c>
      <c r="R84" s="9">
        <f t="shared" si="11"/>
        <v>30.529999999999998</v>
      </c>
      <c r="S84" s="10">
        <f t="shared" si="7"/>
        <v>166.48</v>
      </c>
      <c r="T84" s="11">
        <f t="shared" si="8"/>
        <v>0.53658536585365857</v>
      </c>
      <c r="U84" s="12">
        <f t="shared" si="9"/>
        <v>0.22456785582934904</v>
      </c>
      <c r="V84">
        <f>COUNTIF($L$2:L84,1)</f>
        <v>44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2.75" x14ac:dyDescent="0.2">
      <c r="A85" s="3">
        <v>83</v>
      </c>
      <c r="B85" s="4">
        <v>45188</v>
      </c>
      <c r="C85" s="3" t="s">
        <v>247</v>
      </c>
      <c r="D85" s="3" t="s">
        <v>20</v>
      </c>
      <c r="E85" s="3">
        <v>2</v>
      </c>
      <c r="F85" s="3" t="s">
        <v>248</v>
      </c>
      <c r="G85" s="3" t="s">
        <v>21</v>
      </c>
      <c r="H85" s="3" t="s">
        <v>92</v>
      </c>
      <c r="I85" s="3" t="s">
        <v>28</v>
      </c>
      <c r="J85" s="13" t="s">
        <v>249</v>
      </c>
      <c r="K85" s="23"/>
      <c r="L85" s="6" t="s">
        <v>24</v>
      </c>
      <c r="M85" s="7">
        <v>2.2400000000000002</v>
      </c>
      <c r="N85" s="7">
        <v>1.5</v>
      </c>
      <c r="O85" s="8" t="s">
        <v>25</v>
      </c>
      <c r="P85" s="7">
        <f t="shared" si="10"/>
        <v>137.44999999999999</v>
      </c>
      <c r="Q85" s="29">
        <f t="shared" si="6"/>
        <v>-1.5</v>
      </c>
      <c r="R85" s="9">
        <f t="shared" si="11"/>
        <v>29.029999999999998</v>
      </c>
      <c r="S85" s="10">
        <f t="shared" si="7"/>
        <v>166.48</v>
      </c>
      <c r="T85" s="11">
        <f t="shared" si="8"/>
        <v>0.53012048192771088</v>
      </c>
      <c r="U85" s="12">
        <f t="shared" si="9"/>
        <v>0.21120407420880322</v>
      </c>
      <c r="V85">
        <f>COUNTIF($L$2:L85,1)</f>
        <v>44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2.75" x14ac:dyDescent="0.2">
      <c r="A86" s="3">
        <v>84</v>
      </c>
      <c r="B86" s="4">
        <v>45189</v>
      </c>
      <c r="C86" s="3" t="s">
        <v>250</v>
      </c>
      <c r="D86" s="3" t="s">
        <v>202</v>
      </c>
      <c r="E86" s="3">
        <v>1</v>
      </c>
      <c r="F86" s="3" t="s">
        <v>251</v>
      </c>
      <c r="G86" s="3" t="s">
        <v>21</v>
      </c>
      <c r="H86" s="3" t="s">
        <v>212</v>
      </c>
      <c r="I86" s="3" t="s">
        <v>23</v>
      </c>
      <c r="J86" s="5" t="s">
        <v>25</v>
      </c>
      <c r="K86" s="23"/>
      <c r="L86" s="6" t="s">
        <v>24</v>
      </c>
      <c r="M86" s="7">
        <v>4</v>
      </c>
      <c r="N86" s="7">
        <v>1</v>
      </c>
      <c r="O86" s="8" t="s">
        <v>25</v>
      </c>
      <c r="P86" s="7">
        <f t="shared" si="10"/>
        <v>138.44999999999999</v>
      </c>
      <c r="Q86" s="29">
        <f t="shared" si="6"/>
        <v>-1</v>
      </c>
      <c r="R86" s="9">
        <f t="shared" si="11"/>
        <v>28.029999999999998</v>
      </c>
      <c r="S86" s="10">
        <f t="shared" si="7"/>
        <v>166.48</v>
      </c>
      <c r="T86" s="11">
        <f t="shared" si="8"/>
        <v>0.52380952380952384</v>
      </c>
      <c r="U86" s="12">
        <f t="shared" si="9"/>
        <v>0.2024557602022391</v>
      </c>
      <c r="V86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2.75" x14ac:dyDescent="0.2">
      <c r="A87" s="3">
        <v>85</v>
      </c>
      <c r="B87" s="4">
        <v>45189</v>
      </c>
      <c r="C87" s="3" t="s">
        <v>252</v>
      </c>
      <c r="D87" s="3" t="s">
        <v>30</v>
      </c>
      <c r="E87" s="3">
        <v>1</v>
      </c>
      <c r="F87" s="3" t="s">
        <v>48</v>
      </c>
      <c r="G87" s="3" t="s">
        <v>21</v>
      </c>
      <c r="H87" s="3" t="s">
        <v>22</v>
      </c>
      <c r="I87" s="3" t="s">
        <v>23</v>
      </c>
      <c r="J87" s="13" t="s">
        <v>253</v>
      </c>
      <c r="K87" s="23"/>
      <c r="L87" s="6" t="s">
        <v>27</v>
      </c>
      <c r="M87" s="7">
        <v>2</v>
      </c>
      <c r="N87" s="7">
        <v>2</v>
      </c>
      <c r="O87" s="8" t="s">
        <v>25</v>
      </c>
      <c r="P87" s="7">
        <f t="shared" si="10"/>
        <v>140.44999999999999</v>
      </c>
      <c r="Q87" s="28">
        <f t="shared" si="6"/>
        <v>2</v>
      </c>
      <c r="R87" s="9">
        <f t="shared" si="11"/>
        <v>30.029999999999998</v>
      </c>
      <c r="S87" s="10">
        <f t="shared" si="7"/>
        <v>170.48</v>
      </c>
      <c r="T87" s="11">
        <f t="shared" si="8"/>
        <v>0.52941176470588236</v>
      </c>
      <c r="U87" s="12">
        <f t="shared" si="9"/>
        <v>0.21381274474902104</v>
      </c>
      <c r="V87">
        <f>COUNTIF($L$2:L87,1)</f>
        <v>45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2.75" x14ac:dyDescent="0.2">
      <c r="A88" s="3">
        <v>86</v>
      </c>
      <c r="B88" s="4">
        <v>45189</v>
      </c>
      <c r="C88" s="3" t="s">
        <v>254</v>
      </c>
      <c r="D88" s="3" t="s">
        <v>202</v>
      </c>
      <c r="E88" s="3">
        <v>1</v>
      </c>
      <c r="F88" s="3" t="s">
        <v>255</v>
      </c>
      <c r="G88" s="3" t="s">
        <v>21</v>
      </c>
      <c r="H88" s="3" t="s">
        <v>212</v>
      </c>
      <c r="I88" s="3" t="s">
        <v>23</v>
      </c>
      <c r="J88" s="5" t="s">
        <v>25</v>
      </c>
      <c r="K88" s="23" t="s">
        <v>215</v>
      </c>
      <c r="L88" s="6" t="s">
        <v>24</v>
      </c>
      <c r="M88" s="7">
        <v>3.7</v>
      </c>
      <c r="N88" s="7">
        <v>1</v>
      </c>
      <c r="O88" s="8" t="s">
        <v>25</v>
      </c>
      <c r="P88" s="7">
        <f t="shared" si="10"/>
        <v>141.44999999999999</v>
      </c>
      <c r="Q88" s="29">
        <f t="shared" si="6"/>
        <v>-1</v>
      </c>
      <c r="R88" s="9">
        <f t="shared" si="11"/>
        <v>29.029999999999998</v>
      </c>
      <c r="S88" s="10">
        <f t="shared" si="7"/>
        <v>170.48</v>
      </c>
      <c r="T88" s="11">
        <f t="shared" si="8"/>
        <v>0.52325581395348841</v>
      </c>
      <c r="U88" s="12">
        <f t="shared" si="9"/>
        <v>0.20523153057617535</v>
      </c>
      <c r="V88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2.75" x14ac:dyDescent="0.2">
      <c r="A89" s="3">
        <v>87</v>
      </c>
      <c r="B89" s="4">
        <v>45189</v>
      </c>
      <c r="C89" s="3" t="s">
        <v>254</v>
      </c>
      <c r="D89" s="3" t="s">
        <v>202</v>
      </c>
      <c r="E89" s="3">
        <v>1</v>
      </c>
      <c r="F89" s="3" t="s">
        <v>214</v>
      </c>
      <c r="G89" s="3" t="s">
        <v>21</v>
      </c>
      <c r="H89" s="3" t="s">
        <v>212</v>
      </c>
      <c r="I89" s="3" t="s">
        <v>23</v>
      </c>
      <c r="J89" s="5" t="s">
        <v>25</v>
      </c>
      <c r="K89" s="23"/>
      <c r="L89" s="6" t="s">
        <v>24</v>
      </c>
      <c r="M89" s="7">
        <v>6</v>
      </c>
      <c r="N89" s="7">
        <v>0.5</v>
      </c>
      <c r="O89" s="8" t="s">
        <v>25</v>
      </c>
      <c r="P89" s="7">
        <f t="shared" si="10"/>
        <v>141.94999999999999</v>
      </c>
      <c r="Q89" s="29">
        <f t="shared" si="6"/>
        <v>-0.5</v>
      </c>
      <c r="R89" s="9">
        <f t="shared" si="11"/>
        <v>28.529999999999998</v>
      </c>
      <c r="S89" s="10">
        <f t="shared" si="7"/>
        <v>170.48</v>
      </c>
      <c r="T89" s="11">
        <f t="shared" si="8"/>
        <v>0.51724137931034486</v>
      </c>
      <c r="U89" s="12">
        <f t="shared" si="9"/>
        <v>0.2009862627685805</v>
      </c>
      <c r="V89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2.75" x14ac:dyDescent="0.2">
      <c r="A90" s="3">
        <v>88</v>
      </c>
      <c r="B90" s="4">
        <v>45189</v>
      </c>
      <c r="C90" s="3" t="s">
        <v>256</v>
      </c>
      <c r="D90" s="3" t="s">
        <v>20</v>
      </c>
      <c r="E90" s="3">
        <v>1</v>
      </c>
      <c r="F90" s="3" t="s">
        <v>35</v>
      </c>
      <c r="G90" s="3" t="s">
        <v>21</v>
      </c>
      <c r="H90" s="3" t="s">
        <v>22</v>
      </c>
      <c r="I90" s="3" t="s">
        <v>28</v>
      </c>
      <c r="J90" s="13" t="s">
        <v>36</v>
      </c>
      <c r="K90" s="23"/>
      <c r="L90" s="6" t="s">
        <v>27</v>
      </c>
      <c r="M90" s="7">
        <v>1.53</v>
      </c>
      <c r="N90" s="7">
        <v>1.5</v>
      </c>
      <c r="O90" s="8" t="s">
        <v>25</v>
      </c>
      <c r="P90" s="7">
        <f t="shared" si="10"/>
        <v>143.44999999999999</v>
      </c>
      <c r="Q90" s="28">
        <f t="shared" si="6"/>
        <v>0.79499999999999993</v>
      </c>
      <c r="R90" s="9">
        <f t="shared" si="11"/>
        <v>29.324999999999996</v>
      </c>
      <c r="S90" s="10">
        <f t="shared" si="7"/>
        <v>172.77499999999998</v>
      </c>
      <c r="T90" s="11">
        <f t="shared" si="8"/>
        <v>0.52272727272727271</v>
      </c>
      <c r="U90" s="12">
        <f t="shared" si="9"/>
        <v>0.2044266294876263</v>
      </c>
      <c r="V90">
        <f>COUNTIF($L$2:L90,1)</f>
        <v>46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51" x14ac:dyDescent="0.2">
      <c r="A91" s="3">
        <v>89</v>
      </c>
      <c r="B91" s="4">
        <v>45190</v>
      </c>
      <c r="C91" s="3" t="s">
        <v>257</v>
      </c>
      <c r="D91" s="3" t="s">
        <v>20</v>
      </c>
      <c r="E91" s="3">
        <v>4</v>
      </c>
      <c r="F91" s="3" t="s">
        <v>258</v>
      </c>
      <c r="G91" s="3" t="s">
        <v>21</v>
      </c>
      <c r="H91" s="3" t="s">
        <v>22</v>
      </c>
      <c r="I91" s="3" t="s">
        <v>23</v>
      </c>
      <c r="J91" s="13" t="s">
        <v>259</v>
      </c>
      <c r="K91" s="23"/>
      <c r="L91" s="6" t="s">
        <v>24</v>
      </c>
      <c r="M91" s="7">
        <v>2.0499999999999998</v>
      </c>
      <c r="N91" s="7">
        <v>1.5</v>
      </c>
      <c r="O91" s="8" t="s">
        <v>25</v>
      </c>
      <c r="P91" s="7">
        <f t="shared" si="10"/>
        <v>144.94999999999999</v>
      </c>
      <c r="Q91" s="29">
        <f t="shared" si="6"/>
        <v>-1.5</v>
      </c>
      <c r="R91" s="9">
        <f t="shared" si="11"/>
        <v>27.824999999999996</v>
      </c>
      <c r="S91" s="10">
        <f t="shared" si="7"/>
        <v>172.77499999999998</v>
      </c>
      <c r="T91" s="11">
        <f t="shared" si="8"/>
        <v>0.5168539325842697</v>
      </c>
      <c r="U91" s="12">
        <f t="shared" si="9"/>
        <v>0.19196274577440489</v>
      </c>
      <c r="V91">
        <f>COUNTIF($L$2:L91,1)</f>
        <v>46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38.25" x14ac:dyDescent="0.2">
      <c r="A92" s="3">
        <v>90</v>
      </c>
      <c r="B92" s="4">
        <v>45190</v>
      </c>
      <c r="C92" s="3" t="s">
        <v>260</v>
      </c>
      <c r="D92" s="3" t="s">
        <v>30</v>
      </c>
      <c r="E92" s="3">
        <v>3</v>
      </c>
      <c r="F92" s="3" t="s">
        <v>240</v>
      </c>
      <c r="G92" s="3" t="s">
        <v>21</v>
      </c>
      <c r="H92" s="3" t="s">
        <v>22</v>
      </c>
      <c r="I92" s="3" t="s">
        <v>23</v>
      </c>
      <c r="J92" s="13" t="s">
        <v>261</v>
      </c>
      <c r="K92" s="23"/>
      <c r="L92" s="6" t="s">
        <v>27</v>
      </c>
      <c r="M92" s="7">
        <v>2.0699999999999998</v>
      </c>
      <c r="N92" s="7">
        <v>3</v>
      </c>
      <c r="O92" s="8" t="s">
        <v>25</v>
      </c>
      <c r="P92" s="7">
        <f t="shared" si="10"/>
        <v>147.94999999999999</v>
      </c>
      <c r="Q92" s="28">
        <f t="shared" si="6"/>
        <v>3.2099999999999991</v>
      </c>
      <c r="R92" s="9">
        <f t="shared" si="11"/>
        <v>31.034999999999997</v>
      </c>
      <c r="S92" s="10">
        <f t="shared" si="7"/>
        <v>178.98499999999999</v>
      </c>
      <c r="T92" s="11">
        <f t="shared" si="8"/>
        <v>0.52222222222222225</v>
      </c>
      <c r="U92" s="12">
        <f t="shared" si="9"/>
        <v>0.209766813112538</v>
      </c>
      <c r="V92">
        <f>COUNTIF($L$2:L92,1)</f>
        <v>47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38.25" x14ac:dyDescent="0.2">
      <c r="A93" s="3">
        <v>91</v>
      </c>
      <c r="B93" s="4">
        <v>45190</v>
      </c>
      <c r="C93" s="3" t="s">
        <v>260</v>
      </c>
      <c r="D93" s="3" t="s">
        <v>30</v>
      </c>
      <c r="E93" s="3">
        <v>3</v>
      </c>
      <c r="F93" s="3" t="s">
        <v>262</v>
      </c>
      <c r="G93" s="3" t="s">
        <v>21</v>
      </c>
      <c r="H93" s="3" t="s">
        <v>22</v>
      </c>
      <c r="I93" s="3" t="s">
        <v>23</v>
      </c>
      <c r="J93" s="13" t="s">
        <v>261</v>
      </c>
      <c r="K93" s="23"/>
      <c r="L93" s="6" t="s">
        <v>27</v>
      </c>
      <c r="M93" s="7">
        <v>3.49</v>
      </c>
      <c r="N93" s="7">
        <v>1.5</v>
      </c>
      <c r="O93" s="8" t="s">
        <v>25</v>
      </c>
      <c r="P93" s="7">
        <f t="shared" si="10"/>
        <v>149.44999999999999</v>
      </c>
      <c r="Q93" s="28">
        <f t="shared" si="6"/>
        <v>3.7350000000000003</v>
      </c>
      <c r="R93" s="9">
        <f t="shared" si="11"/>
        <v>34.769999999999996</v>
      </c>
      <c r="S93" s="10">
        <f t="shared" si="7"/>
        <v>184.21999999999997</v>
      </c>
      <c r="T93" s="11">
        <f t="shared" si="8"/>
        <v>0.52747252747252749</v>
      </c>
      <c r="U93" s="12">
        <f t="shared" si="9"/>
        <v>0.2326530612244897</v>
      </c>
      <c r="V93">
        <f>COUNTIF($L$2:L93,1)</f>
        <v>48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2.75" x14ac:dyDescent="0.2">
      <c r="A94" s="3">
        <v>92</v>
      </c>
      <c r="B94" s="4">
        <v>45191</v>
      </c>
      <c r="C94" s="3" t="s">
        <v>263</v>
      </c>
      <c r="D94" s="3" t="s">
        <v>30</v>
      </c>
      <c r="E94" s="3">
        <v>1</v>
      </c>
      <c r="F94" s="3" t="s">
        <v>264</v>
      </c>
      <c r="G94" s="3" t="s">
        <v>21</v>
      </c>
      <c r="H94" s="3" t="s">
        <v>22</v>
      </c>
      <c r="I94" s="3" t="s">
        <v>23</v>
      </c>
      <c r="J94" s="13" t="s">
        <v>54</v>
      </c>
      <c r="K94" s="23"/>
      <c r="L94" s="6" t="s">
        <v>27</v>
      </c>
      <c r="M94" s="7">
        <v>2.14</v>
      </c>
      <c r="N94" s="7">
        <v>1</v>
      </c>
      <c r="O94" s="8" t="s">
        <v>25</v>
      </c>
      <c r="P94" s="7">
        <f t="shared" si="10"/>
        <v>150.44999999999999</v>
      </c>
      <c r="Q94" s="28">
        <f t="shared" si="6"/>
        <v>1.1400000000000001</v>
      </c>
      <c r="R94" s="9">
        <f t="shared" si="11"/>
        <v>35.909999999999997</v>
      </c>
      <c r="S94" s="10">
        <f t="shared" si="7"/>
        <v>186.35999999999999</v>
      </c>
      <c r="T94" s="11">
        <f t="shared" si="8"/>
        <v>0.53260869565217395</v>
      </c>
      <c r="U94" s="12">
        <f t="shared" si="9"/>
        <v>0.2386839481555334</v>
      </c>
      <c r="V94">
        <f>COUNTIF($L$2:L94,1)</f>
        <v>49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2.75" x14ac:dyDescent="0.2">
      <c r="A95" s="3">
        <v>93</v>
      </c>
      <c r="B95" s="4">
        <v>45191</v>
      </c>
      <c r="C95" s="3" t="s">
        <v>265</v>
      </c>
      <c r="D95" s="3" t="s">
        <v>30</v>
      </c>
      <c r="E95" s="3">
        <v>1</v>
      </c>
      <c r="F95" s="3" t="s">
        <v>33</v>
      </c>
      <c r="G95" s="3" t="s">
        <v>21</v>
      </c>
      <c r="H95" s="3" t="s">
        <v>22</v>
      </c>
      <c r="I95" s="3" t="s">
        <v>23</v>
      </c>
      <c r="J95" s="13" t="s">
        <v>266</v>
      </c>
      <c r="K95" s="23"/>
      <c r="L95" s="6" t="s">
        <v>27</v>
      </c>
      <c r="M95" s="7">
        <v>1.87</v>
      </c>
      <c r="N95" s="7">
        <v>2</v>
      </c>
      <c r="O95" s="8" t="s">
        <v>25</v>
      </c>
      <c r="P95" s="7">
        <f t="shared" si="10"/>
        <v>152.44999999999999</v>
      </c>
      <c r="Q95" s="28">
        <f t="shared" si="6"/>
        <v>1.7400000000000002</v>
      </c>
      <c r="R95" s="9">
        <f t="shared" si="11"/>
        <v>37.65</v>
      </c>
      <c r="S95" s="10">
        <f t="shared" si="7"/>
        <v>190.1</v>
      </c>
      <c r="T95" s="11">
        <f t="shared" si="8"/>
        <v>0.5376344086021505</v>
      </c>
      <c r="U95" s="12">
        <f t="shared" si="9"/>
        <v>0.24696621843227293</v>
      </c>
      <c r="V95">
        <f>COUNTIF($L$2:L95,1)</f>
        <v>50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45191</v>
      </c>
      <c r="C96" s="3" t="s">
        <v>267</v>
      </c>
      <c r="D96" s="3" t="s">
        <v>30</v>
      </c>
      <c r="E96" s="3">
        <v>2</v>
      </c>
      <c r="F96" s="3" t="s">
        <v>58</v>
      </c>
      <c r="G96" s="3" t="s">
        <v>21</v>
      </c>
      <c r="H96" s="3" t="s">
        <v>22</v>
      </c>
      <c r="I96" s="3" t="s">
        <v>23</v>
      </c>
      <c r="J96" s="13" t="s">
        <v>268</v>
      </c>
      <c r="K96" s="23" t="s">
        <v>29</v>
      </c>
      <c r="L96" s="6" t="s">
        <v>24</v>
      </c>
      <c r="M96" s="7">
        <v>1.98</v>
      </c>
      <c r="N96" s="7">
        <v>2</v>
      </c>
      <c r="O96" s="8" t="s">
        <v>25</v>
      </c>
      <c r="P96" s="7">
        <f t="shared" si="10"/>
        <v>154.44999999999999</v>
      </c>
      <c r="Q96" s="29">
        <f t="shared" si="6"/>
        <v>-2</v>
      </c>
      <c r="R96" s="9">
        <f t="shared" si="11"/>
        <v>35.65</v>
      </c>
      <c r="S96" s="10">
        <f t="shared" si="7"/>
        <v>190.1</v>
      </c>
      <c r="T96" s="11">
        <f t="shared" si="8"/>
        <v>0.53191489361702127</v>
      </c>
      <c r="U96" s="12">
        <f t="shared" si="9"/>
        <v>0.23081903528650055</v>
      </c>
      <c r="V96">
        <f>COUNTIF($L$2:L96,1)</f>
        <v>50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45191</v>
      </c>
      <c r="C97" s="3" t="s">
        <v>269</v>
      </c>
      <c r="D97" s="3" t="s">
        <v>30</v>
      </c>
      <c r="E97" s="3">
        <v>2</v>
      </c>
      <c r="F97" s="3" t="s">
        <v>58</v>
      </c>
      <c r="G97" s="3" t="s">
        <v>21</v>
      </c>
      <c r="H97" s="3" t="s">
        <v>22</v>
      </c>
      <c r="I97" s="3" t="s">
        <v>23</v>
      </c>
      <c r="J97" s="13" t="s">
        <v>270</v>
      </c>
      <c r="K97" s="23" t="s">
        <v>29</v>
      </c>
      <c r="L97" s="6" t="s">
        <v>24</v>
      </c>
      <c r="M97" s="7">
        <v>2.3199999999999998</v>
      </c>
      <c r="N97" s="7">
        <v>1.5</v>
      </c>
      <c r="O97" s="8" t="s">
        <v>25</v>
      </c>
      <c r="P97" s="7">
        <f t="shared" si="10"/>
        <v>155.94999999999999</v>
      </c>
      <c r="Q97" s="29">
        <f t="shared" si="6"/>
        <v>-1.5</v>
      </c>
      <c r="R97" s="9">
        <f t="shared" si="11"/>
        <v>34.15</v>
      </c>
      <c r="S97" s="10">
        <f t="shared" si="7"/>
        <v>190.1</v>
      </c>
      <c r="T97" s="11">
        <f t="shared" si="8"/>
        <v>0.52631578947368418</v>
      </c>
      <c r="U97" s="12">
        <f t="shared" si="9"/>
        <v>0.2189804424495031</v>
      </c>
      <c r="V97">
        <f>COUNTIF($L$2:L97,1)</f>
        <v>50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5.5" x14ac:dyDescent="0.2">
      <c r="A98" s="3">
        <v>96</v>
      </c>
      <c r="B98" s="4">
        <v>45191</v>
      </c>
      <c r="C98" s="3" t="s">
        <v>271</v>
      </c>
      <c r="D98" s="3" t="s">
        <v>30</v>
      </c>
      <c r="E98" s="3">
        <v>2</v>
      </c>
      <c r="F98" s="3" t="s">
        <v>272</v>
      </c>
      <c r="G98" s="3" t="s">
        <v>21</v>
      </c>
      <c r="H98" s="3" t="s">
        <v>92</v>
      </c>
      <c r="I98" s="3" t="s">
        <v>23</v>
      </c>
      <c r="J98" s="13" t="s">
        <v>273</v>
      </c>
      <c r="K98" s="23"/>
      <c r="L98" s="6" t="s">
        <v>24</v>
      </c>
      <c r="M98" s="7">
        <v>3.02</v>
      </c>
      <c r="N98" s="7">
        <v>1.5</v>
      </c>
      <c r="O98" s="8" t="s">
        <v>25</v>
      </c>
      <c r="P98" s="7">
        <f t="shared" si="10"/>
        <v>157.44999999999999</v>
      </c>
      <c r="Q98" s="29">
        <f t="shared" si="6"/>
        <v>-1.5</v>
      </c>
      <c r="R98" s="9">
        <f t="shared" si="11"/>
        <v>32.65</v>
      </c>
      <c r="S98" s="10">
        <f t="shared" si="7"/>
        <v>190.1</v>
      </c>
      <c r="T98" s="11">
        <f t="shared" si="8"/>
        <v>0.52083333333333337</v>
      </c>
      <c r="U98" s="12">
        <f t="shared" si="9"/>
        <v>0.20736741822800894</v>
      </c>
      <c r="V98">
        <f>COUNTIF($L$2:L98,1)</f>
        <v>50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97</v>
      </c>
      <c r="B99" s="4">
        <v>45192</v>
      </c>
      <c r="C99" s="3" t="s">
        <v>274</v>
      </c>
      <c r="D99" s="3" t="s">
        <v>30</v>
      </c>
      <c r="E99" s="3">
        <v>2</v>
      </c>
      <c r="F99" s="3" t="s">
        <v>65</v>
      </c>
      <c r="G99" s="3" t="s">
        <v>21</v>
      </c>
      <c r="H99" s="3" t="s">
        <v>22</v>
      </c>
      <c r="I99" s="3" t="s">
        <v>23</v>
      </c>
      <c r="J99" s="5" t="s">
        <v>275</v>
      </c>
      <c r="K99" s="23"/>
      <c r="L99" s="6" t="s">
        <v>24</v>
      </c>
      <c r="M99" s="7">
        <v>2.0299999999999998</v>
      </c>
      <c r="N99" s="7">
        <v>1.5</v>
      </c>
      <c r="O99" s="8" t="s">
        <v>25</v>
      </c>
      <c r="P99" s="7">
        <f t="shared" si="10"/>
        <v>158.94999999999999</v>
      </c>
      <c r="Q99" s="29">
        <f t="shared" si="6"/>
        <v>-1.5</v>
      </c>
      <c r="R99" s="9">
        <f t="shared" si="11"/>
        <v>31.15</v>
      </c>
      <c r="S99" s="10">
        <f t="shared" si="7"/>
        <v>190.1</v>
      </c>
      <c r="T99" s="11">
        <f t="shared" si="8"/>
        <v>0.51546391752577314</v>
      </c>
      <c r="U99" s="12">
        <f t="shared" si="9"/>
        <v>0.19597357659641401</v>
      </c>
      <c r="V99">
        <f>COUNTIF($L$2:L99,1)</f>
        <v>50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25.5" x14ac:dyDescent="0.2">
      <c r="A100" s="3">
        <v>98</v>
      </c>
      <c r="B100" s="4">
        <v>45192</v>
      </c>
      <c r="C100" s="3" t="s">
        <v>276</v>
      </c>
      <c r="D100" s="3" t="s">
        <v>30</v>
      </c>
      <c r="E100" s="3">
        <v>2</v>
      </c>
      <c r="F100" s="3" t="s">
        <v>277</v>
      </c>
      <c r="G100" s="3" t="s">
        <v>21</v>
      </c>
      <c r="H100" s="3" t="s">
        <v>22</v>
      </c>
      <c r="I100" s="3" t="s">
        <v>23</v>
      </c>
      <c r="J100" s="13" t="s">
        <v>278</v>
      </c>
      <c r="K100" s="23"/>
      <c r="L100" s="6" t="s">
        <v>27</v>
      </c>
      <c r="M100" s="7">
        <v>2.09</v>
      </c>
      <c r="N100" s="7">
        <v>1</v>
      </c>
      <c r="O100" s="8" t="s">
        <v>25</v>
      </c>
      <c r="P100" s="7">
        <f t="shared" si="10"/>
        <v>159.94999999999999</v>
      </c>
      <c r="Q100" s="28">
        <f t="shared" si="6"/>
        <v>1.0899999999999999</v>
      </c>
      <c r="R100" s="9">
        <f t="shared" si="11"/>
        <v>32.239999999999995</v>
      </c>
      <c r="S100" s="10">
        <f t="shared" si="7"/>
        <v>192.19</v>
      </c>
      <c r="T100" s="11">
        <f t="shared" si="8"/>
        <v>0.52040816326530615</v>
      </c>
      <c r="U100" s="12">
        <f t="shared" si="9"/>
        <v>0.20156298843388565</v>
      </c>
      <c r="V100">
        <f>COUNTIF($L$2:L100,1)</f>
        <v>51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2.75" x14ac:dyDescent="0.2">
      <c r="A101" s="3">
        <v>99</v>
      </c>
      <c r="B101" s="4">
        <v>45192</v>
      </c>
      <c r="C101" s="3" t="s">
        <v>279</v>
      </c>
      <c r="D101" s="3" t="s">
        <v>30</v>
      </c>
      <c r="E101" s="3">
        <v>1</v>
      </c>
      <c r="F101" s="3" t="s">
        <v>34</v>
      </c>
      <c r="G101" s="3" t="s">
        <v>21</v>
      </c>
      <c r="H101" s="3" t="s">
        <v>22</v>
      </c>
      <c r="I101" s="3" t="s">
        <v>23</v>
      </c>
      <c r="J101" s="5" t="s">
        <v>36</v>
      </c>
      <c r="K101" s="23"/>
      <c r="L101" s="6" t="s">
        <v>24</v>
      </c>
      <c r="M101" s="7">
        <v>1.98</v>
      </c>
      <c r="N101" s="7">
        <v>2.5</v>
      </c>
      <c r="O101" s="8" t="s">
        <v>25</v>
      </c>
      <c r="P101" s="7">
        <f t="shared" si="10"/>
        <v>162.44999999999999</v>
      </c>
      <c r="Q101" s="29">
        <f t="shared" si="6"/>
        <v>-2.5</v>
      </c>
      <c r="R101" s="9">
        <f t="shared" si="11"/>
        <v>29.739999999999995</v>
      </c>
      <c r="S101" s="10">
        <f t="shared" si="7"/>
        <v>192.19</v>
      </c>
      <c r="T101" s="11">
        <f t="shared" si="8"/>
        <v>0.51515151515151514</v>
      </c>
      <c r="U101" s="12">
        <f t="shared" si="9"/>
        <v>0.18307171437365349</v>
      </c>
      <c r="V101">
        <f>COUNTIF($L$2:L101,1)</f>
        <v>51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2.75" x14ac:dyDescent="0.2">
      <c r="A102" s="3">
        <v>100</v>
      </c>
      <c r="B102" s="4">
        <v>45192</v>
      </c>
      <c r="C102" s="3" t="s">
        <v>280</v>
      </c>
      <c r="D102" s="3" t="s">
        <v>30</v>
      </c>
      <c r="E102" s="3">
        <v>1</v>
      </c>
      <c r="F102" s="3" t="s">
        <v>38</v>
      </c>
      <c r="G102" s="3" t="s">
        <v>21</v>
      </c>
      <c r="H102" s="3" t="s">
        <v>22</v>
      </c>
      <c r="I102" s="3" t="s">
        <v>23</v>
      </c>
      <c r="J102" s="5" t="s">
        <v>44</v>
      </c>
      <c r="K102" s="23"/>
      <c r="L102" s="6" t="s">
        <v>24</v>
      </c>
      <c r="M102" s="7">
        <v>2.02</v>
      </c>
      <c r="N102" s="7">
        <v>2</v>
      </c>
      <c r="O102" s="8" t="s">
        <v>25</v>
      </c>
      <c r="P102" s="7">
        <f t="shared" si="10"/>
        <v>164.45</v>
      </c>
      <c r="Q102" s="29">
        <f t="shared" si="6"/>
        <v>-2</v>
      </c>
      <c r="R102" s="9">
        <f t="shared" si="11"/>
        <v>27.739999999999995</v>
      </c>
      <c r="S102" s="10">
        <f t="shared" si="7"/>
        <v>192.19</v>
      </c>
      <c r="T102" s="11">
        <f t="shared" si="8"/>
        <v>0.51</v>
      </c>
      <c r="U102" s="12">
        <f t="shared" si="9"/>
        <v>0.16868349042262093</v>
      </c>
      <c r="V102">
        <f>COUNTIF($L$2:L102,1)</f>
        <v>51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38.25" x14ac:dyDescent="0.2">
      <c r="A103" s="3">
        <v>101</v>
      </c>
      <c r="B103" s="4">
        <v>45192</v>
      </c>
      <c r="C103" s="3" t="s">
        <v>281</v>
      </c>
      <c r="D103" s="3" t="s">
        <v>20</v>
      </c>
      <c r="E103" s="3">
        <v>3</v>
      </c>
      <c r="F103" s="3" t="s">
        <v>282</v>
      </c>
      <c r="G103" s="3" t="s">
        <v>21</v>
      </c>
      <c r="H103" s="3" t="s">
        <v>22</v>
      </c>
      <c r="I103" s="3" t="s">
        <v>23</v>
      </c>
      <c r="J103" s="13" t="s">
        <v>283</v>
      </c>
      <c r="K103" s="23"/>
      <c r="L103" s="6" t="s">
        <v>27</v>
      </c>
      <c r="M103" s="7">
        <v>1.97</v>
      </c>
      <c r="N103" s="7">
        <v>2</v>
      </c>
      <c r="O103" s="8" t="s">
        <v>25</v>
      </c>
      <c r="P103" s="7">
        <f t="shared" si="10"/>
        <v>166.45</v>
      </c>
      <c r="Q103" s="28">
        <f t="shared" si="6"/>
        <v>1.94</v>
      </c>
      <c r="R103" s="9">
        <f t="shared" si="11"/>
        <v>29.679999999999996</v>
      </c>
      <c r="S103" s="10">
        <f t="shared" si="7"/>
        <v>196.13</v>
      </c>
      <c r="T103" s="11">
        <f t="shared" si="8"/>
        <v>0.51485148514851486</v>
      </c>
      <c r="U103" s="12">
        <f t="shared" si="9"/>
        <v>0.1783118053469511</v>
      </c>
      <c r="V103">
        <f>COUNTIF($L$2:L103,1)</f>
        <v>52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38.25" x14ac:dyDescent="0.2">
      <c r="A104" s="3">
        <v>102</v>
      </c>
      <c r="B104" s="4">
        <v>45192</v>
      </c>
      <c r="C104" s="3" t="s">
        <v>284</v>
      </c>
      <c r="D104" s="3" t="s">
        <v>30</v>
      </c>
      <c r="E104" s="3">
        <v>3</v>
      </c>
      <c r="F104" s="3" t="s">
        <v>285</v>
      </c>
      <c r="G104" s="3" t="s">
        <v>21</v>
      </c>
      <c r="H104" s="3" t="s">
        <v>22</v>
      </c>
      <c r="I104" s="3" t="s">
        <v>23</v>
      </c>
      <c r="J104" s="13" t="s">
        <v>286</v>
      </c>
      <c r="K104" s="23"/>
      <c r="L104" s="6" t="s">
        <v>27</v>
      </c>
      <c r="M104" s="7">
        <v>2</v>
      </c>
      <c r="N104" s="7">
        <v>3</v>
      </c>
      <c r="O104" s="8" t="s">
        <v>25</v>
      </c>
      <c r="P104" s="7">
        <f t="shared" si="10"/>
        <v>169.45</v>
      </c>
      <c r="Q104" s="28">
        <f t="shared" si="6"/>
        <v>3</v>
      </c>
      <c r="R104" s="9">
        <f t="shared" si="11"/>
        <v>32.679999999999993</v>
      </c>
      <c r="S104" s="10">
        <f t="shared" si="7"/>
        <v>202.13</v>
      </c>
      <c r="T104" s="11">
        <f t="shared" si="8"/>
        <v>0.51960784313725494</v>
      </c>
      <c r="U104" s="12">
        <f t="shared" si="9"/>
        <v>0.19285925051637656</v>
      </c>
      <c r="V104">
        <f>COUNTIF($L$2:L104,1)</f>
        <v>53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2.75" x14ac:dyDescent="0.2">
      <c r="A105" s="3">
        <v>103</v>
      </c>
      <c r="B105" s="4">
        <v>45192</v>
      </c>
      <c r="C105" s="3" t="s">
        <v>287</v>
      </c>
      <c r="D105" s="3" t="s">
        <v>30</v>
      </c>
      <c r="E105" s="3">
        <v>1</v>
      </c>
      <c r="F105" s="3">
        <v>1</v>
      </c>
      <c r="G105" s="3" t="s">
        <v>21</v>
      </c>
      <c r="H105" s="3" t="s">
        <v>22</v>
      </c>
      <c r="I105" s="3" t="s">
        <v>23</v>
      </c>
      <c r="J105" s="5" t="s">
        <v>288</v>
      </c>
      <c r="K105" s="23"/>
      <c r="L105" s="6" t="s">
        <v>24</v>
      </c>
      <c r="M105" s="7">
        <v>11.67</v>
      </c>
      <c r="N105" s="7">
        <v>0.5</v>
      </c>
      <c r="O105" s="8" t="s">
        <v>25</v>
      </c>
      <c r="P105" s="7">
        <f t="shared" si="10"/>
        <v>169.95</v>
      </c>
      <c r="Q105" s="29">
        <f t="shared" si="6"/>
        <v>-0.5</v>
      </c>
      <c r="R105" s="9">
        <f t="shared" si="11"/>
        <v>32.179999999999993</v>
      </c>
      <c r="S105" s="10">
        <f t="shared" si="7"/>
        <v>202.13</v>
      </c>
      <c r="T105" s="11">
        <f t="shared" si="8"/>
        <v>0.5145631067961165</v>
      </c>
      <c r="U105" s="12">
        <f t="shared" si="9"/>
        <v>0.18934980876728455</v>
      </c>
      <c r="V105">
        <f>COUNTIF($L$2:L105,1)</f>
        <v>53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2.75" x14ac:dyDescent="0.2">
      <c r="A106" s="3">
        <v>104</v>
      </c>
      <c r="B106" s="4">
        <v>45193</v>
      </c>
      <c r="C106" s="3" t="s">
        <v>289</v>
      </c>
      <c r="D106" s="3" t="s">
        <v>30</v>
      </c>
      <c r="E106" s="3">
        <v>1</v>
      </c>
      <c r="F106" s="3">
        <v>2</v>
      </c>
      <c r="G106" s="3" t="s">
        <v>21</v>
      </c>
      <c r="H106" s="3" t="s">
        <v>22</v>
      </c>
      <c r="I106" s="3" t="s">
        <v>23</v>
      </c>
      <c r="J106" s="5" t="s">
        <v>290</v>
      </c>
      <c r="K106" s="23"/>
      <c r="L106" s="6" t="s">
        <v>24</v>
      </c>
      <c r="M106" s="7">
        <v>1.97</v>
      </c>
      <c r="N106" s="7">
        <v>1.5</v>
      </c>
      <c r="O106" s="8" t="s">
        <v>25</v>
      </c>
      <c r="P106" s="7">
        <f t="shared" si="10"/>
        <v>171.45</v>
      </c>
      <c r="Q106" s="29">
        <f t="shared" si="6"/>
        <v>-1.5</v>
      </c>
      <c r="R106" s="9">
        <f t="shared" si="11"/>
        <v>30.679999999999993</v>
      </c>
      <c r="S106" s="10">
        <f t="shared" si="7"/>
        <v>202.13</v>
      </c>
      <c r="T106" s="11">
        <f t="shared" si="8"/>
        <v>0.50961538461538458</v>
      </c>
      <c r="U106" s="12">
        <f t="shared" si="9"/>
        <v>0.17894429862933806</v>
      </c>
      <c r="V106">
        <f>COUNTIF($L$2:L106,1)</f>
        <v>53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2.75" x14ac:dyDescent="0.2">
      <c r="A107" s="3">
        <v>105</v>
      </c>
      <c r="B107" s="4">
        <v>45193</v>
      </c>
      <c r="C107" s="3" t="s">
        <v>291</v>
      </c>
      <c r="D107" s="3" t="s">
        <v>20</v>
      </c>
      <c r="E107" s="3">
        <v>1</v>
      </c>
      <c r="F107" s="3" t="s">
        <v>37</v>
      </c>
      <c r="G107" s="3" t="s">
        <v>21</v>
      </c>
      <c r="H107" s="3" t="s">
        <v>22</v>
      </c>
      <c r="I107" s="3" t="s">
        <v>28</v>
      </c>
      <c r="J107" s="33" t="s">
        <v>56</v>
      </c>
      <c r="K107" s="23"/>
      <c r="L107" s="6" t="s">
        <v>27</v>
      </c>
      <c r="M107" s="7">
        <v>1</v>
      </c>
      <c r="N107" s="7">
        <v>2</v>
      </c>
      <c r="O107" s="8" t="s">
        <v>25</v>
      </c>
      <c r="P107" s="7">
        <f t="shared" si="10"/>
        <v>173.45</v>
      </c>
      <c r="Q107" s="36">
        <f t="shared" si="6"/>
        <v>0</v>
      </c>
      <c r="R107" s="9">
        <f t="shared" si="11"/>
        <v>30.679999999999993</v>
      </c>
      <c r="S107" s="10">
        <f t="shared" si="7"/>
        <v>204.13</v>
      </c>
      <c r="T107" s="11">
        <f t="shared" si="8"/>
        <v>0.51428571428571423</v>
      </c>
      <c r="U107" s="12">
        <f t="shared" si="9"/>
        <v>0.17688094551744024</v>
      </c>
      <c r="V107">
        <f>COUNTIF($L$2:L107,1)</f>
        <v>54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5.5" x14ac:dyDescent="0.2">
      <c r="A108" s="3">
        <v>106</v>
      </c>
      <c r="B108" s="4">
        <v>45193</v>
      </c>
      <c r="C108" s="3" t="s">
        <v>292</v>
      </c>
      <c r="D108" s="3" t="s">
        <v>30</v>
      </c>
      <c r="E108" s="3">
        <v>2</v>
      </c>
      <c r="F108" s="3" t="s">
        <v>293</v>
      </c>
      <c r="G108" s="3" t="s">
        <v>21</v>
      </c>
      <c r="H108" s="3" t="s">
        <v>22</v>
      </c>
      <c r="I108" s="3" t="s">
        <v>23</v>
      </c>
      <c r="J108" s="13" t="s">
        <v>294</v>
      </c>
      <c r="K108" s="23" t="s">
        <v>295</v>
      </c>
      <c r="L108" s="6" t="s">
        <v>24</v>
      </c>
      <c r="M108" s="7">
        <v>2.33</v>
      </c>
      <c r="N108" s="7">
        <v>1</v>
      </c>
      <c r="O108" s="8" t="s">
        <v>25</v>
      </c>
      <c r="P108" s="7">
        <f t="shared" si="10"/>
        <v>174.45</v>
      </c>
      <c r="Q108" s="29">
        <f t="shared" si="6"/>
        <v>-1</v>
      </c>
      <c r="R108" s="9">
        <f t="shared" si="11"/>
        <v>29.679999999999993</v>
      </c>
      <c r="S108" s="10">
        <f t="shared" si="7"/>
        <v>204.13</v>
      </c>
      <c r="T108" s="11">
        <f t="shared" si="8"/>
        <v>0.50943396226415094</v>
      </c>
      <c r="U108" s="12">
        <f t="shared" si="9"/>
        <v>0.17013470908569797</v>
      </c>
      <c r="V108">
        <f>COUNTIF($L$2:L108,1)</f>
        <v>54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25.5" x14ac:dyDescent="0.2">
      <c r="A109" s="3">
        <v>107</v>
      </c>
      <c r="B109" s="4">
        <v>45193</v>
      </c>
      <c r="C109" s="3" t="s">
        <v>296</v>
      </c>
      <c r="D109" s="3" t="s">
        <v>30</v>
      </c>
      <c r="E109" s="3">
        <v>2</v>
      </c>
      <c r="F109" s="3" t="s">
        <v>297</v>
      </c>
      <c r="G109" s="3" t="s">
        <v>21</v>
      </c>
      <c r="H109" s="3" t="s">
        <v>22</v>
      </c>
      <c r="I109" s="3" t="s">
        <v>23</v>
      </c>
      <c r="J109" s="13" t="s">
        <v>298</v>
      </c>
      <c r="K109" s="23"/>
      <c r="L109" s="6" t="s">
        <v>24</v>
      </c>
      <c r="M109" s="7">
        <v>1.92</v>
      </c>
      <c r="N109" s="7">
        <v>2</v>
      </c>
      <c r="O109" s="8" t="s">
        <v>25</v>
      </c>
      <c r="P109" s="7">
        <f t="shared" si="10"/>
        <v>176.45</v>
      </c>
      <c r="Q109" s="29">
        <f t="shared" si="6"/>
        <v>-2</v>
      </c>
      <c r="R109" s="9">
        <f t="shared" si="11"/>
        <v>27.679999999999993</v>
      </c>
      <c r="S109" s="10">
        <f t="shared" si="7"/>
        <v>204.13</v>
      </c>
      <c r="T109" s="11">
        <f t="shared" si="8"/>
        <v>0.50467289719626163</v>
      </c>
      <c r="U109" s="12">
        <f t="shared" si="9"/>
        <v>0.15687163502408619</v>
      </c>
      <c r="V109">
        <f>COUNTIF($L$2:L109,1)</f>
        <v>54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25.5" x14ac:dyDescent="0.2">
      <c r="A110" s="3">
        <v>108</v>
      </c>
      <c r="B110" s="4">
        <v>45193</v>
      </c>
      <c r="C110" s="3" t="s">
        <v>299</v>
      </c>
      <c r="D110" s="3" t="s">
        <v>60</v>
      </c>
      <c r="E110" s="3">
        <v>2</v>
      </c>
      <c r="F110" s="3" t="s">
        <v>170</v>
      </c>
      <c r="G110" s="3" t="s">
        <v>21</v>
      </c>
      <c r="H110" s="3" t="s">
        <v>22</v>
      </c>
      <c r="I110" s="3" t="s">
        <v>23</v>
      </c>
      <c r="J110" s="13" t="s">
        <v>300</v>
      </c>
      <c r="K110" s="23" t="s">
        <v>301</v>
      </c>
      <c r="L110" s="6" t="s">
        <v>24</v>
      </c>
      <c r="M110" s="7">
        <v>2.1</v>
      </c>
      <c r="N110" s="7">
        <v>2</v>
      </c>
      <c r="O110" s="8" t="s">
        <v>25</v>
      </c>
      <c r="P110" s="7">
        <f t="shared" si="10"/>
        <v>178.45</v>
      </c>
      <c r="Q110" s="29">
        <f t="shared" si="6"/>
        <v>-2</v>
      </c>
      <c r="R110" s="9">
        <f t="shared" si="11"/>
        <v>25.679999999999993</v>
      </c>
      <c r="S110" s="10">
        <f t="shared" si="7"/>
        <v>204.13</v>
      </c>
      <c r="T110" s="11">
        <f t="shared" si="8"/>
        <v>0.5</v>
      </c>
      <c r="U110" s="12">
        <f t="shared" si="9"/>
        <v>0.14390585598206784</v>
      </c>
      <c r="V110">
        <f>COUNTIF($L$2:L110,1)</f>
        <v>54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51" x14ac:dyDescent="0.2">
      <c r="A111" s="3">
        <v>109</v>
      </c>
      <c r="B111" s="4">
        <v>45193</v>
      </c>
      <c r="C111" s="3" t="s">
        <v>302</v>
      </c>
      <c r="D111" s="3" t="s">
        <v>60</v>
      </c>
      <c r="E111" s="3">
        <v>4</v>
      </c>
      <c r="F111" s="3" t="s">
        <v>303</v>
      </c>
      <c r="G111" s="3" t="s">
        <v>21</v>
      </c>
      <c r="H111" s="3" t="s">
        <v>22</v>
      </c>
      <c r="I111" s="3" t="s">
        <v>23</v>
      </c>
      <c r="J111" s="13" t="s">
        <v>304</v>
      </c>
      <c r="K111" s="23"/>
      <c r="L111" s="6" t="s">
        <v>24</v>
      </c>
      <c r="M111" s="7">
        <v>6.47</v>
      </c>
      <c r="N111" s="7">
        <v>0.5</v>
      </c>
      <c r="O111" s="8" t="s">
        <v>25</v>
      </c>
      <c r="P111" s="7">
        <f t="shared" si="10"/>
        <v>178.95</v>
      </c>
      <c r="Q111" s="29">
        <f t="shared" si="6"/>
        <v>-0.5</v>
      </c>
      <c r="R111" s="9">
        <f t="shared" si="11"/>
        <v>25.179999999999993</v>
      </c>
      <c r="S111" s="10">
        <f t="shared" si="7"/>
        <v>204.13</v>
      </c>
      <c r="T111" s="11">
        <f t="shared" si="8"/>
        <v>0.49541284403669728</v>
      </c>
      <c r="U111" s="12">
        <f t="shared" si="9"/>
        <v>0.14070969544565526</v>
      </c>
      <c r="V111">
        <f>COUNTIF($L$2:L111,1)</f>
        <v>54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25.5" x14ac:dyDescent="0.2">
      <c r="A112" s="3">
        <v>110</v>
      </c>
      <c r="B112" s="4">
        <v>45193</v>
      </c>
      <c r="C112" s="3" t="s">
        <v>305</v>
      </c>
      <c r="D112" s="3" t="s">
        <v>60</v>
      </c>
      <c r="E112" s="3">
        <v>2</v>
      </c>
      <c r="F112" s="3" t="s">
        <v>306</v>
      </c>
      <c r="G112" s="3" t="s">
        <v>21</v>
      </c>
      <c r="H112" s="3" t="s">
        <v>22</v>
      </c>
      <c r="I112" s="3" t="s">
        <v>23</v>
      </c>
      <c r="J112" s="13" t="s">
        <v>307</v>
      </c>
      <c r="K112" s="23" t="s">
        <v>308</v>
      </c>
      <c r="L112" s="6" t="s">
        <v>24</v>
      </c>
      <c r="M112" s="7">
        <v>2.06</v>
      </c>
      <c r="N112" s="7">
        <v>3</v>
      </c>
      <c r="O112" s="8" t="s">
        <v>25</v>
      </c>
      <c r="P112" s="7">
        <f t="shared" si="10"/>
        <v>181.95</v>
      </c>
      <c r="Q112" s="29">
        <f t="shared" si="6"/>
        <v>-3</v>
      </c>
      <c r="R112" s="9">
        <f t="shared" si="11"/>
        <v>22.179999999999993</v>
      </c>
      <c r="S112" s="10">
        <f t="shared" si="7"/>
        <v>204.13</v>
      </c>
      <c r="T112" s="11">
        <f t="shared" si="8"/>
        <v>0.49090909090909091</v>
      </c>
      <c r="U112" s="12">
        <f t="shared" si="9"/>
        <v>0.12190162132453976</v>
      </c>
      <c r="V112">
        <f>COUNTIF($L$2:L112,1)</f>
        <v>54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2.75" x14ac:dyDescent="0.2">
      <c r="A113" s="3">
        <v>111</v>
      </c>
      <c r="B113" s="4">
        <v>45195</v>
      </c>
      <c r="C113" s="3" t="s">
        <v>309</v>
      </c>
      <c r="D113" s="3" t="s">
        <v>20</v>
      </c>
      <c r="E113" s="3">
        <v>1</v>
      </c>
      <c r="F113" s="3" t="s">
        <v>192</v>
      </c>
      <c r="G113" s="3" t="s">
        <v>21</v>
      </c>
      <c r="H113" s="3" t="s">
        <v>22</v>
      </c>
      <c r="I113" s="3" t="s">
        <v>28</v>
      </c>
      <c r="J113" s="33" t="s">
        <v>253</v>
      </c>
      <c r="K113" s="23"/>
      <c r="L113" s="6" t="s">
        <v>27</v>
      </c>
      <c r="M113" s="7">
        <v>1</v>
      </c>
      <c r="N113" s="7">
        <v>2</v>
      </c>
      <c r="O113" s="8" t="s">
        <v>25</v>
      </c>
      <c r="P113" s="7">
        <f t="shared" si="10"/>
        <v>183.95</v>
      </c>
      <c r="Q113" s="36">
        <f t="shared" si="6"/>
        <v>0</v>
      </c>
      <c r="R113" s="9">
        <f t="shared" si="11"/>
        <v>22.179999999999993</v>
      </c>
      <c r="S113" s="10">
        <f t="shared" si="7"/>
        <v>206.13</v>
      </c>
      <c r="T113" s="11">
        <f t="shared" si="8"/>
        <v>0.49549549549549549</v>
      </c>
      <c r="U113" s="12">
        <f t="shared" si="9"/>
        <v>0.12057624354444146</v>
      </c>
      <c r="V113">
        <f>COUNTIF($L$2:L113,1)</f>
        <v>55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2.75" x14ac:dyDescent="0.2">
      <c r="A114" s="3">
        <v>112</v>
      </c>
      <c r="B114" s="4">
        <v>45195</v>
      </c>
      <c r="C114" s="3" t="s">
        <v>310</v>
      </c>
      <c r="D114" s="3" t="s">
        <v>20</v>
      </c>
      <c r="E114" s="3">
        <v>1</v>
      </c>
      <c r="F114" s="3" t="s">
        <v>311</v>
      </c>
      <c r="G114" s="3" t="s">
        <v>21</v>
      </c>
      <c r="H114" s="3" t="s">
        <v>22</v>
      </c>
      <c r="I114" s="3" t="s">
        <v>23</v>
      </c>
      <c r="J114" s="13" t="s">
        <v>312</v>
      </c>
      <c r="K114" s="23"/>
      <c r="L114" s="6" t="s">
        <v>27</v>
      </c>
      <c r="M114" s="7">
        <v>2.0099999999999998</v>
      </c>
      <c r="N114" s="7">
        <v>4</v>
      </c>
      <c r="O114" s="8" t="s">
        <v>25</v>
      </c>
      <c r="P114" s="7">
        <f t="shared" si="10"/>
        <v>187.95</v>
      </c>
      <c r="Q114" s="28">
        <f t="shared" si="6"/>
        <v>4.0399999999999991</v>
      </c>
      <c r="R114" s="9">
        <f t="shared" si="11"/>
        <v>26.219999999999992</v>
      </c>
      <c r="S114" s="10">
        <f t="shared" si="7"/>
        <v>214.17</v>
      </c>
      <c r="T114" s="11">
        <f t="shared" si="8"/>
        <v>0.5</v>
      </c>
      <c r="U114" s="12">
        <f t="shared" si="9"/>
        <v>0.13950518754988028</v>
      </c>
      <c r="V114">
        <f>COUNTIF($L$2:L114,1)</f>
        <v>56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2.75" x14ac:dyDescent="0.2">
      <c r="A115" s="3">
        <v>113</v>
      </c>
      <c r="B115" s="4">
        <v>45195</v>
      </c>
      <c r="C115" s="3" t="s">
        <v>313</v>
      </c>
      <c r="D115" s="3" t="s">
        <v>20</v>
      </c>
      <c r="E115" s="3">
        <v>1</v>
      </c>
      <c r="F115" s="3" t="s">
        <v>314</v>
      </c>
      <c r="G115" s="3" t="s">
        <v>21</v>
      </c>
      <c r="H115" s="3" t="s">
        <v>22</v>
      </c>
      <c r="I115" s="3" t="s">
        <v>28</v>
      </c>
      <c r="J115" s="5" t="s">
        <v>50</v>
      </c>
      <c r="K115" s="23"/>
      <c r="L115" s="6" t="s">
        <v>24</v>
      </c>
      <c r="M115" s="7">
        <v>1.92</v>
      </c>
      <c r="N115" s="7">
        <v>2</v>
      </c>
      <c r="O115" s="8" t="s">
        <v>25</v>
      </c>
      <c r="P115" s="7">
        <f t="shared" si="10"/>
        <v>189.95</v>
      </c>
      <c r="Q115" s="29">
        <f t="shared" si="6"/>
        <v>-2</v>
      </c>
      <c r="R115" s="9">
        <f t="shared" si="11"/>
        <v>24.219999999999992</v>
      </c>
      <c r="S115" s="10">
        <f t="shared" si="7"/>
        <v>214.17</v>
      </c>
      <c r="T115" s="11">
        <f t="shared" si="8"/>
        <v>0.49557522123893805</v>
      </c>
      <c r="U115" s="12">
        <f t="shared" si="9"/>
        <v>0.1275072387470387</v>
      </c>
      <c r="V115">
        <f>COUNTIF($L$2:L115,1)</f>
        <v>56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25.5" x14ac:dyDescent="0.2">
      <c r="A116" s="3">
        <v>114</v>
      </c>
      <c r="B116" s="4">
        <v>45195</v>
      </c>
      <c r="C116" s="3" t="s">
        <v>315</v>
      </c>
      <c r="D116" s="3" t="s">
        <v>20</v>
      </c>
      <c r="E116" s="3">
        <v>2</v>
      </c>
      <c r="F116" s="3" t="s">
        <v>316</v>
      </c>
      <c r="G116" s="3" t="s">
        <v>21</v>
      </c>
      <c r="H116" s="3" t="s">
        <v>22</v>
      </c>
      <c r="I116" s="3" t="s">
        <v>23</v>
      </c>
      <c r="J116" s="13" t="s">
        <v>317</v>
      </c>
      <c r="K116" s="23"/>
      <c r="L116" s="6" t="s">
        <v>27</v>
      </c>
      <c r="M116" s="7">
        <v>3.04</v>
      </c>
      <c r="N116" s="7">
        <v>1.5</v>
      </c>
      <c r="O116" s="8" t="s">
        <v>25</v>
      </c>
      <c r="P116" s="7">
        <f t="shared" si="10"/>
        <v>191.45</v>
      </c>
      <c r="Q116" s="28">
        <f t="shared" si="6"/>
        <v>3.0600000000000005</v>
      </c>
      <c r="R116" s="9">
        <f t="shared" si="11"/>
        <v>27.279999999999994</v>
      </c>
      <c r="S116" s="10">
        <f t="shared" si="7"/>
        <v>218.73</v>
      </c>
      <c r="T116" s="11">
        <f t="shared" si="8"/>
        <v>0.5</v>
      </c>
      <c r="U116" s="12">
        <f t="shared" si="9"/>
        <v>0.14249151214416297</v>
      </c>
      <c r="V116">
        <f>COUNTIF($L$2:L116,1)</f>
        <v>57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38.25" x14ac:dyDescent="0.2">
      <c r="A117" s="3">
        <v>115</v>
      </c>
      <c r="B117" s="4">
        <v>45196</v>
      </c>
      <c r="C117" s="3" t="s">
        <v>318</v>
      </c>
      <c r="D117" s="3" t="s">
        <v>20</v>
      </c>
      <c r="E117" s="3">
        <v>3</v>
      </c>
      <c r="F117" s="3" t="s">
        <v>319</v>
      </c>
      <c r="G117" s="3" t="s">
        <v>21</v>
      </c>
      <c r="H117" s="3" t="s">
        <v>22</v>
      </c>
      <c r="I117" s="3" t="s">
        <v>23</v>
      </c>
      <c r="J117" s="13" t="s">
        <v>320</v>
      </c>
      <c r="K117" s="23" t="s">
        <v>321</v>
      </c>
      <c r="L117" s="6" t="s">
        <v>24</v>
      </c>
      <c r="M117" s="7">
        <v>2.25</v>
      </c>
      <c r="N117" s="7">
        <v>0.25</v>
      </c>
      <c r="O117" s="8" t="s">
        <v>25</v>
      </c>
      <c r="P117" s="7">
        <f t="shared" si="10"/>
        <v>191.7</v>
      </c>
      <c r="Q117" s="29">
        <f t="shared" si="6"/>
        <v>-0.25</v>
      </c>
      <c r="R117" s="9">
        <f t="shared" si="11"/>
        <v>27.029999999999994</v>
      </c>
      <c r="S117" s="10">
        <f t="shared" si="7"/>
        <v>218.73</v>
      </c>
      <c r="T117" s="11">
        <f t="shared" si="8"/>
        <v>0.4956521739130435</v>
      </c>
      <c r="U117" s="12">
        <f t="shared" si="9"/>
        <v>0.14100156494522692</v>
      </c>
      <c r="V117">
        <f>COUNTIF($L$2:L117,1)</f>
        <v>57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2.75" x14ac:dyDescent="0.2">
      <c r="A118" s="3">
        <v>116</v>
      </c>
      <c r="B118" s="4">
        <v>45196</v>
      </c>
      <c r="C118" s="3" t="s">
        <v>322</v>
      </c>
      <c r="D118" s="3" t="s">
        <v>20</v>
      </c>
      <c r="E118" s="3">
        <v>6</v>
      </c>
      <c r="F118" s="3">
        <v>1</v>
      </c>
      <c r="G118" s="3" t="s">
        <v>21</v>
      </c>
      <c r="H118" s="3" t="s">
        <v>22</v>
      </c>
      <c r="I118" s="3" t="s">
        <v>23</v>
      </c>
      <c r="J118" s="5" t="s">
        <v>323</v>
      </c>
      <c r="K118" s="23"/>
      <c r="L118" s="6" t="s">
        <v>24</v>
      </c>
      <c r="M118" s="7">
        <v>12.42</v>
      </c>
      <c r="N118" s="7">
        <v>0.5</v>
      </c>
      <c r="O118" s="8" t="s">
        <v>25</v>
      </c>
      <c r="P118" s="7">
        <f t="shared" si="10"/>
        <v>192.2</v>
      </c>
      <c r="Q118" s="29">
        <f t="shared" si="6"/>
        <v>-0.5</v>
      </c>
      <c r="R118" s="9">
        <f t="shared" si="11"/>
        <v>26.529999999999994</v>
      </c>
      <c r="S118" s="10">
        <f t="shared" si="7"/>
        <v>218.73</v>
      </c>
      <c r="T118" s="11">
        <f t="shared" si="8"/>
        <v>0.49137931034482757</v>
      </c>
      <c r="U118" s="12">
        <f t="shared" si="9"/>
        <v>0.13803329864724248</v>
      </c>
      <c r="V118">
        <f>COUNTIF($L$2:L118,1)</f>
        <v>57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2.75" x14ac:dyDescent="0.2">
      <c r="A119" s="3">
        <v>117</v>
      </c>
      <c r="B119" s="4">
        <v>45196</v>
      </c>
      <c r="C119" s="3" t="s">
        <v>324</v>
      </c>
      <c r="D119" s="3" t="s">
        <v>20</v>
      </c>
      <c r="E119" s="3">
        <v>1</v>
      </c>
      <c r="F119" s="3" t="s">
        <v>59</v>
      </c>
      <c r="G119" s="3" t="s">
        <v>21</v>
      </c>
      <c r="H119" s="3" t="s">
        <v>22</v>
      </c>
      <c r="I119" s="3" t="s">
        <v>23</v>
      </c>
      <c r="J119" s="33" t="s">
        <v>67</v>
      </c>
      <c r="K119" s="23" t="s">
        <v>325</v>
      </c>
      <c r="L119" s="6" t="s">
        <v>27</v>
      </c>
      <c r="M119" s="7">
        <v>1</v>
      </c>
      <c r="N119" s="7">
        <v>2.5</v>
      </c>
      <c r="O119" s="8" t="s">
        <v>25</v>
      </c>
      <c r="P119" s="7">
        <f t="shared" si="10"/>
        <v>194.7</v>
      </c>
      <c r="Q119" s="36">
        <f t="shared" si="6"/>
        <v>0</v>
      </c>
      <c r="R119" s="9">
        <f t="shared" si="11"/>
        <v>26.529999999999994</v>
      </c>
      <c r="S119" s="10">
        <f t="shared" si="7"/>
        <v>221.23</v>
      </c>
      <c r="T119" s="11">
        <f t="shared" si="8"/>
        <v>0.49572649572649574</v>
      </c>
      <c r="U119" s="12">
        <f t="shared" si="9"/>
        <v>0.13626091422701594</v>
      </c>
      <c r="V119">
        <f>COUNTIF($L$2:L119,1)</f>
        <v>58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2.75" x14ac:dyDescent="0.2">
      <c r="A120" s="3">
        <v>118</v>
      </c>
      <c r="B120" s="4">
        <v>45196</v>
      </c>
      <c r="C120" s="3" t="s">
        <v>326</v>
      </c>
      <c r="D120" s="3" t="s">
        <v>20</v>
      </c>
      <c r="E120" s="3">
        <v>1</v>
      </c>
      <c r="F120" s="3" t="s">
        <v>49</v>
      </c>
      <c r="G120" s="3" t="s">
        <v>21</v>
      </c>
      <c r="H120" s="3" t="s">
        <v>22</v>
      </c>
      <c r="I120" s="3" t="s">
        <v>23</v>
      </c>
      <c r="J120" s="5" t="s">
        <v>266</v>
      </c>
      <c r="K120" s="23" t="s">
        <v>327</v>
      </c>
      <c r="L120" s="6" t="s">
        <v>24</v>
      </c>
      <c r="M120" s="7">
        <v>2.13</v>
      </c>
      <c r="N120" s="7">
        <v>1.5</v>
      </c>
      <c r="O120" s="8" t="s">
        <v>25</v>
      </c>
      <c r="P120" s="7">
        <f t="shared" si="10"/>
        <v>196.2</v>
      </c>
      <c r="Q120" s="29">
        <f t="shared" si="6"/>
        <v>-1.5</v>
      </c>
      <c r="R120" s="9">
        <f t="shared" si="11"/>
        <v>25.029999999999994</v>
      </c>
      <c r="S120" s="10">
        <f t="shared" si="7"/>
        <v>221.23</v>
      </c>
      <c r="T120" s="11">
        <f t="shared" si="8"/>
        <v>0.49152542372881358</v>
      </c>
      <c r="U120" s="12">
        <f t="shared" si="9"/>
        <v>0.12757390417940878</v>
      </c>
      <c r="V120">
        <f>COUNTIF($L$2:L120,1)</f>
        <v>58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2.75" x14ac:dyDescent="0.2">
      <c r="A121" s="3">
        <v>119</v>
      </c>
      <c r="B121" s="4">
        <v>45196</v>
      </c>
      <c r="C121" s="3" t="s">
        <v>328</v>
      </c>
      <c r="D121" s="3" t="s">
        <v>20</v>
      </c>
      <c r="E121" s="3">
        <v>1</v>
      </c>
      <c r="F121" s="3" t="s">
        <v>314</v>
      </c>
      <c r="G121" s="3" t="s">
        <v>21</v>
      </c>
      <c r="H121" s="3" t="s">
        <v>22</v>
      </c>
      <c r="I121" s="3" t="s">
        <v>23</v>
      </c>
      <c r="J121" s="5" t="s">
        <v>67</v>
      </c>
      <c r="K121" s="23"/>
      <c r="L121" s="6" t="s">
        <v>24</v>
      </c>
      <c r="M121" s="7">
        <v>2.02</v>
      </c>
      <c r="N121" s="7">
        <v>1.5</v>
      </c>
      <c r="O121" s="8" t="s">
        <v>25</v>
      </c>
      <c r="P121" s="7">
        <f t="shared" si="10"/>
        <v>197.7</v>
      </c>
      <c r="Q121" s="29">
        <f t="shared" si="6"/>
        <v>-1.5</v>
      </c>
      <c r="R121" s="9">
        <f t="shared" si="11"/>
        <v>23.529999999999994</v>
      </c>
      <c r="S121" s="10">
        <f t="shared" si="7"/>
        <v>221.23</v>
      </c>
      <c r="T121" s="11">
        <f t="shared" si="8"/>
        <v>0.48739495798319327</v>
      </c>
      <c r="U121" s="12">
        <f t="shared" si="9"/>
        <v>0.11901871522508853</v>
      </c>
      <c r="V121">
        <f>COUNTIF($L$2:L121,1)</f>
        <v>58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2.75" x14ac:dyDescent="0.2">
      <c r="A122" s="3">
        <v>120</v>
      </c>
      <c r="B122" s="4">
        <v>45196</v>
      </c>
      <c r="C122" s="3" t="s">
        <v>329</v>
      </c>
      <c r="D122" s="3" t="s">
        <v>20</v>
      </c>
      <c r="E122" s="3">
        <v>1</v>
      </c>
      <c r="F122" s="3" t="s">
        <v>48</v>
      </c>
      <c r="G122" s="3" t="s">
        <v>21</v>
      </c>
      <c r="H122" s="3" t="s">
        <v>22</v>
      </c>
      <c r="I122" s="3" t="s">
        <v>28</v>
      </c>
      <c r="J122" s="13" t="s">
        <v>253</v>
      </c>
      <c r="K122" s="23"/>
      <c r="L122" s="6" t="s">
        <v>27</v>
      </c>
      <c r="M122" s="7">
        <v>1.84</v>
      </c>
      <c r="N122" s="7">
        <v>2</v>
      </c>
      <c r="O122" s="8" t="s">
        <v>25</v>
      </c>
      <c r="P122" s="7">
        <f t="shared" si="10"/>
        <v>199.7</v>
      </c>
      <c r="Q122" s="28">
        <f t="shared" si="6"/>
        <v>1.6800000000000002</v>
      </c>
      <c r="R122" s="30">
        <f t="shared" si="11"/>
        <v>25.209999999999994</v>
      </c>
      <c r="S122" s="31">
        <f t="shared" si="7"/>
        <v>224.90999999999997</v>
      </c>
      <c r="T122" s="32">
        <f t="shared" si="8"/>
        <v>0.49166666666666664</v>
      </c>
      <c r="U122" s="12">
        <f t="shared" si="9"/>
        <v>0.12623935903855774</v>
      </c>
      <c r="V122">
        <f>COUNTIF($L$2:L122,1)</f>
        <v>59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25.5" x14ac:dyDescent="0.2">
      <c r="A123" s="3">
        <v>121</v>
      </c>
      <c r="B123" s="4">
        <v>45197</v>
      </c>
      <c r="C123" s="3" t="s">
        <v>330</v>
      </c>
      <c r="D123" s="3" t="s">
        <v>20</v>
      </c>
      <c r="E123" s="3">
        <v>2</v>
      </c>
      <c r="F123" s="3" t="s">
        <v>331</v>
      </c>
      <c r="G123" s="3" t="s">
        <v>21</v>
      </c>
      <c r="H123" s="3" t="s">
        <v>22</v>
      </c>
      <c r="I123" s="3" t="s">
        <v>23</v>
      </c>
      <c r="J123" s="13" t="s">
        <v>332</v>
      </c>
      <c r="K123" s="23"/>
      <c r="L123" s="6" t="s">
        <v>24</v>
      </c>
      <c r="M123" s="7">
        <v>1.8</v>
      </c>
      <c r="N123" s="7">
        <v>1.5</v>
      </c>
      <c r="O123" s="8" t="s">
        <v>25</v>
      </c>
      <c r="P123" s="7">
        <f t="shared" si="10"/>
        <v>201.2</v>
      </c>
      <c r="Q123" s="29">
        <f t="shared" si="6"/>
        <v>-1.5</v>
      </c>
      <c r="R123" s="9">
        <f t="shared" si="11"/>
        <v>23.709999999999994</v>
      </c>
      <c r="S123" s="10">
        <f t="shared" si="7"/>
        <v>224.90999999999997</v>
      </c>
      <c r="T123" s="11">
        <f t="shared" si="8"/>
        <v>0.48760330578512395</v>
      </c>
      <c r="U123" s="12">
        <f t="shared" si="9"/>
        <v>0.11784294234592436</v>
      </c>
      <c r="V123">
        <f>COUNTIF($L$2:L123,1)</f>
        <v>59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" customHeight="1" x14ac:dyDescent="0.2">
      <c r="A124" s="3">
        <v>122</v>
      </c>
      <c r="B124" s="4">
        <v>45197</v>
      </c>
      <c r="C124" s="3" t="s">
        <v>333</v>
      </c>
      <c r="D124" s="3" t="s">
        <v>60</v>
      </c>
      <c r="E124" s="3">
        <v>1</v>
      </c>
      <c r="F124" s="3" t="s">
        <v>192</v>
      </c>
      <c r="G124" s="3" t="s">
        <v>21</v>
      </c>
      <c r="H124" s="3" t="s">
        <v>22</v>
      </c>
      <c r="I124" s="3" t="s">
        <v>23</v>
      </c>
      <c r="J124" s="13" t="s">
        <v>334</v>
      </c>
      <c r="K124" s="23"/>
      <c r="L124" s="6" t="s">
        <v>27</v>
      </c>
      <c r="M124" s="7">
        <v>1.96</v>
      </c>
      <c r="N124" s="7">
        <v>2</v>
      </c>
      <c r="O124" s="8" t="s">
        <v>25</v>
      </c>
      <c r="P124" s="7">
        <f t="shared" si="10"/>
        <v>203.2</v>
      </c>
      <c r="Q124" s="28">
        <f t="shared" si="6"/>
        <v>1.92</v>
      </c>
      <c r="R124" s="9">
        <f t="shared" si="11"/>
        <v>25.629999999999995</v>
      </c>
      <c r="S124" s="10">
        <f t="shared" si="7"/>
        <v>228.82999999999998</v>
      </c>
      <c r="T124" s="11">
        <f t="shared" si="8"/>
        <v>0.49180327868852458</v>
      </c>
      <c r="U124" s="12">
        <f t="shared" si="9"/>
        <v>0.12613188976377951</v>
      </c>
      <c r="V124">
        <f>COUNTIF($L$2:L124,1)</f>
        <v>60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25.5" x14ac:dyDescent="0.2">
      <c r="A125" s="3">
        <v>123</v>
      </c>
      <c r="B125" s="4">
        <v>45198</v>
      </c>
      <c r="C125" s="3" t="s">
        <v>335</v>
      </c>
      <c r="D125" s="3" t="s">
        <v>30</v>
      </c>
      <c r="E125" s="3">
        <v>2</v>
      </c>
      <c r="F125" s="3" t="s">
        <v>336</v>
      </c>
      <c r="G125" s="3" t="s">
        <v>21</v>
      </c>
      <c r="H125" s="3" t="s">
        <v>22</v>
      </c>
      <c r="I125" s="3" t="s">
        <v>23</v>
      </c>
      <c r="J125" s="13" t="s">
        <v>337</v>
      </c>
      <c r="K125" s="23"/>
      <c r="L125" s="6" t="s">
        <v>24</v>
      </c>
      <c r="M125" s="7">
        <v>2.52</v>
      </c>
      <c r="N125" s="7">
        <v>1</v>
      </c>
      <c r="O125" s="8" t="s">
        <v>25</v>
      </c>
      <c r="P125" s="7">
        <f t="shared" si="10"/>
        <v>204.2</v>
      </c>
      <c r="Q125" s="29">
        <f t="shared" si="6"/>
        <v>-1</v>
      </c>
      <c r="R125" s="9">
        <f t="shared" si="11"/>
        <v>24.629999999999995</v>
      </c>
      <c r="S125" s="10">
        <f t="shared" si="7"/>
        <v>228.82999999999998</v>
      </c>
      <c r="T125" s="11">
        <f t="shared" si="8"/>
        <v>0.48780487804878048</v>
      </c>
      <c r="U125" s="12">
        <f t="shared" si="9"/>
        <v>0.12061704211557295</v>
      </c>
      <c r="V125">
        <f>COUNTIF($L$2:L125,1)</f>
        <v>60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2.75" x14ac:dyDescent="0.2">
      <c r="A126" s="3">
        <v>124</v>
      </c>
      <c r="B126" s="4">
        <v>45198</v>
      </c>
      <c r="C126" s="3" t="s">
        <v>338</v>
      </c>
      <c r="D126" s="3" t="s">
        <v>30</v>
      </c>
      <c r="E126" s="3">
        <v>1</v>
      </c>
      <c r="F126" s="3" t="s">
        <v>37</v>
      </c>
      <c r="G126" s="3" t="s">
        <v>21</v>
      </c>
      <c r="H126" s="3" t="s">
        <v>22</v>
      </c>
      <c r="I126" s="3" t="s">
        <v>23</v>
      </c>
      <c r="J126" s="5" t="s">
        <v>41</v>
      </c>
      <c r="K126" s="23" t="s">
        <v>339</v>
      </c>
      <c r="L126" s="6" t="s">
        <v>24</v>
      </c>
      <c r="M126" s="7">
        <v>2.06</v>
      </c>
      <c r="N126" s="7">
        <v>1.5</v>
      </c>
      <c r="O126" s="8" t="s">
        <v>25</v>
      </c>
      <c r="P126" s="7">
        <f t="shared" si="10"/>
        <v>205.7</v>
      </c>
      <c r="Q126" s="29">
        <f t="shared" si="6"/>
        <v>-1.5</v>
      </c>
      <c r="R126" s="9">
        <f t="shared" si="11"/>
        <v>23.129999999999995</v>
      </c>
      <c r="S126" s="10">
        <f t="shared" si="7"/>
        <v>228.82999999999998</v>
      </c>
      <c r="T126" s="11">
        <f t="shared" si="8"/>
        <v>0.4838709677419355</v>
      </c>
      <c r="U126" s="12">
        <f t="shared" si="9"/>
        <v>0.11244530870199318</v>
      </c>
      <c r="V126">
        <f>COUNTIF($L$2:L126,1)</f>
        <v>60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25.5" x14ac:dyDescent="0.2">
      <c r="A127" s="3">
        <v>125</v>
      </c>
      <c r="B127" s="4">
        <v>45198</v>
      </c>
      <c r="C127" s="3" t="s">
        <v>340</v>
      </c>
      <c r="D127" s="3" t="s">
        <v>30</v>
      </c>
      <c r="E127" s="3">
        <v>2</v>
      </c>
      <c r="F127" s="3" t="s">
        <v>58</v>
      </c>
      <c r="G127" s="3" t="s">
        <v>21</v>
      </c>
      <c r="H127" s="3" t="s">
        <v>22</v>
      </c>
      <c r="I127" s="3" t="s">
        <v>23</v>
      </c>
      <c r="J127" s="13" t="s">
        <v>341</v>
      </c>
      <c r="K127" s="23"/>
      <c r="L127" s="6" t="s">
        <v>27</v>
      </c>
      <c r="M127" s="7">
        <v>1.93</v>
      </c>
      <c r="N127" s="7">
        <v>3</v>
      </c>
      <c r="O127" s="8" t="s">
        <v>25</v>
      </c>
      <c r="P127" s="7">
        <f t="shared" si="10"/>
        <v>208.7</v>
      </c>
      <c r="Q127" s="28">
        <f t="shared" si="6"/>
        <v>2.79</v>
      </c>
      <c r="R127" s="9">
        <f t="shared" si="11"/>
        <v>25.919999999999995</v>
      </c>
      <c r="S127" s="10">
        <f t="shared" si="7"/>
        <v>234.61999999999998</v>
      </c>
      <c r="T127" s="11">
        <f t="shared" si="8"/>
        <v>0.48799999999999999</v>
      </c>
      <c r="U127" s="12">
        <f t="shared" si="9"/>
        <v>0.12419741255390507</v>
      </c>
      <c r="V127">
        <f>COUNTIF($L$2:L127,1)</f>
        <v>61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25.5" x14ac:dyDescent="0.2">
      <c r="A128" s="3">
        <v>126</v>
      </c>
      <c r="B128" s="4">
        <v>45198</v>
      </c>
      <c r="C128" s="3" t="s">
        <v>340</v>
      </c>
      <c r="D128" s="3" t="s">
        <v>30</v>
      </c>
      <c r="E128" s="3">
        <v>2</v>
      </c>
      <c r="F128" s="3" t="s">
        <v>73</v>
      </c>
      <c r="G128" s="3" t="s">
        <v>21</v>
      </c>
      <c r="H128" s="3" t="s">
        <v>22</v>
      </c>
      <c r="I128" s="3" t="s">
        <v>23</v>
      </c>
      <c r="J128" s="13" t="s">
        <v>342</v>
      </c>
      <c r="K128" s="23" t="s">
        <v>343</v>
      </c>
      <c r="L128" s="6" t="s">
        <v>24</v>
      </c>
      <c r="M128" s="7">
        <v>3.26</v>
      </c>
      <c r="N128" s="7">
        <v>0.34</v>
      </c>
      <c r="O128" s="8" t="s">
        <v>25</v>
      </c>
      <c r="P128" s="7">
        <f t="shared" si="10"/>
        <v>209.04</v>
      </c>
      <c r="Q128" s="29">
        <f t="shared" si="6"/>
        <v>-0.34</v>
      </c>
      <c r="R128" s="9">
        <f t="shared" si="11"/>
        <v>25.579999999999995</v>
      </c>
      <c r="S128" s="10">
        <f t="shared" si="7"/>
        <v>234.61999999999998</v>
      </c>
      <c r="T128" s="11">
        <f t="shared" si="8"/>
        <v>0.48412698412698413</v>
      </c>
      <c r="U128" s="12">
        <f t="shared" si="9"/>
        <v>0.12236892460773051</v>
      </c>
      <c r="V128">
        <f>COUNTIF($L$2:L128,1)</f>
        <v>61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25.5" x14ac:dyDescent="0.2">
      <c r="A129" s="3">
        <v>127</v>
      </c>
      <c r="B129" s="4">
        <v>45198</v>
      </c>
      <c r="C129" s="3" t="s">
        <v>344</v>
      </c>
      <c r="D129" s="3" t="s">
        <v>30</v>
      </c>
      <c r="E129" s="3">
        <v>2</v>
      </c>
      <c r="F129" s="3" t="s">
        <v>345</v>
      </c>
      <c r="G129" s="3" t="s">
        <v>21</v>
      </c>
      <c r="H129" s="3" t="s">
        <v>22</v>
      </c>
      <c r="I129" s="3" t="s">
        <v>23</v>
      </c>
      <c r="J129" s="13" t="s">
        <v>346</v>
      </c>
      <c r="K129" s="23"/>
      <c r="L129" s="6" t="s">
        <v>27</v>
      </c>
      <c r="M129" s="7">
        <v>2.61</v>
      </c>
      <c r="N129" s="7">
        <v>1.5</v>
      </c>
      <c r="O129" s="8" t="s">
        <v>25</v>
      </c>
      <c r="P129" s="7">
        <f t="shared" si="10"/>
        <v>210.54</v>
      </c>
      <c r="Q129" s="28">
        <f t="shared" si="6"/>
        <v>2.415</v>
      </c>
      <c r="R129" s="9">
        <f t="shared" si="11"/>
        <v>27.994999999999994</v>
      </c>
      <c r="S129" s="10">
        <f t="shared" si="7"/>
        <v>238.535</v>
      </c>
      <c r="T129" s="11">
        <f t="shared" si="8"/>
        <v>0.48818897637795278</v>
      </c>
      <c r="U129" s="12">
        <f t="shared" si="9"/>
        <v>0.13296760710553818</v>
      </c>
      <c r="V129">
        <f>COUNTIF($L$2:L129,1)</f>
        <v>62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25.5" x14ac:dyDescent="0.2">
      <c r="A130" s="3">
        <v>128</v>
      </c>
      <c r="B130" s="4">
        <v>45199</v>
      </c>
      <c r="C130" s="3" t="s">
        <v>347</v>
      </c>
      <c r="D130" s="3" t="s">
        <v>30</v>
      </c>
      <c r="E130" s="3">
        <v>2</v>
      </c>
      <c r="F130" s="3" t="s">
        <v>58</v>
      </c>
      <c r="G130" s="3" t="s">
        <v>21</v>
      </c>
      <c r="H130" s="3" t="s">
        <v>22</v>
      </c>
      <c r="I130" s="3" t="s">
        <v>23</v>
      </c>
      <c r="J130" s="13" t="s">
        <v>348</v>
      </c>
      <c r="K130" s="23"/>
      <c r="L130" s="6" t="s">
        <v>27</v>
      </c>
      <c r="M130" s="7">
        <v>2.02</v>
      </c>
      <c r="N130" s="7">
        <v>1.5</v>
      </c>
      <c r="O130" s="8" t="s">
        <v>25</v>
      </c>
      <c r="P130" s="7">
        <f t="shared" si="10"/>
        <v>212.04</v>
      </c>
      <c r="Q130" s="28">
        <f t="shared" si="6"/>
        <v>1.5300000000000002</v>
      </c>
      <c r="R130" s="9">
        <f t="shared" si="11"/>
        <v>29.524999999999995</v>
      </c>
      <c r="S130" s="10">
        <f t="shared" si="7"/>
        <v>241.565</v>
      </c>
      <c r="T130" s="11">
        <f t="shared" si="8"/>
        <v>0.4921875</v>
      </c>
      <c r="U130" s="12">
        <f t="shared" si="9"/>
        <v>0.13924259573665348</v>
      </c>
      <c r="V130">
        <f>COUNTIF($L$2:L130,1)</f>
        <v>63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25.5" x14ac:dyDescent="0.2">
      <c r="A131" s="3">
        <v>129</v>
      </c>
      <c r="B131" s="4">
        <v>45199</v>
      </c>
      <c r="C131" s="3" t="s">
        <v>349</v>
      </c>
      <c r="D131" s="3" t="s">
        <v>30</v>
      </c>
      <c r="E131" s="3">
        <v>2</v>
      </c>
      <c r="F131" s="3" t="s">
        <v>350</v>
      </c>
      <c r="G131" s="3" t="s">
        <v>21</v>
      </c>
      <c r="H131" s="3" t="s">
        <v>22</v>
      </c>
      <c r="I131" s="3" t="s">
        <v>23</v>
      </c>
      <c r="J131" s="13" t="s">
        <v>351</v>
      </c>
      <c r="K131" s="23"/>
      <c r="L131" s="6" t="s">
        <v>24</v>
      </c>
      <c r="M131" s="7">
        <v>2.4700000000000002</v>
      </c>
      <c r="N131" s="7">
        <v>1</v>
      </c>
      <c r="O131" s="8" t="s">
        <v>25</v>
      </c>
      <c r="P131" s="7">
        <f t="shared" si="10"/>
        <v>213.04</v>
      </c>
      <c r="Q131" s="29">
        <f t="shared" ref="Q131:Q145" si="12">IF(AND(L131="1",O131="ja"),(N131*M131*0.95)-N131,IF(AND(L131="1",O131="nein"),N131*M131-N131,-N131))</f>
        <v>-1</v>
      </c>
      <c r="R131" s="9">
        <f t="shared" si="11"/>
        <v>28.524999999999995</v>
      </c>
      <c r="S131" s="10">
        <f t="shared" ref="S131:S145" si="13">P131+R131</f>
        <v>241.565</v>
      </c>
      <c r="T131" s="11">
        <f t="shared" ref="T131:T145" si="14">V131/W131</f>
        <v>0.48837209302325579</v>
      </c>
      <c r="U131" s="12">
        <f t="shared" ref="U131:U145" si="15">((S131-P131)/P131)*100%</f>
        <v>0.13389504318437856</v>
      </c>
      <c r="V131">
        <f>COUNTIF($L$2:L131,1)</f>
        <v>63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2.75" x14ac:dyDescent="0.2">
      <c r="A132" s="3">
        <v>130</v>
      </c>
      <c r="B132" s="4">
        <v>45199</v>
      </c>
      <c r="C132" s="3" t="s">
        <v>352</v>
      </c>
      <c r="D132" s="3" t="s">
        <v>30</v>
      </c>
      <c r="E132" s="3">
        <v>1</v>
      </c>
      <c r="F132" s="3" t="s">
        <v>34</v>
      </c>
      <c r="G132" s="3" t="s">
        <v>21</v>
      </c>
      <c r="H132" s="3" t="s">
        <v>22</v>
      </c>
      <c r="I132" s="3" t="s">
        <v>23</v>
      </c>
      <c r="J132" s="13" t="s">
        <v>353</v>
      </c>
      <c r="K132" s="23"/>
      <c r="L132" s="6" t="s">
        <v>27</v>
      </c>
      <c r="M132" s="7">
        <v>1.84</v>
      </c>
      <c r="N132" s="7">
        <v>2</v>
      </c>
      <c r="O132" s="8" t="s">
        <v>25</v>
      </c>
      <c r="P132" s="7">
        <f t="shared" ref="P132:P145" si="16">P131+N132</f>
        <v>215.04</v>
      </c>
      <c r="Q132" s="28">
        <f t="shared" si="12"/>
        <v>1.6800000000000002</v>
      </c>
      <c r="R132" s="9">
        <f t="shared" ref="R132:R145" si="17">R131+Q132</f>
        <v>30.204999999999995</v>
      </c>
      <c r="S132" s="10">
        <f t="shared" si="13"/>
        <v>245.24499999999998</v>
      </c>
      <c r="T132" s="11">
        <f t="shared" si="14"/>
        <v>0.49230769230769234</v>
      </c>
      <c r="U132" s="12">
        <f t="shared" si="15"/>
        <v>0.14046223958333326</v>
      </c>
      <c r="V132">
        <f>COUNTIF($L$2:L132,1)</f>
        <v>64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2.75" x14ac:dyDescent="0.2">
      <c r="A133" s="3">
        <v>131</v>
      </c>
      <c r="B133" s="4">
        <v>45199</v>
      </c>
      <c r="C133" s="3" t="s">
        <v>354</v>
      </c>
      <c r="D133" s="3" t="s">
        <v>30</v>
      </c>
      <c r="E133" s="3">
        <v>1</v>
      </c>
      <c r="F133" s="3" t="s">
        <v>31</v>
      </c>
      <c r="G133" s="3" t="s">
        <v>21</v>
      </c>
      <c r="H133" s="3" t="s">
        <v>22</v>
      </c>
      <c r="I133" s="3" t="s">
        <v>23</v>
      </c>
      <c r="J133" s="13" t="s">
        <v>355</v>
      </c>
      <c r="K133" s="23"/>
      <c r="L133" s="6" t="s">
        <v>27</v>
      </c>
      <c r="M133" s="7">
        <v>1.96</v>
      </c>
      <c r="N133" s="7">
        <v>2</v>
      </c>
      <c r="O133" s="8" t="s">
        <v>25</v>
      </c>
      <c r="P133" s="7">
        <f t="shared" si="16"/>
        <v>217.04</v>
      </c>
      <c r="Q133" s="28">
        <f t="shared" si="12"/>
        <v>1.92</v>
      </c>
      <c r="R133" s="9">
        <f t="shared" si="17"/>
        <v>32.124999999999993</v>
      </c>
      <c r="S133" s="10">
        <f t="shared" si="13"/>
        <v>249.16499999999999</v>
      </c>
      <c r="T133" s="11">
        <f t="shared" si="14"/>
        <v>0.49618320610687022</v>
      </c>
      <c r="U133" s="12">
        <f t="shared" si="15"/>
        <v>0.148014190932547</v>
      </c>
      <c r="V133">
        <f>COUNTIF($L$2:L133,1)</f>
        <v>65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132</v>
      </c>
      <c r="B134" s="4">
        <v>45199</v>
      </c>
      <c r="C134" s="3" t="s">
        <v>356</v>
      </c>
      <c r="D134" s="3" t="s">
        <v>30</v>
      </c>
      <c r="E134" s="3">
        <v>2</v>
      </c>
      <c r="F134" s="3" t="s">
        <v>357</v>
      </c>
      <c r="G134" s="3" t="s">
        <v>21</v>
      </c>
      <c r="H134" s="3" t="s">
        <v>22</v>
      </c>
      <c r="I134" s="3" t="s">
        <v>23</v>
      </c>
      <c r="J134" s="13" t="s">
        <v>358</v>
      </c>
      <c r="K134" s="23"/>
      <c r="L134" s="6" t="s">
        <v>24</v>
      </c>
      <c r="M134" s="7">
        <v>2.81</v>
      </c>
      <c r="N134" s="7">
        <v>1</v>
      </c>
      <c r="O134" s="8" t="s">
        <v>25</v>
      </c>
      <c r="P134" s="7">
        <f t="shared" si="16"/>
        <v>218.04</v>
      </c>
      <c r="Q134" s="29">
        <f t="shared" si="12"/>
        <v>-1</v>
      </c>
      <c r="R134" s="9">
        <f t="shared" si="17"/>
        <v>31.124999999999993</v>
      </c>
      <c r="S134" s="10">
        <f t="shared" si="13"/>
        <v>249.16499999999999</v>
      </c>
      <c r="T134" s="11">
        <f t="shared" si="14"/>
        <v>0.49242424242424243</v>
      </c>
      <c r="U134" s="12">
        <f t="shared" si="15"/>
        <v>0.14274903687396809</v>
      </c>
      <c r="V134">
        <f>COUNTIF($L$2:L134,1)</f>
        <v>65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25.5" x14ac:dyDescent="0.2">
      <c r="A135" s="3">
        <v>133</v>
      </c>
      <c r="B135" s="4">
        <v>45199</v>
      </c>
      <c r="C135" s="3" t="s">
        <v>359</v>
      </c>
      <c r="D135" s="3" t="s">
        <v>30</v>
      </c>
      <c r="E135" s="3">
        <v>2</v>
      </c>
      <c r="F135" s="3" t="s">
        <v>360</v>
      </c>
      <c r="G135" s="3" t="s">
        <v>21</v>
      </c>
      <c r="H135" s="3" t="s">
        <v>22</v>
      </c>
      <c r="I135" s="3" t="s">
        <v>23</v>
      </c>
      <c r="J135" s="5" t="s">
        <v>361</v>
      </c>
      <c r="K135" s="23"/>
      <c r="L135" s="6" t="s">
        <v>24</v>
      </c>
      <c r="M135" s="7">
        <v>2.8</v>
      </c>
      <c r="N135" s="7">
        <v>1.5</v>
      </c>
      <c r="O135" s="8" t="s">
        <v>25</v>
      </c>
      <c r="P135" s="7">
        <f t="shared" si="16"/>
        <v>219.54</v>
      </c>
      <c r="Q135" s="29">
        <f t="shared" si="12"/>
        <v>-1.5</v>
      </c>
      <c r="R135" s="9">
        <f t="shared" si="17"/>
        <v>29.624999999999993</v>
      </c>
      <c r="S135" s="10">
        <f t="shared" si="13"/>
        <v>249.16499999999999</v>
      </c>
      <c r="T135" s="11">
        <f t="shared" si="14"/>
        <v>0.48872180451127817</v>
      </c>
      <c r="U135" s="12">
        <f t="shared" si="15"/>
        <v>0.13494124077616837</v>
      </c>
      <c r="V135">
        <f>COUNTIF($L$2:L135,1)</f>
        <v>65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2.75" x14ac:dyDescent="0.2">
      <c r="A136" s="3">
        <v>134</v>
      </c>
      <c r="B136" s="4">
        <v>45199</v>
      </c>
      <c r="C136" s="3" t="s">
        <v>362</v>
      </c>
      <c r="D136" s="3" t="s">
        <v>20</v>
      </c>
      <c r="E136" s="3">
        <v>1</v>
      </c>
      <c r="F136" s="3">
        <v>2</v>
      </c>
      <c r="G136" s="3" t="s">
        <v>21</v>
      </c>
      <c r="H136" s="3" t="s">
        <v>22</v>
      </c>
      <c r="I136" s="3" t="s">
        <v>23</v>
      </c>
      <c r="J136" s="5" t="s">
        <v>363</v>
      </c>
      <c r="K136" s="23"/>
      <c r="L136" s="6" t="s">
        <v>24</v>
      </c>
      <c r="M136" s="7">
        <v>26.4</v>
      </c>
      <c r="N136" s="7">
        <v>1</v>
      </c>
      <c r="O136" s="8" t="s">
        <v>25</v>
      </c>
      <c r="P136" s="7">
        <f t="shared" si="16"/>
        <v>220.54</v>
      </c>
      <c r="Q136" s="29">
        <f t="shared" si="12"/>
        <v>-1</v>
      </c>
      <c r="R136" s="9">
        <f t="shared" si="17"/>
        <v>28.624999999999993</v>
      </c>
      <c r="S136" s="10">
        <f t="shared" si="13"/>
        <v>249.16499999999999</v>
      </c>
      <c r="T136" s="11">
        <f t="shared" si="14"/>
        <v>0.48507462686567165</v>
      </c>
      <c r="U136" s="12">
        <f t="shared" si="15"/>
        <v>0.12979504851727577</v>
      </c>
      <c r="V136">
        <f>COUNTIF($L$2:L136,1)</f>
        <v>65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25.5" x14ac:dyDescent="0.2">
      <c r="A137" s="3">
        <v>135</v>
      </c>
      <c r="B137" s="4">
        <v>45199</v>
      </c>
      <c r="C137" s="3" t="s">
        <v>364</v>
      </c>
      <c r="D137" s="3" t="s">
        <v>20</v>
      </c>
      <c r="E137" s="3">
        <v>2</v>
      </c>
      <c r="F137" s="3" t="s">
        <v>72</v>
      </c>
      <c r="G137" s="3" t="s">
        <v>21</v>
      </c>
      <c r="H137" s="3" t="s">
        <v>22</v>
      </c>
      <c r="I137" s="3" t="s">
        <v>23</v>
      </c>
      <c r="J137" s="13" t="s">
        <v>365</v>
      </c>
      <c r="K137" s="23"/>
      <c r="L137" s="6" t="s">
        <v>27</v>
      </c>
      <c r="M137" s="7">
        <v>2.85</v>
      </c>
      <c r="N137" s="7">
        <v>1</v>
      </c>
      <c r="O137" s="8" t="s">
        <v>25</v>
      </c>
      <c r="P137" s="7">
        <f t="shared" si="16"/>
        <v>221.54</v>
      </c>
      <c r="Q137" s="28">
        <f t="shared" si="12"/>
        <v>1.85</v>
      </c>
      <c r="R137" s="9">
        <f t="shared" si="17"/>
        <v>30.474999999999994</v>
      </c>
      <c r="S137" s="10">
        <f t="shared" si="13"/>
        <v>252.01499999999999</v>
      </c>
      <c r="T137" s="11">
        <f t="shared" si="14"/>
        <v>0.48888888888888887</v>
      </c>
      <c r="U137" s="12">
        <f t="shared" si="15"/>
        <v>0.13755980861244016</v>
      </c>
      <c r="V137">
        <f>COUNTIF($L$2:L137,1)</f>
        <v>66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25.5" x14ac:dyDescent="0.2">
      <c r="A138" s="3">
        <v>136</v>
      </c>
      <c r="B138" s="4">
        <v>45199</v>
      </c>
      <c r="C138" s="3" t="s">
        <v>366</v>
      </c>
      <c r="D138" s="3" t="s">
        <v>20</v>
      </c>
      <c r="E138" s="3">
        <v>2</v>
      </c>
      <c r="F138" s="3" t="s">
        <v>72</v>
      </c>
      <c r="G138" s="3" t="s">
        <v>21</v>
      </c>
      <c r="H138" s="3" t="s">
        <v>22</v>
      </c>
      <c r="I138" s="3" t="s">
        <v>23</v>
      </c>
      <c r="J138" s="13" t="s">
        <v>367</v>
      </c>
      <c r="K138" s="23"/>
      <c r="L138" s="6" t="s">
        <v>27</v>
      </c>
      <c r="M138" s="7">
        <v>2.31</v>
      </c>
      <c r="N138" s="7">
        <v>2</v>
      </c>
      <c r="O138" s="8" t="s">
        <v>25</v>
      </c>
      <c r="P138" s="7">
        <f t="shared" si="16"/>
        <v>223.54</v>
      </c>
      <c r="Q138" s="28">
        <f t="shared" si="12"/>
        <v>2.62</v>
      </c>
      <c r="R138" s="9">
        <f t="shared" si="17"/>
        <v>33.094999999999992</v>
      </c>
      <c r="S138" s="10">
        <f t="shared" si="13"/>
        <v>256.63499999999999</v>
      </c>
      <c r="T138" s="11">
        <f t="shared" si="14"/>
        <v>0.49264705882352944</v>
      </c>
      <c r="U138" s="12">
        <f t="shared" si="15"/>
        <v>0.14804956607318601</v>
      </c>
      <c r="V138">
        <f>COUNTIF($L$2:L138,1)</f>
        <v>67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25.5" x14ac:dyDescent="0.2">
      <c r="A139" s="3">
        <v>137</v>
      </c>
      <c r="B139" s="4">
        <v>45199</v>
      </c>
      <c r="C139" s="3" t="s">
        <v>368</v>
      </c>
      <c r="D139" s="3" t="s">
        <v>20</v>
      </c>
      <c r="E139" s="3">
        <v>2</v>
      </c>
      <c r="F139" s="3" t="s">
        <v>72</v>
      </c>
      <c r="G139" s="3" t="s">
        <v>21</v>
      </c>
      <c r="H139" s="3" t="s">
        <v>22</v>
      </c>
      <c r="I139" s="3" t="s">
        <v>23</v>
      </c>
      <c r="J139" s="5" t="s">
        <v>369</v>
      </c>
      <c r="K139" s="23"/>
      <c r="L139" s="6" t="s">
        <v>24</v>
      </c>
      <c r="M139" s="7">
        <v>2.0099999999999998</v>
      </c>
      <c r="N139" s="7">
        <v>2</v>
      </c>
      <c r="O139" s="8" t="s">
        <v>25</v>
      </c>
      <c r="P139" s="7">
        <f t="shared" si="16"/>
        <v>225.54</v>
      </c>
      <c r="Q139" s="29">
        <f t="shared" si="12"/>
        <v>-2</v>
      </c>
      <c r="R139" s="9">
        <f t="shared" si="17"/>
        <v>31.094999999999992</v>
      </c>
      <c r="S139" s="10">
        <f t="shared" si="13"/>
        <v>256.63499999999999</v>
      </c>
      <c r="T139" s="11">
        <f t="shared" si="14"/>
        <v>0.48905109489051096</v>
      </c>
      <c r="U139" s="12">
        <f t="shared" si="15"/>
        <v>0.13786911412609737</v>
      </c>
      <c r="V139">
        <f>COUNTIF($L$2:L139,1)</f>
        <v>67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2.75" x14ac:dyDescent="0.2">
      <c r="A140" s="3">
        <v>138</v>
      </c>
      <c r="B140" s="4">
        <v>45199</v>
      </c>
      <c r="C140" s="3" t="s">
        <v>370</v>
      </c>
      <c r="D140" s="3" t="s">
        <v>20</v>
      </c>
      <c r="E140" s="3">
        <v>1</v>
      </c>
      <c r="F140" s="3">
        <v>2</v>
      </c>
      <c r="G140" s="3" t="s">
        <v>21</v>
      </c>
      <c r="H140" s="3" t="s">
        <v>22</v>
      </c>
      <c r="I140" s="3" t="s">
        <v>23</v>
      </c>
      <c r="J140" s="13" t="s">
        <v>67</v>
      </c>
      <c r="K140" s="23"/>
      <c r="L140" s="6" t="s">
        <v>27</v>
      </c>
      <c r="M140" s="7">
        <v>1.87</v>
      </c>
      <c r="N140" s="7">
        <v>2</v>
      </c>
      <c r="O140" s="8" t="s">
        <v>25</v>
      </c>
      <c r="P140" s="7">
        <f t="shared" si="16"/>
        <v>227.54</v>
      </c>
      <c r="Q140" s="28">
        <f t="shared" si="12"/>
        <v>1.7400000000000002</v>
      </c>
      <c r="R140" s="9">
        <f t="shared" si="17"/>
        <v>32.834999999999994</v>
      </c>
      <c r="S140" s="10">
        <f t="shared" si="13"/>
        <v>260.375</v>
      </c>
      <c r="T140" s="11">
        <f t="shared" si="14"/>
        <v>0.49275362318840582</v>
      </c>
      <c r="U140" s="12">
        <f t="shared" si="15"/>
        <v>0.14430429814538107</v>
      </c>
      <c r="V140">
        <f>COUNTIF($L$2:L140,1)</f>
        <v>68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2.75" x14ac:dyDescent="0.2">
      <c r="A141" s="3">
        <v>139</v>
      </c>
      <c r="B141" s="4">
        <v>45199</v>
      </c>
      <c r="C141" s="3" t="s">
        <v>371</v>
      </c>
      <c r="D141" s="3" t="s">
        <v>202</v>
      </c>
      <c r="E141" s="3">
        <v>1</v>
      </c>
      <c r="F141" s="3" t="s">
        <v>213</v>
      </c>
      <c r="G141" s="3" t="s">
        <v>21</v>
      </c>
      <c r="H141" s="3" t="s">
        <v>212</v>
      </c>
      <c r="I141" s="3" t="s">
        <v>23</v>
      </c>
      <c r="J141" s="5" t="s">
        <v>25</v>
      </c>
      <c r="K141" s="23" t="s">
        <v>372</v>
      </c>
      <c r="L141" s="6" t="s">
        <v>24</v>
      </c>
      <c r="M141" s="7">
        <v>4.5</v>
      </c>
      <c r="N141" s="7">
        <v>0.5</v>
      </c>
      <c r="O141" s="8" t="s">
        <v>25</v>
      </c>
      <c r="P141" s="7">
        <f t="shared" si="16"/>
        <v>228.04</v>
      </c>
      <c r="Q141" s="29">
        <f t="shared" si="12"/>
        <v>-0.5</v>
      </c>
      <c r="R141" s="9">
        <f t="shared" si="17"/>
        <v>32.334999999999994</v>
      </c>
      <c r="S141" s="10">
        <f t="shared" si="13"/>
        <v>260.375</v>
      </c>
      <c r="T141" s="11">
        <f t="shared" si="14"/>
        <v>0.48920863309352519</v>
      </c>
      <c r="U141" s="12">
        <f t="shared" si="15"/>
        <v>0.14179529907033858</v>
      </c>
      <c r="V141">
        <f>COUNTIF($L$2:L141,1)</f>
        <v>68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2.75" x14ac:dyDescent="0.2">
      <c r="A142" s="3">
        <v>140</v>
      </c>
      <c r="B142" s="4">
        <v>45199</v>
      </c>
      <c r="C142" s="3" t="s">
        <v>371</v>
      </c>
      <c r="D142" s="3" t="s">
        <v>202</v>
      </c>
      <c r="E142" s="3">
        <v>1</v>
      </c>
      <c r="F142" s="3" t="s">
        <v>214</v>
      </c>
      <c r="G142" s="3" t="s">
        <v>21</v>
      </c>
      <c r="H142" s="3" t="s">
        <v>212</v>
      </c>
      <c r="I142" s="3" t="s">
        <v>23</v>
      </c>
      <c r="J142" s="5" t="s">
        <v>25</v>
      </c>
      <c r="K142" s="23" t="s">
        <v>372</v>
      </c>
      <c r="L142" s="6" t="s">
        <v>24</v>
      </c>
      <c r="M142" s="7">
        <v>5</v>
      </c>
      <c r="N142" s="7">
        <v>1</v>
      </c>
      <c r="O142" s="8" t="s">
        <v>25</v>
      </c>
      <c r="P142" s="7">
        <f t="shared" si="16"/>
        <v>229.04</v>
      </c>
      <c r="Q142" s="29">
        <f t="shared" si="12"/>
        <v>-1</v>
      </c>
      <c r="R142" s="9">
        <f t="shared" si="17"/>
        <v>31.334999999999994</v>
      </c>
      <c r="S142" s="10">
        <f t="shared" si="13"/>
        <v>260.375</v>
      </c>
      <c r="T142" s="11">
        <f t="shared" si="14"/>
        <v>0.48571428571428571</v>
      </c>
      <c r="U142" s="12">
        <f t="shared" si="15"/>
        <v>0.13681016416346495</v>
      </c>
      <c r="V142">
        <f>COUNTIF($L$2:L142,1)</f>
        <v>68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2.75" x14ac:dyDescent="0.2">
      <c r="A143" s="3">
        <v>141</v>
      </c>
      <c r="B143" s="4">
        <v>45199</v>
      </c>
      <c r="C143" s="3" t="s">
        <v>371</v>
      </c>
      <c r="D143" s="3" t="s">
        <v>202</v>
      </c>
      <c r="E143" s="3">
        <v>1</v>
      </c>
      <c r="F143" s="3" t="s">
        <v>373</v>
      </c>
      <c r="G143" s="3" t="s">
        <v>21</v>
      </c>
      <c r="H143" s="3" t="s">
        <v>212</v>
      </c>
      <c r="I143" s="3" t="s">
        <v>23</v>
      </c>
      <c r="J143" s="5" t="s">
        <v>25</v>
      </c>
      <c r="K143" s="23" t="s">
        <v>372</v>
      </c>
      <c r="L143" s="6" t="s">
        <v>24</v>
      </c>
      <c r="M143" s="7">
        <v>4</v>
      </c>
      <c r="N143" s="7">
        <v>0.5</v>
      </c>
      <c r="O143" s="8" t="s">
        <v>25</v>
      </c>
      <c r="P143" s="7">
        <f t="shared" si="16"/>
        <v>229.54</v>
      </c>
      <c r="Q143" s="29">
        <f t="shared" si="12"/>
        <v>-0.5</v>
      </c>
      <c r="R143" s="9">
        <f t="shared" si="17"/>
        <v>30.834999999999994</v>
      </c>
      <c r="S143" s="10">
        <f t="shared" si="13"/>
        <v>260.375</v>
      </c>
      <c r="T143" s="11">
        <f t="shared" si="14"/>
        <v>0.48226950354609927</v>
      </c>
      <c r="U143" s="12">
        <f t="shared" si="15"/>
        <v>0.13433388516162764</v>
      </c>
      <c r="V143">
        <f>COUNTIF($L$2:L143,1)</f>
        <v>68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2.75" x14ac:dyDescent="0.2">
      <c r="A144" s="3">
        <v>142</v>
      </c>
      <c r="B144" s="4">
        <v>45199</v>
      </c>
      <c r="C144" s="3" t="s">
        <v>371</v>
      </c>
      <c r="D144" s="3" t="s">
        <v>202</v>
      </c>
      <c r="E144" s="3">
        <v>1</v>
      </c>
      <c r="F144" s="3" t="s">
        <v>374</v>
      </c>
      <c r="G144" s="3" t="s">
        <v>21</v>
      </c>
      <c r="H144" s="3" t="s">
        <v>212</v>
      </c>
      <c r="I144" s="3" t="s">
        <v>23</v>
      </c>
      <c r="J144" s="5" t="s">
        <v>25</v>
      </c>
      <c r="K144" s="23" t="s">
        <v>375</v>
      </c>
      <c r="L144" s="6" t="s">
        <v>24</v>
      </c>
      <c r="M144" s="7">
        <v>4.5</v>
      </c>
      <c r="N144" s="7">
        <v>0.5</v>
      </c>
      <c r="O144" s="8" t="s">
        <v>25</v>
      </c>
      <c r="P144" s="7">
        <f t="shared" si="16"/>
        <v>230.04</v>
      </c>
      <c r="Q144" s="29">
        <f t="shared" si="12"/>
        <v>-0.5</v>
      </c>
      <c r="R144" s="9">
        <f t="shared" si="17"/>
        <v>30.334999999999994</v>
      </c>
      <c r="S144" s="10">
        <f t="shared" si="13"/>
        <v>260.375</v>
      </c>
      <c r="T144" s="11">
        <f t="shared" si="14"/>
        <v>0.47887323943661969</v>
      </c>
      <c r="U144" s="12">
        <f t="shared" si="15"/>
        <v>0.13186837071813601</v>
      </c>
      <c r="V144">
        <f>COUNTIF($L$2:L144,1)</f>
        <v>68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2.75" x14ac:dyDescent="0.2">
      <c r="A145" s="3">
        <v>143</v>
      </c>
      <c r="B145" s="4">
        <v>45199</v>
      </c>
      <c r="C145" s="3" t="s">
        <v>371</v>
      </c>
      <c r="D145" s="3" t="s">
        <v>202</v>
      </c>
      <c r="E145" s="3">
        <v>1</v>
      </c>
      <c r="F145" s="3" t="s">
        <v>376</v>
      </c>
      <c r="G145" s="3" t="s">
        <v>21</v>
      </c>
      <c r="H145" s="3" t="s">
        <v>212</v>
      </c>
      <c r="I145" s="3" t="s">
        <v>23</v>
      </c>
      <c r="J145" s="5" t="s">
        <v>25</v>
      </c>
      <c r="K145" s="23" t="s">
        <v>372</v>
      </c>
      <c r="L145" s="6" t="s">
        <v>24</v>
      </c>
      <c r="M145" s="7">
        <v>3.5</v>
      </c>
      <c r="N145" s="7">
        <v>0.5</v>
      </c>
      <c r="O145" s="8" t="s">
        <v>25</v>
      </c>
      <c r="P145" s="7">
        <f t="shared" si="16"/>
        <v>230.54</v>
      </c>
      <c r="Q145" s="29">
        <f t="shared" si="12"/>
        <v>-0.5</v>
      </c>
      <c r="R145" s="30">
        <f t="shared" si="17"/>
        <v>29.834999999999994</v>
      </c>
      <c r="S145" s="31">
        <f t="shared" si="13"/>
        <v>260.375</v>
      </c>
      <c r="T145" s="32">
        <f t="shared" si="14"/>
        <v>0.47552447552447552</v>
      </c>
      <c r="U145" s="12">
        <f t="shared" si="15"/>
        <v>0.12941355079378852</v>
      </c>
      <c r="V145">
        <f>COUNTIF($L$2:L145,1)</f>
        <v>68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</sheetData>
  <sheetProtection selectLockedCells="1" selectUnlockedCells="1"/>
  <autoFilter ref="A1:IK122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2023-10-02T15:10:25Z</dcterms:modified>
</cp:coreProperties>
</file>