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ippb\Dropbox\Tippbrüder\Statistik\"/>
    </mc:Choice>
  </mc:AlternateContent>
  <xr:revisionPtr revIDLastSave="0" documentId="13_ncr:1_{604F33DC-D5AF-4A42-9348-24CD6859D34C}" xr6:coauthVersionLast="47" xr6:coauthVersionMax="47" xr10:uidLastSave="{00000000-0000-0000-0000-000000000000}"/>
  <bookViews>
    <workbookView xWindow="28680" yWindow="-120" windowWidth="29040" windowHeight="15840" tabRatio="282" xr2:uid="{00000000-000D-0000-FFFF-FFFF00000000}"/>
  </bookViews>
  <sheets>
    <sheet name="Mai" sheetId="1" r:id="rId1"/>
  </sheets>
  <definedNames>
    <definedName name="__Anonymous_Sheet_DB__1">Mai!#REF!</definedName>
    <definedName name="__xlnm._FilterDatabase" localSheetId="0">Mai!#REF!</definedName>
    <definedName name="__xlnm._FilterDatabase_1">Mai!#REF!</definedName>
    <definedName name="_xlnm._FilterDatabase" localSheetId="0" hidden="1">Mai!$A$1:$IK$131</definedName>
    <definedName name="Excel_BuiltIn__FilterDatabase" localSheetId="0">Mai!#REF!</definedName>
    <definedName name="Excel_BuiltIn__FilterDatabase_1">Mai!#REF!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1" i="1" l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P6" i="1" s="1"/>
  <c r="R4" i="1" l="1"/>
  <c r="R5" i="1" s="1"/>
  <c r="P7" i="1"/>
  <c r="S3" i="1"/>
  <c r="U3" i="1" s="1"/>
  <c r="S4" i="1" l="1"/>
  <c r="U4" i="1" s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S5" i="1"/>
  <c r="U5" i="1" s="1"/>
  <c r="S6" i="1"/>
  <c r="U6" i="1" s="1"/>
  <c r="S7" i="1"/>
  <c r="U7" i="1" s="1"/>
  <c r="P8" i="1"/>
  <c r="S8" i="1" l="1"/>
  <c r="U8" i="1" s="1"/>
  <c r="P9" i="1"/>
  <c r="S9" i="1" l="1"/>
  <c r="U9" i="1" s="1"/>
  <c r="P10" i="1"/>
  <c r="P11" i="1" l="1"/>
  <c r="S10" i="1"/>
  <c r="U10" i="1" s="1"/>
  <c r="P12" i="1" l="1"/>
  <c r="S11" i="1"/>
  <c r="U11" i="1" s="1"/>
  <c r="S12" i="1" l="1"/>
  <c r="U12" i="1" s="1"/>
  <c r="P13" i="1"/>
  <c r="P14" i="1" l="1"/>
  <c r="S13" i="1"/>
  <c r="U13" i="1" s="1"/>
  <c r="S14" i="1" l="1"/>
  <c r="U14" i="1" s="1"/>
  <c r="P15" i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S19" i="1" l="1"/>
  <c r="U19" i="1" s="1"/>
  <c r="P20" i="1"/>
  <c r="S20" i="1" l="1"/>
  <c r="U20" i="1" s="1"/>
  <c r="P21" i="1"/>
  <c r="S21" i="1" l="1"/>
  <c r="U21" i="1" s="1"/>
  <c r="P22" i="1"/>
  <c r="P23" i="1" l="1"/>
  <c r="S22" i="1"/>
  <c r="U22" i="1" s="1"/>
  <c r="P24" i="1" l="1"/>
  <c r="S23" i="1"/>
  <c r="U23" i="1" s="1"/>
  <c r="S24" i="1" l="1"/>
  <c r="U24" i="1" s="1"/>
  <c r="P25" i="1"/>
  <c r="P26" i="1" l="1"/>
  <c r="S25" i="1"/>
  <c r="U25" i="1" s="1"/>
  <c r="S26" i="1" l="1"/>
  <c r="U26" i="1" s="1"/>
  <c r="P27" i="1"/>
  <c r="S27" i="1" l="1"/>
  <c r="U27" i="1" s="1"/>
  <c r="P28" i="1"/>
  <c r="P29" i="1" l="1"/>
  <c r="S28" i="1"/>
  <c r="U28" i="1" s="1"/>
  <c r="P30" i="1" l="1"/>
  <c r="S29" i="1"/>
  <c r="U29" i="1" s="1"/>
  <c r="P31" i="1" l="1"/>
  <c r="S30" i="1"/>
  <c r="U30" i="1" s="1"/>
  <c r="S31" i="1" l="1"/>
  <c r="U31" i="1" s="1"/>
  <c r="P32" i="1"/>
  <c r="S32" i="1" l="1"/>
  <c r="U32" i="1" s="1"/>
  <c r="P33" i="1"/>
  <c r="S33" i="1" l="1"/>
  <c r="U33" i="1" s="1"/>
  <c r="P34" i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S38" i="1" l="1"/>
  <c r="U38" i="1" s="1"/>
  <c r="P39" i="1"/>
  <c r="S39" i="1" l="1"/>
  <c r="U39" i="1" s="1"/>
  <c r="P40" i="1"/>
  <c r="S40" i="1" l="1"/>
  <c r="U40" i="1" s="1"/>
  <c r="P41" i="1"/>
  <c r="P42" i="1" l="1"/>
  <c r="S41" i="1"/>
  <c r="U41" i="1" s="1"/>
  <c r="P43" i="1" l="1"/>
  <c r="S42" i="1"/>
  <c r="U42" i="1" s="1"/>
  <c r="S43" i="1" l="1"/>
  <c r="U43" i="1" s="1"/>
  <c r="P44" i="1"/>
  <c r="P45" i="1" l="1"/>
  <c r="S44" i="1"/>
  <c r="U44" i="1" s="1"/>
  <c r="S45" i="1" l="1"/>
  <c r="U45" i="1" s="1"/>
  <c r="P46" i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S50" i="1" l="1"/>
  <c r="U50" i="1" s="1"/>
  <c r="P51" i="1"/>
  <c r="P52" i="1" l="1"/>
  <c r="S51" i="1"/>
  <c r="U51" i="1" s="1"/>
  <c r="S52" i="1" l="1"/>
  <c r="U52" i="1" s="1"/>
  <c r="P53" i="1"/>
  <c r="P54" i="1" l="1"/>
  <c r="S53" i="1"/>
  <c r="U53" i="1" s="1"/>
  <c r="P55" i="1" l="1"/>
  <c r="S54" i="1"/>
  <c r="U54" i="1" s="1"/>
  <c r="S55" i="1" l="1"/>
  <c r="U55" i="1" s="1"/>
  <c r="P56" i="1"/>
  <c r="P57" i="1" l="1"/>
  <c r="S56" i="1"/>
  <c r="U56" i="1" s="1"/>
  <c r="S57" i="1" l="1"/>
  <c r="U57" i="1" s="1"/>
  <c r="P58" i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S62" i="1" l="1"/>
  <c r="U62" i="1" s="1"/>
  <c r="P63" i="1"/>
  <c r="P64" i="1" l="1"/>
  <c r="S63" i="1"/>
  <c r="U63" i="1" s="1"/>
  <c r="S64" i="1" l="1"/>
  <c r="U64" i="1" s="1"/>
  <c r="P65" i="1"/>
  <c r="P66" i="1" l="1"/>
  <c r="S65" i="1"/>
  <c r="U65" i="1" s="1"/>
  <c r="P67" i="1" l="1"/>
  <c r="S66" i="1"/>
  <c r="U66" i="1" s="1"/>
  <c r="S67" i="1" l="1"/>
  <c r="U67" i="1" s="1"/>
  <c r="P68" i="1"/>
  <c r="P69" i="1" l="1"/>
  <c r="S68" i="1"/>
  <c r="U68" i="1" s="1"/>
  <c r="S69" i="1" l="1"/>
  <c r="U69" i="1" s="1"/>
  <c r="P70" i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S74" i="1" l="1"/>
  <c r="U74" i="1" s="1"/>
  <c r="P75" i="1"/>
  <c r="P76" i="1" l="1"/>
  <c r="S75" i="1"/>
  <c r="U75" i="1" s="1"/>
  <c r="S76" i="1" l="1"/>
  <c r="U76" i="1" s="1"/>
  <c r="P77" i="1"/>
  <c r="P78" i="1" l="1"/>
  <c r="S77" i="1"/>
  <c r="U77" i="1" s="1"/>
  <c r="P79" i="1" l="1"/>
  <c r="S78" i="1"/>
  <c r="U78" i="1" s="1"/>
  <c r="S79" i="1" l="1"/>
  <c r="U79" i="1" s="1"/>
  <c r="P80" i="1"/>
  <c r="S80" i="1" l="1"/>
  <c r="U80" i="1" s="1"/>
  <c r="P81" i="1"/>
  <c r="S81" i="1" l="1"/>
  <c r="U81" i="1" s="1"/>
  <c r="P82" i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S86" i="1" l="1"/>
  <c r="U86" i="1" s="1"/>
  <c r="P87" i="1"/>
  <c r="P88" i="1" l="1"/>
  <c r="S87" i="1"/>
  <c r="U87" i="1" s="1"/>
  <c r="S88" i="1" l="1"/>
  <c r="U88" i="1" s="1"/>
  <c r="P89" i="1"/>
  <c r="P90" i="1" l="1"/>
  <c r="S89" i="1"/>
  <c r="U89" i="1" s="1"/>
  <c r="P91" i="1" l="1"/>
  <c r="S90" i="1"/>
  <c r="U90" i="1" s="1"/>
  <c r="S91" i="1" l="1"/>
  <c r="U91" i="1" s="1"/>
  <c r="P92" i="1"/>
  <c r="P93" i="1" l="1"/>
  <c r="S92" i="1"/>
  <c r="U92" i="1" s="1"/>
  <c r="S93" i="1" l="1"/>
  <c r="U93" i="1" s="1"/>
  <c r="P94" i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S98" i="1" l="1"/>
  <c r="U98" i="1" s="1"/>
  <c r="P99" i="1"/>
  <c r="P100" i="1" l="1"/>
  <c r="S99" i="1"/>
  <c r="U99" i="1" s="1"/>
  <c r="P101" i="1" l="1"/>
  <c r="S100" i="1"/>
  <c r="U100" i="1" s="1"/>
  <c r="S101" i="1" l="1"/>
  <c r="U101" i="1" s="1"/>
  <c r="P102" i="1"/>
  <c r="S102" i="1" l="1"/>
  <c r="U102" i="1" s="1"/>
  <c r="P103" i="1"/>
  <c r="S103" i="1" l="1"/>
  <c r="U103" i="1" s="1"/>
  <c r="P104" i="1"/>
  <c r="P105" i="1" l="1"/>
  <c r="S104" i="1"/>
  <c r="U104" i="1" s="1"/>
  <c r="P106" i="1" l="1"/>
  <c r="S105" i="1"/>
  <c r="U105" i="1" s="1"/>
  <c r="P107" i="1" l="1"/>
  <c r="S106" i="1"/>
  <c r="U106" i="1" s="1"/>
  <c r="P108" i="1" l="1"/>
  <c r="S107" i="1"/>
  <c r="U107" i="1" s="1"/>
  <c r="S108" i="1" l="1"/>
  <c r="U108" i="1" s="1"/>
  <c r="P109" i="1"/>
  <c r="S109" i="1" l="1"/>
  <c r="U109" i="1" s="1"/>
  <c r="P110" i="1"/>
  <c r="S110" i="1" l="1"/>
  <c r="U110" i="1" s="1"/>
  <c r="P111" i="1"/>
  <c r="P112" i="1" l="1"/>
  <c r="S111" i="1"/>
  <c r="U111" i="1" s="1"/>
  <c r="P113" i="1" l="1"/>
  <c r="S112" i="1"/>
  <c r="U112" i="1" s="1"/>
  <c r="P114" i="1" l="1"/>
  <c r="S113" i="1"/>
  <c r="U113" i="1" s="1"/>
  <c r="S114" i="1" l="1"/>
  <c r="U114" i="1" s="1"/>
  <c r="P115" i="1"/>
  <c r="S115" i="1" l="1"/>
  <c r="U115" i="1" s="1"/>
  <c r="P116" i="1"/>
  <c r="P117" i="1" l="1"/>
  <c r="S116" i="1"/>
  <c r="U116" i="1" s="1"/>
  <c r="P118" i="1" l="1"/>
  <c r="S117" i="1"/>
  <c r="U117" i="1" s="1"/>
  <c r="P119" i="1" l="1"/>
  <c r="S118" i="1"/>
  <c r="U118" i="1" s="1"/>
  <c r="S119" i="1" l="1"/>
  <c r="U119" i="1" s="1"/>
  <c r="P120" i="1"/>
  <c r="S120" i="1" l="1"/>
  <c r="U120" i="1" s="1"/>
  <c r="P121" i="1"/>
  <c r="S121" i="1" l="1"/>
  <c r="U121" i="1" s="1"/>
  <c r="P122" i="1"/>
  <c r="S122" i="1" l="1"/>
  <c r="U122" i="1" s="1"/>
  <c r="P123" i="1"/>
  <c r="P124" i="1" l="1"/>
  <c r="S123" i="1"/>
  <c r="U123" i="1" s="1"/>
  <c r="P125" i="1" l="1"/>
  <c r="S124" i="1"/>
  <c r="U124" i="1" s="1"/>
  <c r="P126" i="1" l="1"/>
  <c r="S125" i="1"/>
  <c r="U125" i="1" s="1"/>
  <c r="S126" i="1" l="1"/>
  <c r="U126" i="1" s="1"/>
  <c r="P127" i="1"/>
  <c r="P128" i="1" l="1"/>
  <c r="S127" i="1"/>
  <c r="U127" i="1" s="1"/>
  <c r="S128" i="1" l="1"/>
  <c r="U128" i="1" s="1"/>
  <c r="P129" i="1"/>
  <c r="P130" i="1" l="1"/>
  <c r="S129" i="1"/>
  <c r="U129" i="1" s="1"/>
  <c r="P131" i="1" l="1"/>
  <c r="S131" i="1" s="1"/>
  <c r="U131" i="1" s="1"/>
  <c r="S130" i="1"/>
  <c r="U130" i="1" s="1"/>
</calcChain>
</file>

<file path=xl/sharedStrings.xml><?xml version="1.0" encoding="utf-8"?>
<sst xmlns="http://schemas.openxmlformats.org/spreadsheetml/2006/main" count="1210" uniqueCount="339">
  <si>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</si>
  <si>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</si>
  <si>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</si>
  <si>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</si>
  <si>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</si>
  <si>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</si>
  <si>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</si>
  <si>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</si>
  <si>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</si>
  <si>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</si>
  <si>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</si>
  <si>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</si>
  <si>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</si>
  <si>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</si>
  <si>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</si>
  <si>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</si>
  <si>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</si>
  <si>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</si>
  <si>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</si>
  <si>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</si>
  <si>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</si>
  <si>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</si>
  <si>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</si>
  <si>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</si>
  <si>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</si>
  <si>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</si>
  <si>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</si>
  <si>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</si>
  <si>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</si>
  <si>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Fussball</t>
  </si>
  <si>
    <t>1-2</t>
  </si>
  <si>
    <t>1 asian -1,25</t>
  </si>
  <si>
    <t>2 asian -1</t>
  </si>
  <si>
    <t>4-1</t>
  </si>
  <si>
    <t>0-0</t>
  </si>
  <si>
    <t>1-0</t>
  </si>
  <si>
    <t>2 asian -1,25</t>
  </si>
  <si>
    <t>1 asian -1,75</t>
  </si>
  <si>
    <t>1 asian -1</t>
  </si>
  <si>
    <t>0-2</t>
  </si>
  <si>
    <t>1-3</t>
  </si>
  <si>
    <t>Karten</t>
  </si>
  <si>
    <t>1 asian -0,75</t>
  </si>
  <si>
    <t>1
1</t>
  </si>
  <si>
    <t>2 asian -0,75</t>
  </si>
  <si>
    <t>3-4</t>
  </si>
  <si>
    <t>mystake</t>
  </si>
  <si>
    <t>2
2</t>
  </si>
  <si>
    <t>1
1 asian -1,25</t>
  </si>
  <si>
    <t>Elversberg II - Waldalgesheim</t>
  </si>
  <si>
    <t>Hertha II - Meuselwitz</t>
  </si>
  <si>
    <t>3-0</t>
  </si>
  <si>
    <t>Sasel - Rugenbergen</t>
  </si>
  <si>
    <t>X2</t>
  </si>
  <si>
    <t>Hamm United - HEBC</t>
  </si>
  <si>
    <t>Mutschelbach - Pforzheim</t>
  </si>
  <si>
    <t>Erlangen - Eltersdorf</t>
  </si>
  <si>
    <t>0-3</t>
  </si>
  <si>
    <t>Pipinsried - Augsburg II
Leverkusen - Köln</t>
  </si>
  <si>
    <t>2 asian -1,25
1</t>
  </si>
  <si>
    <r>
      <rPr>
        <b/>
        <sz val="10"/>
        <color rgb="FF00B050"/>
        <rFont val="Arial"/>
        <family val="2"/>
      </rPr>
      <t>0-4</t>
    </r>
    <r>
      <rPr>
        <b/>
        <sz val="10"/>
        <color rgb="FFFF0000"/>
        <rFont val="Arial"/>
        <family val="2"/>
      </rPr>
      <t xml:space="preserve">
1-2</t>
    </r>
  </si>
  <si>
    <t>…</t>
  </si>
  <si>
    <t>Mühlheim-Karlich - Morlautern</t>
  </si>
  <si>
    <t>0-6</t>
  </si>
  <si>
    <t>over 3,5</t>
  </si>
  <si>
    <t>Leverkusen - Köln
Mainz - Schalke</t>
  </si>
  <si>
    <t>over 2,5 Karten
over 2,5 Karten</t>
  </si>
  <si>
    <t>7
5</t>
  </si>
  <si>
    <t>TB Berlin - Luckenwalde
Nürnberg II - Heimstetten</t>
  </si>
  <si>
    <t>2 asian -1
1 asian -1,25</t>
  </si>
  <si>
    <r>
      <t xml:space="preserve">1-3
</t>
    </r>
    <r>
      <rPr>
        <b/>
        <sz val="10"/>
        <color rgb="FFFF0000"/>
        <rFont val="Arial"/>
        <family val="2"/>
      </rPr>
      <t>1-1</t>
    </r>
  </si>
  <si>
    <t>Chancenwucher</t>
  </si>
  <si>
    <t>Mechtersheim - Koblenz</t>
  </si>
  <si>
    <t>Bamberg - Kornburg
Gebenbach - Grossbardorf</t>
  </si>
  <si>
    <t>2-0
4-0</t>
  </si>
  <si>
    <t>Waldalgesheim - Elversberg II</t>
  </si>
  <si>
    <t>4-2</t>
  </si>
  <si>
    <t>Eisbachtal - Jägersburg</t>
  </si>
  <si>
    <t>2-1</t>
  </si>
  <si>
    <t>5er Kombi</t>
  </si>
  <si>
    <t>1/5</t>
  </si>
  <si>
    <t>Waldgirmes - Eintracht II</t>
  </si>
  <si>
    <t>2 asian -1,75</t>
  </si>
  <si>
    <t>Auersmacher - Schott Mainz</t>
  </si>
  <si>
    <t>Ahrweiler - Dudenhofen</t>
  </si>
  <si>
    <t>0-4</t>
  </si>
  <si>
    <t>Hertha - Stuttgart
Hoffenheim - Eintracht</t>
  </si>
  <si>
    <t>over 5,5
over 7</t>
  </si>
  <si>
    <r>
      <rPr>
        <b/>
        <sz val="10"/>
        <color rgb="FFFF0000"/>
        <rFont val="Arial"/>
        <family val="2"/>
      </rPr>
      <t>5</t>
    </r>
    <r>
      <rPr>
        <b/>
        <sz val="10"/>
        <color rgb="FF00B050"/>
        <rFont val="Arial"/>
        <family val="2"/>
      </rPr>
      <t xml:space="preserve">
8</t>
    </r>
  </si>
  <si>
    <t>wahnsinn</t>
  </si>
  <si>
    <t>Exeter - Morecambe</t>
  </si>
  <si>
    <t>3-2</t>
  </si>
  <si>
    <t>Burton - Milton Keynes</t>
  </si>
  <si>
    <t>over 1,5</t>
  </si>
  <si>
    <t>Ahlerstedt - FT Braunschweig</t>
  </si>
  <si>
    <t>Schermbeck - Sprockhövel</t>
  </si>
  <si>
    <t>2 asian 0</t>
  </si>
  <si>
    <t>3-3</t>
  </si>
  <si>
    <t>Vikt. Glesch - Bonner SC</t>
  </si>
  <si>
    <t>1-5</t>
  </si>
  <si>
    <t>Freialdenhoven - Wegberg</t>
  </si>
  <si>
    <t>Kirchberg - Wiesbach</t>
  </si>
  <si>
    <t>88. 3-4 Gegentor..</t>
  </si>
  <si>
    <t>Hilden - Meerbusch</t>
  </si>
  <si>
    <t>Turu - Velbert
Halberstadt - Cottbus</t>
  </si>
  <si>
    <t>2 asian -2
2 asian -1,25</t>
  </si>
  <si>
    <r>
      <rPr>
        <b/>
        <sz val="10"/>
        <color rgb="FFFF000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1-3</t>
    </r>
  </si>
  <si>
    <t>Real - City</t>
  </si>
  <si>
    <t>over 3,5 Karten
over 1,5 Tore</t>
  </si>
  <si>
    <t>4
1-1</t>
  </si>
  <si>
    <t>Bayern II - Hankofen
Worms - Balingen</t>
  </si>
  <si>
    <t>1 asian -2
over 2,25</t>
  </si>
  <si>
    <t>4-1
3-0</t>
  </si>
  <si>
    <t>Eltersdorf - Don Bamberg</t>
  </si>
  <si>
    <t>1 asian -2</t>
  </si>
  <si>
    <t>Nettetal - Hamborn
Köln - Hertha</t>
  </si>
  <si>
    <t>over 2,5
over 1,5 Teamkarten 2</t>
  </si>
  <si>
    <t>2-1
7</t>
  </si>
  <si>
    <t>Köln - Hertha</t>
  </si>
  <si>
    <t>over 4,5 Karten
over 5,5 Tore</t>
  </si>
  <si>
    <t>9
5-2</t>
  </si>
  <si>
    <t>Chemie - Halberstadt
Schalding - Rosenheim</t>
  </si>
  <si>
    <t>1 asian -1,25
1 asian -1,75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</si>
  <si>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4-1</t>
    </r>
  </si>
  <si>
    <t>2-0 Führung.. 78+91. 2-2…</t>
  </si>
  <si>
    <t>Cottbus - Erfurt</t>
  </si>
  <si>
    <t>Aubstadt - Rain
Weidenhausen - Dietkirchen</t>
  </si>
  <si>
    <t>over 2,5
over 2,75</t>
  </si>
  <si>
    <t>6-1
1-2</t>
  </si>
  <si>
    <t>1-2 bereits nach 15 Minuten…</t>
  </si>
  <si>
    <t>Schweinfurt - Vilzing</t>
  </si>
  <si>
    <t>Schott Mainz - Kaiserslautern II
Bayern - Schalke</t>
  </si>
  <si>
    <t>1 asian -1
1</t>
  </si>
  <si>
    <t>4-1
6-0</t>
  </si>
  <si>
    <t>BW Berlin - Staaken</t>
  </si>
  <si>
    <t>Union - Freiburg
Bochum - Augsburg</t>
  </si>
  <si>
    <t>over 1,5 Teamkarten 1
over 1,5 Teamkarten 1</t>
  </si>
  <si>
    <t>3
3</t>
  </si>
  <si>
    <t>Union - Freiburg
Wolfsburg - Hoffenheim</t>
  </si>
  <si>
    <t>over 1,5 Teamkarten 2
over 1,5 Teamkarten 2</t>
  </si>
  <si>
    <r>
      <rPr>
        <b/>
        <sz val="10"/>
        <color rgb="FFFF0000"/>
        <rFont val="Arial"/>
        <family val="2"/>
      </rPr>
      <t>1</t>
    </r>
    <r>
      <rPr>
        <b/>
        <sz val="10"/>
        <color rgb="FF00B050"/>
        <rFont val="Arial"/>
        <family val="2"/>
      </rPr>
      <t xml:space="preserve">
2</t>
    </r>
  </si>
  <si>
    <t>13 Fouls…</t>
  </si>
  <si>
    <t>Eintracht II - Fernwald
Dudenhofen - Kirchberg</t>
  </si>
  <si>
    <t>1 asian -1,5
1 asian -1,5</t>
  </si>
  <si>
    <t>4-1
2-0</t>
  </si>
  <si>
    <t>Kiliia - Husumer
Frankfurt - Mainz</t>
  </si>
  <si>
    <t>1
over 1,5 Teamkarten 1</t>
  </si>
  <si>
    <r>
      <t xml:space="preserve">3-0
</t>
    </r>
    <r>
      <rPr>
        <b/>
        <sz val="10"/>
        <color rgb="FFFF0000"/>
        <rFont val="Arial"/>
        <family val="2"/>
      </rPr>
      <t>1</t>
    </r>
  </si>
  <si>
    <t>Bayern - Schalke</t>
  </si>
  <si>
    <t>Ecken</t>
  </si>
  <si>
    <t>1 asian -5 Ecken</t>
  </si>
  <si>
    <t>4-3</t>
  </si>
  <si>
    <t>HAHAHAHAHAHAH</t>
  </si>
  <si>
    <t>Morlautern - Ahrweiler</t>
  </si>
  <si>
    <t>6-0</t>
  </si>
  <si>
    <t>Bochum - Augsburg
Wolfsburg - Hoffenheim</t>
  </si>
  <si>
    <t>over 4,5 Karten
over 4,5 Karten</t>
  </si>
  <si>
    <r>
      <t xml:space="preserve">5
</t>
    </r>
    <r>
      <rPr>
        <b/>
        <sz val="10"/>
        <color rgb="FFFF0000"/>
        <rFont val="Arial"/>
        <family val="2"/>
      </rPr>
      <t>4</t>
    </r>
  </si>
  <si>
    <t>29 Fouls…..</t>
  </si>
  <si>
    <t>Leher - Neustadt
Ammerthal - Großbardorf</t>
  </si>
  <si>
    <t>over 3
over 3</t>
  </si>
  <si>
    <t>0-4
3-2</t>
  </si>
  <si>
    <t>Ulm - Stuttgart II
Koblenz - Auersmacher</t>
  </si>
  <si>
    <t>3-2
2-1</t>
  </si>
  <si>
    <t>Groningen - Ajax
Lotte - Gievenbeck
Leipzig - Bremen</t>
  </si>
  <si>
    <t>2
1
1</t>
  </si>
  <si>
    <r>
      <rPr>
        <b/>
        <sz val="10"/>
        <color rgb="FF0070C0"/>
        <rFont val="Arial"/>
        <family val="2"/>
      </rPr>
      <t>abg.</t>
    </r>
    <r>
      <rPr>
        <b/>
        <sz val="10"/>
        <color rgb="FF00B050"/>
        <rFont val="Arial"/>
        <family val="2"/>
      </rPr>
      <t xml:space="preserve">
1-0
2-1</t>
    </r>
  </si>
  <si>
    <t>Bremer - Lohne
Hildesheim - Bremen II</t>
  </si>
  <si>
    <t>over 2,5
over 2,5</t>
  </si>
  <si>
    <t>3-1
3-0</t>
  </si>
  <si>
    <t>Fürth II - Würzburg
Erndtebrück - Siegen
Delbrücker - Schermbeck</t>
  </si>
  <si>
    <t>over 2,5
over 2,5
over 2,75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</si>
  <si>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3-1
</t>
    </r>
    <r>
      <rPr>
        <b/>
        <sz val="10"/>
        <color rgb="FFFF0000"/>
        <rFont val="Arial"/>
        <family val="2"/>
      </rPr>
      <t>0-1</t>
    </r>
  </si>
  <si>
    <t>Vreden - Bövinghausen
Schonnebeck - Sonsbeck
Stuttgart - Leverkusen</t>
  </si>
  <si>
    <t>over 2,75
over 2,75
over 2</t>
  </si>
  <si>
    <r>
      <t xml:space="preserve">3-2
4-2
</t>
    </r>
    <r>
      <rPr>
        <b/>
        <sz val="10"/>
        <color rgb="FF0070C0"/>
        <rFont val="Arial"/>
        <family val="2"/>
      </rPr>
      <t>1-1</t>
    </r>
  </si>
  <si>
    <t>Wegberg - Königsdorf</t>
  </si>
  <si>
    <t>Everton - City
Stuttgart - Leverkusen</t>
  </si>
  <si>
    <t>2
over 1,5 Teamkarten 1</t>
  </si>
  <si>
    <t>0-3
2</t>
  </si>
  <si>
    <t>Emden - Kiel II
MSV Düsseldorf - Baumberg</t>
  </si>
  <si>
    <t>2 asian -1,25
over 2,75</t>
  </si>
  <si>
    <t>0-4
2-1</t>
  </si>
  <si>
    <t>Luton - Sunderland
Inter - Milan</t>
  </si>
  <si>
    <t>Inter - Milan</t>
  </si>
  <si>
    <t>Hernandez Gelb</t>
  </si>
  <si>
    <t>Witz des Jahres</t>
  </si>
  <si>
    <t>Luton - Sunderland</t>
  </si>
  <si>
    <t>over 2,5 Tore
over 4,5 Karten</t>
  </si>
  <si>
    <t>2
4</t>
  </si>
  <si>
    <t>over 1 Tore
over 3,5 Karten</t>
  </si>
  <si>
    <r>
      <rPr>
        <b/>
        <sz val="10"/>
        <color rgb="FF0070C0"/>
        <rFont val="Arial"/>
        <family val="2"/>
      </rPr>
      <t>1</t>
    </r>
    <r>
      <rPr>
        <b/>
        <sz val="10"/>
        <color rgb="FF00B050"/>
        <rFont val="Arial"/>
        <family val="2"/>
      </rPr>
      <t xml:space="preserve">
6</t>
    </r>
  </si>
  <si>
    <t>Oberlausitz - Krieschow
Dietkirchen - Eddersheim</t>
  </si>
  <si>
    <r>
      <rPr>
        <b/>
        <sz val="10"/>
        <color rgb="FFFF0000"/>
        <rFont val="Arial"/>
        <family val="2"/>
      </rPr>
      <t>2-3</t>
    </r>
    <r>
      <rPr>
        <b/>
        <sz val="10"/>
        <color rgb="FF00B050"/>
        <rFont val="Arial"/>
        <family val="2"/>
      </rPr>
      <t xml:space="preserve">
1-2</t>
    </r>
  </si>
  <si>
    <t>Ratingen - Nettetal
Kleve - Meerbusch</t>
  </si>
  <si>
    <t>over 2,75
over 2,75</t>
  </si>
  <si>
    <t>4-0
2-2</t>
  </si>
  <si>
    <t>Siegburger - Bonn
Middlesbrough - Coventry</t>
  </si>
  <si>
    <t>over 2,5
over 3,5 Karten</t>
  </si>
  <si>
    <r>
      <rPr>
        <b/>
        <sz val="10"/>
        <color rgb="FFFF0000"/>
        <rFont val="Arial"/>
        <family val="2"/>
      </rPr>
      <t>0-2</t>
    </r>
    <r>
      <rPr>
        <b/>
        <sz val="10"/>
        <color rgb="FF00B050"/>
        <rFont val="Arial"/>
        <family val="2"/>
      </rPr>
      <t xml:space="preserve"> 
10</t>
    </r>
  </si>
  <si>
    <t>City - Real</t>
  </si>
  <si>
    <t>over 1,5 Teamkarten 1
over 1,5 Tore</t>
  </si>
  <si>
    <t>3
4-0</t>
  </si>
  <si>
    <t>Monheim - Velbert
Turu - Homberg</t>
  </si>
  <si>
    <t>2-3
2-4</t>
  </si>
  <si>
    <t>Wegberg - Pesch</t>
  </si>
  <si>
    <t>Köln II - Frechen
Königsdorf - Hohekeppel</t>
  </si>
  <si>
    <t>2-1
1-3</t>
  </si>
  <si>
    <t>Turu - Homberg</t>
  </si>
  <si>
    <t>2-4</t>
  </si>
  <si>
    <t>Leverkusen - Roma
Sevilla - Juve
Basel - Florenz</t>
  </si>
  <si>
    <t>over 1,5 Teamkarten 1
over 1,5 Teamkarten 1
over 1,5 Teamkarten 1</t>
  </si>
  <si>
    <r>
      <t xml:space="preserve">6
</t>
    </r>
    <r>
      <rPr>
        <b/>
        <sz val="10"/>
        <color rgb="FFFF0000"/>
        <rFont val="Arial"/>
        <family val="2"/>
      </rPr>
      <t>1
1</t>
    </r>
  </si>
  <si>
    <t xml:space="preserve">Bremen II - Kiel II
Delmenhorst - Bremer 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</si>
  <si>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1-3</t>
    </r>
  </si>
  <si>
    <t>Ismaning - Landsberg
Rehden - Hamburg II</t>
  </si>
  <si>
    <r>
      <t xml:space="preserve">2-1
</t>
    </r>
    <r>
      <rPr>
        <b/>
        <sz val="10"/>
        <color rgb="FFFF0000"/>
        <rFont val="Arial"/>
        <family val="2"/>
      </rPr>
      <t>0-0</t>
    </r>
  </si>
  <si>
    <t>Ulm - Fulda
Diefflen - Schott Mainz</t>
  </si>
  <si>
    <t>1
2 asian -1</t>
  </si>
  <si>
    <t>5-0
1-3</t>
  </si>
  <si>
    <t>Hankofen - Fürth II</t>
  </si>
  <si>
    <t>2-3</t>
  </si>
  <si>
    <t>Stadtallendorf - Steinbach
Bayern Hof - Eltersdorf</t>
  </si>
  <si>
    <t>1 asian -1,25
over 2,75</t>
  </si>
  <si>
    <t>1-0
0-2</t>
  </si>
  <si>
    <t>Bayern Hof - Eltersdorf</t>
  </si>
  <si>
    <t>Eisbachtal - Wiesbach</t>
  </si>
  <si>
    <t>Mechtersheim - Gonsenheim
Auersmacher - Karbach</t>
  </si>
  <si>
    <t>2-2
1-4</t>
  </si>
  <si>
    <t>Cremonese - Bologna
Hertha - Bochum
Hoffenheim - Union</t>
  </si>
  <si>
    <r>
      <t xml:space="preserve">1
1
</t>
    </r>
    <r>
      <rPr>
        <b/>
        <sz val="10"/>
        <color rgb="FF00B050"/>
        <rFont val="Arial"/>
        <family val="2"/>
      </rPr>
      <t>3</t>
    </r>
  </si>
  <si>
    <t>Dietkirchen - Alzenau</t>
  </si>
  <si>
    <t>Schalke - Eintracht
Hoffneheim - Union</t>
  </si>
  <si>
    <t>over 3,5
over 3,5 Karten</t>
  </si>
  <si>
    <t>2-2
8</t>
  </si>
  <si>
    <t>Bayern - Leipzig</t>
  </si>
  <si>
    <t>Laimer Gelb</t>
  </si>
  <si>
    <t>kurz davor</t>
  </si>
  <si>
    <t>Kimmich Gelb</t>
  </si>
  <si>
    <t>Haidara Gelb</t>
  </si>
  <si>
    <t>Mazraoui Gelb</t>
  </si>
  <si>
    <t>Simakan Gelb</t>
  </si>
  <si>
    <t>over 3,5 Karten</t>
  </si>
  <si>
    <t>2</t>
  </si>
  <si>
    <t>Lecce - Spezia
Mainz - Stuttgart
West Ham - Leeds</t>
  </si>
  <si>
    <t>over 1,5 Teamkarten 1
over 1,5 Teamkarten 2
over 1,5 Teamkarten 2</t>
  </si>
  <si>
    <r>
      <t xml:space="preserve">2
</t>
    </r>
    <r>
      <rPr>
        <b/>
        <sz val="10"/>
        <color rgb="FFFF0000"/>
        <rFont val="Arial"/>
        <family val="2"/>
      </rPr>
      <t>1</t>
    </r>
    <r>
      <rPr>
        <b/>
        <sz val="10"/>
        <color rgb="FF00B050"/>
        <rFont val="Arial"/>
        <family val="2"/>
      </rPr>
      <t xml:space="preserve">
3</t>
    </r>
  </si>
  <si>
    <t>zu blöd das Trikot auszuziehen</t>
  </si>
  <si>
    <t>Augsburg - Dortmund
Valencia - Real</t>
  </si>
  <si>
    <t>over 1,5 Teamkarten 2
over 1,5 Teamkarten 1</t>
  </si>
  <si>
    <t>3
5</t>
  </si>
  <si>
    <t>TeBe - Meuselwitz</t>
  </si>
  <si>
    <t>0-7</t>
  </si>
  <si>
    <t>Pauli II - Hildesheim
Weidenhausen - Griesheim</t>
  </si>
  <si>
    <t>2-1
3-1</t>
  </si>
  <si>
    <t>Kirchberg - Morlautern</t>
  </si>
  <si>
    <t>Rheine - Bövinghausen
Bamenohl - Sprockhövel</t>
  </si>
  <si>
    <t>3-3
5-1</t>
  </si>
  <si>
    <t>Siegen - Vreden
Meerbusch - Monheim</t>
  </si>
  <si>
    <t>4-0
4-1</t>
  </si>
  <si>
    <t>Nettetal - MSV Düsseldorf
Hohkeppel - Wegberg</t>
  </si>
  <si>
    <t>over 2,75
over 2,5</t>
  </si>
  <si>
    <t>2-1
1-2</t>
  </si>
  <si>
    <t>Meppen - Dresden
Newcastle - Leicester</t>
  </si>
  <si>
    <r>
      <t xml:space="preserve">4-1
</t>
    </r>
    <r>
      <rPr>
        <b/>
        <sz val="10"/>
        <color rgb="FFFF0000"/>
        <rFont val="Arial"/>
        <family val="2"/>
      </rPr>
      <t>0</t>
    </r>
  </si>
  <si>
    <t>Meppen - Dresden</t>
  </si>
  <si>
    <t>over 3,5 Tore</t>
  </si>
  <si>
    <t>Tor zu schnell</t>
  </si>
  <si>
    <t>Bayern II - Pipinsried</t>
  </si>
  <si>
    <t>1 asian -3,75</t>
  </si>
  <si>
    <t>3-1</t>
  </si>
  <si>
    <t>Nordhausen - Fahner Höhe
Paderborn II - Gievenbeck</t>
  </si>
  <si>
    <r>
      <t xml:space="preserve">1-3 
</t>
    </r>
    <r>
      <rPr>
        <b/>
        <sz val="10"/>
        <color rgb="FFFF0000"/>
        <rFont val="Arial"/>
        <family val="2"/>
      </rPr>
      <t>1-0</t>
    </r>
  </si>
  <si>
    <t>Zorbau - Grimma
Mainz II - Stuttgart II</t>
  </si>
  <si>
    <r>
      <t xml:space="preserve">2-4
</t>
    </r>
    <r>
      <rPr>
        <b/>
        <sz val="10"/>
        <color rgb="FFFF0000"/>
        <rFont val="Arial"/>
        <family val="2"/>
      </rPr>
      <t>0-1</t>
    </r>
  </si>
  <si>
    <t>Illertissen - Vilzing
Heimstetten - Ansbach</t>
  </si>
  <si>
    <t>over 2,5
over 3</t>
  </si>
  <si>
    <t>0-1
0-2</t>
  </si>
  <si>
    <t>Phönix Lübeck - Bremen II
Bremer SV - Teutonia</t>
  </si>
  <si>
    <t>over 2,5 
over 2,5</t>
  </si>
  <si>
    <r>
      <t xml:space="preserve">3-2
</t>
    </r>
    <r>
      <rPr>
        <b/>
        <sz val="10"/>
        <color rgb="FF0070C0"/>
        <rFont val="Arial"/>
        <family val="2"/>
      </rPr>
      <t>1-2</t>
    </r>
  </si>
  <si>
    <t>nach 13 Minuten bereits 1-2, aber Abbruch weil Rassismusvorfall..</t>
  </si>
  <si>
    <t>Eltersdorf - Abtswind
Wiesbach - Waldalgesheim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</si>
  <si>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1-2</t>
    </r>
  </si>
  <si>
    <t>Karbach - Lautern II
Gonsenheim - Auersmacher</t>
  </si>
  <si>
    <r>
      <t xml:space="preserve">6-1
</t>
    </r>
    <r>
      <rPr>
        <b/>
        <sz val="10"/>
        <color rgb="FF0070C0"/>
        <rFont val="Arial"/>
        <family val="2"/>
      </rPr>
      <t>3-0</t>
    </r>
  </si>
  <si>
    <t>Pforzheim - Offenburger</t>
  </si>
  <si>
    <t>1 asian -1,5</t>
  </si>
  <si>
    <t>Dudenhofen - Eisbachtal</t>
  </si>
  <si>
    <t>Leipzig - Schalke
Bochum - Leverkusen</t>
  </si>
  <si>
    <t>2
5</t>
  </si>
  <si>
    <t>Dortmund - Mainz
Stuttgart - Hoffenheim</t>
  </si>
  <si>
    <t>1
0</t>
  </si>
  <si>
    <t>Dresden - Oldenburg</t>
  </si>
  <si>
    <t>over 2,5</t>
  </si>
  <si>
    <t>Leipzig - Schalke
Dortmund - Mainz</t>
  </si>
  <si>
    <t>over 4,5
over 3,5</t>
  </si>
  <si>
    <t>4-2
2-2</t>
  </si>
  <si>
    <t>Verona - Empoli
Almeria - Valladolid</t>
  </si>
  <si>
    <r>
      <t xml:space="preserve">4
</t>
    </r>
    <r>
      <rPr>
        <b/>
        <sz val="10"/>
        <color rgb="FFFF0000"/>
        <rFont val="Arial"/>
        <family val="2"/>
      </rPr>
      <t>0</t>
    </r>
  </si>
  <si>
    <t>11 Fouls</t>
  </si>
  <si>
    <t>Koblenz - Diefflen
Königsdorf - Bonner SC</t>
  </si>
  <si>
    <t>1 asian -1,25
2 asian -1,25</t>
  </si>
  <si>
    <t>1-0
2-1</t>
  </si>
  <si>
    <t>Meuselwitz - Greifswalder
Lichtenberg - BFC Dynamo</t>
  </si>
  <si>
    <t>4-0
3-3</t>
  </si>
  <si>
    <t>Monza - Lecce
Getafe - Osasuna</t>
  </si>
  <si>
    <t>over 1,5 Teamkarten 2
over 2 Teamkarten 1</t>
  </si>
  <si>
    <t>Alkmaar - PSV Eindhoven
Regensburg - Heidenheim</t>
  </si>
  <si>
    <t>1-2
2-3</t>
  </si>
  <si>
    <t>Regensburg - Heidenheim</t>
  </si>
  <si>
    <t xml:space="preserve">over 3,5 </t>
  </si>
  <si>
    <t xml:space="preserve">over 4,5 </t>
  </si>
  <si>
    <t>Bautzen - Rudolstadt
Wernigerode - Freital</t>
  </si>
  <si>
    <t>4-3
2-2</t>
  </si>
  <si>
    <t>Delbrücker - Bamenohl
Erndtebrück - Schermbeck</t>
  </si>
  <si>
    <r>
      <t xml:space="preserve">4-1
</t>
    </r>
    <r>
      <rPr>
        <b/>
        <sz val="10"/>
        <color rgb="FFFF0000"/>
        <rFont val="Arial"/>
        <family val="2"/>
      </rPr>
      <t>1-0</t>
    </r>
  </si>
  <si>
    <t>Sprockhövel - Gütersloh
Bövinghausen - Siegen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</si>
  <si>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2-5</t>
    </r>
  </si>
  <si>
    <t>Hohkeppel - Pesch
Friesdorf - Frechen</t>
  </si>
  <si>
    <t>4-0
3-2</t>
  </si>
  <si>
    <t>Siegburger - Arnoldsweiler
Kleve - Essen</t>
  </si>
  <si>
    <t>1-0
1-1</t>
  </si>
  <si>
    <t>MSV Düsseldorf - Tönis
Monheim - Homberg</t>
  </si>
  <si>
    <t>0-0
0-1</t>
  </si>
  <si>
    <t>lächerlich</t>
  </si>
  <si>
    <t>Oberneuland - Gladbach</t>
  </si>
  <si>
    <t>Testspiel</t>
  </si>
  <si>
    <t xml:space="preserve">over 7,5 </t>
  </si>
  <si>
    <t>Monheim - Homberg</t>
  </si>
  <si>
    <t>over 1,75</t>
  </si>
  <si>
    <t>0-1</t>
  </si>
  <si>
    <t>Kilia Kiel - Bremerhaven</t>
  </si>
  <si>
    <t>1 asian -2,25</t>
  </si>
  <si>
    <t>90+92. gedreht..</t>
  </si>
  <si>
    <t>TVD Velbert - FSV Duisburg</t>
  </si>
  <si>
    <t>1 asian -5,25</t>
  </si>
  <si>
    <t>Sevilla - Roma</t>
  </si>
  <si>
    <t>Ecken 1 asian 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</si>
</sst>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Mai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E7-4878-9790-92D740BC2D43}"/>
                </c:ext>
              </c:extLst>
            </c:dLbl>
            <c:dLbl>
              <c:idx val="4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1"/>
              <c:layout>
                <c:manualLayout>
                  <c:x val="9.6717461161015626E-3"/>
                  <c:y val="-2.0604044746379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60-497F-870A-E765FAA97460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1-405F-8284-9650260C19A3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98"/>
              <c:layout>
                <c:manualLayout>
                  <c:x val="-9.5977190328621793E-3"/>
                  <c:y val="3.7058917133546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27-4E0B-9F16-C64D99E42CD2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layout>
                <c:manualLayout>
                  <c:x val="0"/>
                  <c:y val="-3.9326462278633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Mai!$R$3:$R$131</c:f>
              <c:numCache>
                <c:formatCode>General</c:formatCode>
                <c:ptCount val="129"/>
                <c:pt idx="0">
                  <c:v>2.3200000000000003</c:v>
                </c:pt>
                <c:pt idx="1">
                  <c:v>4.32</c:v>
                </c:pt>
                <c:pt idx="2">
                  <c:v>2.3200000000000003</c:v>
                </c:pt>
                <c:pt idx="3">
                  <c:v>1.3200000000000003</c:v>
                </c:pt>
                <c:pt idx="4">
                  <c:v>1.9700000000000002</c:v>
                </c:pt>
                <c:pt idx="5">
                  <c:v>6.6100000000000012</c:v>
                </c:pt>
                <c:pt idx="6">
                  <c:v>5.1100000000000012</c:v>
                </c:pt>
                <c:pt idx="7">
                  <c:v>6.6250000000000009</c:v>
                </c:pt>
                <c:pt idx="8">
                  <c:v>6.6250000000000009</c:v>
                </c:pt>
                <c:pt idx="9">
                  <c:v>8.8850000000000016</c:v>
                </c:pt>
                <c:pt idx="10">
                  <c:v>7.8850000000000016</c:v>
                </c:pt>
                <c:pt idx="11">
                  <c:v>5.8850000000000016</c:v>
                </c:pt>
                <c:pt idx="12">
                  <c:v>7.8450000000000015</c:v>
                </c:pt>
                <c:pt idx="13">
                  <c:v>9.2325000000000017</c:v>
                </c:pt>
                <c:pt idx="14">
                  <c:v>7.7325000000000017</c:v>
                </c:pt>
                <c:pt idx="15">
                  <c:v>6.7325000000000017</c:v>
                </c:pt>
                <c:pt idx="16">
                  <c:v>9.7325000000000017</c:v>
                </c:pt>
                <c:pt idx="17">
                  <c:v>8.2325000000000017</c:v>
                </c:pt>
                <c:pt idx="18">
                  <c:v>9.5225000000000009</c:v>
                </c:pt>
                <c:pt idx="19">
                  <c:v>8.0225000000000009</c:v>
                </c:pt>
                <c:pt idx="20">
                  <c:v>7.0225000000000009</c:v>
                </c:pt>
                <c:pt idx="21">
                  <c:v>5.5225000000000009</c:v>
                </c:pt>
                <c:pt idx="22">
                  <c:v>7.0975000000000001</c:v>
                </c:pt>
                <c:pt idx="23">
                  <c:v>5.5975000000000001</c:v>
                </c:pt>
                <c:pt idx="24">
                  <c:v>5.5975000000000001</c:v>
                </c:pt>
                <c:pt idx="25">
                  <c:v>7.6775000000000002</c:v>
                </c:pt>
                <c:pt idx="26">
                  <c:v>5.6775000000000002</c:v>
                </c:pt>
                <c:pt idx="27">
                  <c:v>5.6775000000000002</c:v>
                </c:pt>
                <c:pt idx="28">
                  <c:v>6.9824999999999999</c:v>
                </c:pt>
                <c:pt idx="29">
                  <c:v>4.9824999999999999</c:v>
                </c:pt>
                <c:pt idx="30">
                  <c:v>6.6524999999999999</c:v>
                </c:pt>
                <c:pt idx="31">
                  <c:v>8.7974999999999994</c:v>
                </c:pt>
                <c:pt idx="32">
                  <c:v>5.7974999999999994</c:v>
                </c:pt>
                <c:pt idx="33">
                  <c:v>7.857499999999999</c:v>
                </c:pt>
                <c:pt idx="34">
                  <c:v>9.5824999999999996</c:v>
                </c:pt>
                <c:pt idx="35">
                  <c:v>8.0824999999999996</c:v>
                </c:pt>
                <c:pt idx="36">
                  <c:v>7.0824999999999996</c:v>
                </c:pt>
                <c:pt idx="37">
                  <c:v>8.4774999999999991</c:v>
                </c:pt>
                <c:pt idx="38">
                  <c:v>6.9774999999999991</c:v>
                </c:pt>
                <c:pt idx="39">
                  <c:v>9.2774999999999999</c:v>
                </c:pt>
                <c:pt idx="40">
                  <c:v>7.7774999999999999</c:v>
                </c:pt>
                <c:pt idx="41">
                  <c:v>10.977499999999999</c:v>
                </c:pt>
                <c:pt idx="42">
                  <c:v>9.4774999999999991</c:v>
                </c:pt>
                <c:pt idx="43">
                  <c:v>11.8475</c:v>
                </c:pt>
                <c:pt idx="44">
                  <c:v>10.3475</c:v>
                </c:pt>
                <c:pt idx="45">
                  <c:v>7.3475000000000001</c:v>
                </c:pt>
                <c:pt idx="46">
                  <c:v>9.8674999999999997</c:v>
                </c:pt>
                <c:pt idx="47">
                  <c:v>8.3674999999999997</c:v>
                </c:pt>
                <c:pt idx="48">
                  <c:v>10.317499999999999</c:v>
                </c:pt>
                <c:pt idx="49">
                  <c:v>13.887499999999999</c:v>
                </c:pt>
                <c:pt idx="50">
                  <c:v>15.327499999999999</c:v>
                </c:pt>
                <c:pt idx="51">
                  <c:v>17.177499999999998</c:v>
                </c:pt>
                <c:pt idx="52">
                  <c:v>16.177499999999998</c:v>
                </c:pt>
                <c:pt idx="53">
                  <c:v>17.337499999999999</c:v>
                </c:pt>
                <c:pt idx="54">
                  <c:v>15.337499999999999</c:v>
                </c:pt>
                <c:pt idx="55">
                  <c:v>17.137499999999999</c:v>
                </c:pt>
                <c:pt idx="56">
                  <c:v>18.727499999999999</c:v>
                </c:pt>
                <c:pt idx="57">
                  <c:v>20.807499999999997</c:v>
                </c:pt>
                <c:pt idx="58">
                  <c:v>19.307499999999997</c:v>
                </c:pt>
                <c:pt idx="59">
                  <c:v>17.807499999999997</c:v>
                </c:pt>
                <c:pt idx="60">
                  <c:v>18.557499999999997</c:v>
                </c:pt>
                <c:pt idx="61">
                  <c:v>18.057499999999997</c:v>
                </c:pt>
                <c:pt idx="62">
                  <c:v>19.457499999999996</c:v>
                </c:pt>
                <c:pt idx="63">
                  <c:v>17.957499999999996</c:v>
                </c:pt>
                <c:pt idx="64">
                  <c:v>19.717499999999994</c:v>
                </c:pt>
                <c:pt idx="65">
                  <c:v>21.682499999999994</c:v>
                </c:pt>
                <c:pt idx="66">
                  <c:v>20.182499999999994</c:v>
                </c:pt>
                <c:pt idx="67">
                  <c:v>21.172499999999992</c:v>
                </c:pt>
                <c:pt idx="68">
                  <c:v>23.022499999999994</c:v>
                </c:pt>
                <c:pt idx="69">
                  <c:v>21.522499999999994</c:v>
                </c:pt>
                <c:pt idx="70">
                  <c:v>20.022499999999994</c:v>
                </c:pt>
                <c:pt idx="71">
                  <c:v>19.022499999999994</c:v>
                </c:pt>
                <c:pt idx="72">
                  <c:v>21.992499999999993</c:v>
                </c:pt>
                <c:pt idx="73">
                  <c:v>21.992499999999993</c:v>
                </c:pt>
                <c:pt idx="74">
                  <c:v>20.492499999999993</c:v>
                </c:pt>
                <c:pt idx="75">
                  <c:v>21.992499999999993</c:v>
                </c:pt>
                <c:pt idx="76">
                  <c:v>24.152499999999993</c:v>
                </c:pt>
                <c:pt idx="77">
                  <c:v>25.502499999999994</c:v>
                </c:pt>
                <c:pt idx="78">
                  <c:v>23.502499999999994</c:v>
                </c:pt>
                <c:pt idx="79">
                  <c:v>25.137499999999996</c:v>
                </c:pt>
                <c:pt idx="80">
                  <c:v>28.157499999999995</c:v>
                </c:pt>
                <c:pt idx="81">
                  <c:v>26.657499999999995</c:v>
                </c:pt>
                <c:pt idx="82">
                  <c:v>25.657499999999995</c:v>
                </c:pt>
                <c:pt idx="83">
                  <c:v>24.657499999999995</c:v>
                </c:pt>
                <c:pt idx="84">
                  <c:v>23.657499999999995</c:v>
                </c:pt>
                <c:pt idx="85">
                  <c:v>22.657499999999995</c:v>
                </c:pt>
                <c:pt idx="86">
                  <c:v>20.657499999999995</c:v>
                </c:pt>
                <c:pt idx="87">
                  <c:v>18.657499999999995</c:v>
                </c:pt>
                <c:pt idx="88">
                  <c:v>20.817499999999995</c:v>
                </c:pt>
                <c:pt idx="89">
                  <c:v>22.257499999999997</c:v>
                </c:pt>
                <c:pt idx="90">
                  <c:v>24.477499999999996</c:v>
                </c:pt>
                <c:pt idx="91">
                  <c:v>26.517499999999995</c:v>
                </c:pt>
                <c:pt idx="92">
                  <c:v>27.877499999999994</c:v>
                </c:pt>
                <c:pt idx="93">
                  <c:v>29.267499999999995</c:v>
                </c:pt>
                <c:pt idx="94">
                  <c:v>30.812499999999993</c:v>
                </c:pt>
                <c:pt idx="95">
                  <c:v>29.312499999999993</c:v>
                </c:pt>
                <c:pt idx="96">
                  <c:v>29.312499999999993</c:v>
                </c:pt>
                <c:pt idx="97">
                  <c:v>27.312499999999993</c:v>
                </c:pt>
                <c:pt idx="98">
                  <c:v>26.312499999999993</c:v>
                </c:pt>
                <c:pt idx="99">
                  <c:v>25.312499999999993</c:v>
                </c:pt>
                <c:pt idx="100">
                  <c:v>23.812499999999993</c:v>
                </c:pt>
                <c:pt idx="101">
                  <c:v>24.932499999999994</c:v>
                </c:pt>
                <c:pt idx="102">
                  <c:v>22.932499999999994</c:v>
                </c:pt>
                <c:pt idx="103">
                  <c:v>23.712499999999995</c:v>
                </c:pt>
                <c:pt idx="104">
                  <c:v>25.652499999999996</c:v>
                </c:pt>
                <c:pt idx="105">
                  <c:v>23.652499999999996</c:v>
                </c:pt>
                <c:pt idx="106">
                  <c:v>25.892499999999998</c:v>
                </c:pt>
                <c:pt idx="107">
                  <c:v>24.392499999999998</c:v>
                </c:pt>
                <c:pt idx="108">
                  <c:v>25.7425</c:v>
                </c:pt>
                <c:pt idx="109">
                  <c:v>27.782499999999999</c:v>
                </c:pt>
                <c:pt idx="110">
                  <c:v>25.782499999999999</c:v>
                </c:pt>
                <c:pt idx="111">
                  <c:v>22.782499999999999</c:v>
                </c:pt>
                <c:pt idx="112">
                  <c:v>24.717499999999998</c:v>
                </c:pt>
                <c:pt idx="113">
                  <c:v>26.657499999999999</c:v>
                </c:pt>
                <c:pt idx="114">
                  <c:v>29.1325</c:v>
                </c:pt>
                <c:pt idx="115">
                  <c:v>30.6325</c:v>
                </c:pt>
                <c:pt idx="116">
                  <c:v>32.232500000000002</c:v>
                </c:pt>
                <c:pt idx="117">
                  <c:v>33.582500000000003</c:v>
                </c:pt>
                <c:pt idx="118">
                  <c:v>32.082500000000003</c:v>
                </c:pt>
                <c:pt idx="119">
                  <c:v>30.082500000000003</c:v>
                </c:pt>
                <c:pt idx="120">
                  <c:v>31.912500000000001</c:v>
                </c:pt>
                <c:pt idx="121">
                  <c:v>30.912500000000001</c:v>
                </c:pt>
                <c:pt idx="122">
                  <c:v>28.912500000000001</c:v>
                </c:pt>
                <c:pt idx="123">
                  <c:v>26.912500000000001</c:v>
                </c:pt>
                <c:pt idx="124">
                  <c:v>24.912500000000001</c:v>
                </c:pt>
                <c:pt idx="125">
                  <c:v>23.412500000000001</c:v>
                </c:pt>
                <c:pt idx="126">
                  <c:v>20.412500000000001</c:v>
                </c:pt>
                <c:pt idx="127">
                  <c:v>22.4925</c:v>
                </c:pt>
                <c:pt idx="128">
                  <c:v>22.4925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3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281089</xdr:colOff>
      <xdr:row>131</xdr:row>
      <xdr:rowOff>109225</xdr:rowOff>
    </xdr:from>
    <xdr:to>
      <xdr:col>11</xdr:col>
      <xdr:colOff>423332</xdr:colOff>
      <xdr:row>153</xdr:row>
      <xdr:rowOff>116416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31"/>
  <sheetViews>
    <sheetView tabSelected="1" topLeftCell="A118" zoomScale="90" zoomScaleNormal="90" workbookViewId="0">
      <selection activeCell="AO157" sqref="AO157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33.28515625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7.25" customHeight="1" x14ac:dyDescent="0.2">
      <c r="A3" s="3">
        <v>1</v>
      </c>
      <c r="B3" s="4">
        <v>45049</v>
      </c>
      <c r="C3" s="3" t="s">
        <v>49</v>
      </c>
      <c r="D3" s="3" t="s">
        <v>23</v>
      </c>
      <c r="E3" s="3">
        <v>1</v>
      </c>
      <c r="F3" s="3" t="s">
        <v>32</v>
      </c>
      <c r="G3" s="3" t="s">
        <v>20</v>
      </c>
      <c r="H3" s="3" t="s">
        <v>24</v>
      </c>
      <c r="I3" s="3" t="s">
        <v>25</v>
      </c>
      <c r="J3" s="13" t="s">
        <v>40</v>
      </c>
      <c r="K3" s="23"/>
      <c r="L3" s="6" t="s">
        <v>22</v>
      </c>
      <c r="M3" s="7">
        <v>2.16</v>
      </c>
      <c r="N3" s="7">
        <v>2</v>
      </c>
      <c r="O3" s="8" t="s">
        <v>28</v>
      </c>
      <c r="P3" s="7">
        <f>N3</f>
        <v>2</v>
      </c>
      <c r="Q3" s="28">
        <f t="shared" ref="Q3:Q66" si="0">IF(AND(L3="1",O3="ja"),(N3*M3*0.95)-N3,IF(AND(L3="1",O3="nein"),N3*M3-N3,-N3))</f>
        <v>2.3200000000000003</v>
      </c>
      <c r="R3" s="9">
        <f>Q3</f>
        <v>2.3200000000000003</v>
      </c>
      <c r="S3" s="10">
        <f t="shared" ref="S3:S66" si="1">P3+R3</f>
        <v>4.32</v>
      </c>
      <c r="T3" s="11">
        <f t="shared" ref="T3:T66" si="2">V3/W3</f>
        <v>1</v>
      </c>
      <c r="U3" s="12">
        <f t="shared" ref="U3:U66" si="3">((S3-P3)/P3)*100%</f>
        <v>1.1600000000000001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8" customHeight="1" x14ac:dyDescent="0.2">
      <c r="A4" s="3">
        <v>2</v>
      </c>
      <c r="B4" s="4">
        <v>45051</v>
      </c>
      <c r="C4" s="3" t="s">
        <v>50</v>
      </c>
      <c r="D4" s="3" t="s">
        <v>23</v>
      </c>
      <c r="E4" s="3">
        <v>1</v>
      </c>
      <c r="F4" s="3" t="s">
        <v>42</v>
      </c>
      <c r="G4" s="3" t="s">
        <v>20</v>
      </c>
      <c r="H4" s="3" t="s">
        <v>24</v>
      </c>
      <c r="I4" s="3" t="s">
        <v>25</v>
      </c>
      <c r="J4" s="13" t="s">
        <v>51</v>
      </c>
      <c r="K4" s="23"/>
      <c r="L4" s="6" t="s">
        <v>22</v>
      </c>
      <c r="M4" s="3">
        <v>2</v>
      </c>
      <c r="N4" s="7">
        <v>2</v>
      </c>
      <c r="O4" s="8" t="s">
        <v>28</v>
      </c>
      <c r="P4" s="7">
        <f t="shared" ref="P4:P67" si="4">P3+N4</f>
        <v>4</v>
      </c>
      <c r="Q4" s="36">
        <f t="shared" si="0"/>
        <v>2</v>
      </c>
      <c r="R4" s="9">
        <f t="shared" ref="R4:R67" si="5">R3+Q4</f>
        <v>4.32</v>
      </c>
      <c r="S4" s="10">
        <f t="shared" si="1"/>
        <v>8.32</v>
      </c>
      <c r="T4" s="11">
        <f t="shared" si="2"/>
        <v>1</v>
      </c>
      <c r="U4" s="12">
        <f t="shared" si="3"/>
        <v>1.08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45051</v>
      </c>
      <c r="C5" s="3" t="s">
        <v>52</v>
      </c>
      <c r="D5" s="3" t="s">
        <v>23</v>
      </c>
      <c r="E5" s="3">
        <v>1</v>
      </c>
      <c r="F5" s="3" t="s">
        <v>53</v>
      </c>
      <c r="G5" s="3" t="s">
        <v>20</v>
      </c>
      <c r="H5" s="3" t="s">
        <v>24</v>
      </c>
      <c r="I5" s="3" t="s">
        <v>25</v>
      </c>
      <c r="J5" s="5" t="s">
        <v>51</v>
      </c>
      <c r="K5" s="23"/>
      <c r="L5" s="6" t="s">
        <v>27</v>
      </c>
      <c r="M5" s="7">
        <v>4.5999999999999996</v>
      </c>
      <c r="N5" s="7">
        <v>2</v>
      </c>
      <c r="O5" s="8" t="s">
        <v>28</v>
      </c>
      <c r="P5" s="7">
        <f t="shared" si="4"/>
        <v>6</v>
      </c>
      <c r="Q5" s="32">
        <f t="shared" si="0"/>
        <v>-2</v>
      </c>
      <c r="R5" s="9">
        <f t="shared" si="5"/>
        <v>2.3200000000000003</v>
      </c>
      <c r="S5" s="10">
        <f t="shared" si="1"/>
        <v>8.32</v>
      </c>
      <c r="T5" s="11">
        <f t="shared" si="2"/>
        <v>0.66666666666666663</v>
      </c>
      <c r="U5" s="12">
        <f t="shared" si="3"/>
        <v>0.38666666666666671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45051</v>
      </c>
      <c r="C6" s="3" t="s">
        <v>54</v>
      </c>
      <c r="D6" s="3" t="s">
        <v>23</v>
      </c>
      <c r="E6" s="3">
        <v>1</v>
      </c>
      <c r="F6" s="3">
        <v>1</v>
      </c>
      <c r="G6" s="3" t="s">
        <v>20</v>
      </c>
      <c r="H6" s="3" t="s">
        <v>24</v>
      </c>
      <c r="I6" s="3" t="s">
        <v>25</v>
      </c>
      <c r="J6" s="5" t="s">
        <v>40</v>
      </c>
      <c r="K6" s="23"/>
      <c r="L6" s="6" t="s">
        <v>27</v>
      </c>
      <c r="M6" s="7">
        <v>2.69</v>
      </c>
      <c r="N6" s="7">
        <v>1</v>
      </c>
      <c r="O6" s="8" t="s">
        <v>28</v>
      </c>
      <c r="P6" s="7">
        <f t="shared" si="4"/>
        <v>7</v>
      </c>
      <c r="Q6" s="32">
        <f t="shared" si="0"/>
        <v>-1</v>
      </c>
      <c r="R6" s="9">
        <f t="shared" si="5"/>
        <v>1.3200000000000003</v>
      </c>
      <c r="S6" s="10">
        <f t="shared" si="1"/>
        <v>8.32</v>
      </c>
      <c r="T6" s="11">
        <f t="shared" si="2"/>
        <v>0.5</v>
      </c>
      <c r="U6" s="12">
        <f t="shared" si="3"/>
        <v>0.18857142857142861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6.5" customHeight="1" x14ac:dyDescent="0.2">
      <c r="A7" s="3">
        <v>5</v>
      </c>
      <c r="B7" s="4">
        <v>45051</v>
      </c>
      <c r="C7" s="3" t="s">
        <v>55</v>
      </c>
      <c r="D7" s="3" t="s">
        <v>23</v>
      </c>
      <c r="E7" s="3">
        <v>1</v>
      </c>
      <c r="F7" s="3" t="s">
        <v>44</v>
      </c>
      <c r="G7" s="3" t="s">
        <v>20</v>
      </c>
      <c r="H7" s="3" t="s">
        <v>24</v>
      </c>
      <c r="I7" s="3" t="s">
        <v>25</v>
      </c>
      <c r="J7" s="13" t="s">
        <v>30</v>
      </c>
      <c r="K7" s="23"/>
      <c r="L7" s="6" t="s">
        <v>22</v>
      </c>
      <c r="M7" s="7">
        <v>1.65</v>
      </c>
      <c r="N7" s="7">
        <v>1</v>
      </c>
      <c r="O7" s="8" t="s">
        <v>28</v>
      </c>
      <c r="P7" s="7">
        <f t="shared" si="4"/>
        <v>8</v>
      </c>
      <c r="Q7" s="28">
        <f t="shared" si="0"/>
        <v>0.64999999999999991</v>
      </c>
      <c r="R7" s="9">
        <f t="shared" si="5"/>
        <v>1.9700000000000002</v>
      </c>
      <c r="S7" s="10">
        <f t="shared" si="1"/>
        <v>9.9700000000000006</v>
      </c>
      <c r="T7" s="11">
        <f t="shared" si="2"/>
        <v>0.6</v>
      </c>
      <c r="U7" s="12">
        <f t="shared" si="3"/>
        <v>0.24625000000000008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8" customHeight="1" x14ac:dyDescent="0.2">
      <c r="A8" s="3">
        <v>6</v>
      </c>
      <c r="B8" s="4">
        <v>45051</v>
      </c>
      <c r="C8" s="3" t="s">
        <v>56</v>
      </c>
      <c r="D8" s="3" t="s">
        <v>23</v>
      </c>
      <c r="E8" s="3">
        <v>1</v>
      </c>
      <c r="F8" s="3" t="s">
        <v>32</v>
      </c>
      <c r="G8" s="3" t="s">
        <v>20</v>
      </c>
      <c r="H8" s="3" t="s">
        <v>24</v>
      </c>
      <c r="I8" s="3" t="s">
        <v>25</v>
      </c>
      <c r="J8" s="13" t="s">
        <v>57</v>
      </c>
      <c r="K8" s="23"/>
      <c r="L8" s="6" t="s">
        <v>22</v>
      </c>
      <c r="M8" s="7">
        <v>2.16</v>
      </c>
      <c r="N8" s="7">
        <v>4</v>
      </c>
      <c r="O8" s="8" t="s">
        <v>28</v>
      </c>
      <c r="P8" s="7">
        <f t="shared" si="4"/>
        <v>12</v>
      </c>
      <c r="Q8" s="28">
        <f t="shared" si="0"/>
        <v>4.6400000000000006</v>
      </c>
      <c r="R8" s="9">
        <f t="shared" si="5"/>
        <v>6.6100000000000012</v>
      </c>
      <c r="S8" s="10">
        <f t="shared" si="1"/>
        <v>18.61</v>
      </c>
      <c r="T8" s="11">
        <f t="shared" si="2"/>
        <v>0.66666666666666663</v>
      </c>
      <c r="U8" s="12">
        <f t="shared" si="3"/>
        <v>0.55083333333333329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30" customHeight="1" x14ac:dyDescent="0.2">
      <c r="A9" s="3">
        <v>7</v>
      </c>
      <c r="B9" s="4">
        <v>45051</v>
      </c>
      <c r="C9" s="3" t="s">
        <v>58</v>
      </c>
      <c r="D9" s="3" t="s">
        <v>29</v>
      </c>
      <c r="E9" s="3">
        <v>2</v>
      </c>
      <c r="F9" s="3" t="s">
        <v>59</v>
      </c>
      <c r="G9" s="3" t="s">
        <v>20</v>
      </c>
      <c r="H9" s="3" t="s">
        <v>24</v>
      </c>
      <c r="I9" s="3" t="s">
        <v>25</v>
      </c>
      <c r="J9" s="5" t="s">
        <v>60</v>
      </c>
      <c r="K9" s="23" t="s">
        <v>61</v>
      </c>
      <c r="L9" s="6" t="s">
        <v>27</v>
      </c>
      <c r="M9" s="7">
        <v>2.6</v>
      </c>
      <c r="N9" s="7">
        <v>1.5</v>
      </c>
      <c r="O9" s="8" t="s">
        <v>28</v>
      </c>
      <c r="P9" s="7">
        <f t="shared" si="4"/>
        <v>13.5</v>
      </c>
      <c r="Q9" s="32">
        <f t="shared" si="0"/>
        <v>-1.5</v>
      </c>
      <c r="R9" s="9">
        <f t="shared" si="5"/>
        <v>5.1100000000000012</v>
      </c>
      <c r="S9" s="10">
        <f t="shared" si="1"/>
        <v>18.61</v>
      </c>
      <c r="T9" s="11">
        <f t="shared" si="2"/>
        <v>0.5714285714285714</v>
      </c>
      <c r="U9" s="12">
        <f t="shared" si="3"/>
        <v>0.37851851851851848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8</v>
      </c>
      <c r="B10" s="4">
        <v>45051</v>
      </c>
      <c r="C10" s="3" t="s">
        <v>62</v>
      </c>
      <c r="D10" s="3" t="s">
        <v>23</v>
      </c>
      <c r="E10" s="3">
        <v>1</v>
      </c>
      <c r="F10" s="3" t="s">
        <v>44</v>
      </c>
      <c r="G10" s="3" t="s">
        <v>20</v>
      </c>
      <c r="H10" s="3" t="s">
        <v>24</v>
      </c>
      <c r="I10" s="3" t="s">
        <v>25</v>
      </c>
      <c r="J10" s="13" t="s">
        <v>63</v>
      </c>
      <c r="K10" s="23"/>
      <c r="L10" s="6" t="s">
        <v>22</v>
      </c>
      <c r="M10" s="7">
        <v>2.0099999999999998</v>
      </c>
      <c r="N10" s="7">
        <v>1.5</v>
      </c>
      <c r="O10" s="8" t="s">
        <v>28</v>
      </c>
      <c r="P10" s="7">
        <f t="shared" si="4"/>
        <v>15</v>
      </c>
      <c r="Q10" s="28">
        <f t="shared" si="0"/>
        <v>1.5149999999999997</v>
      </c>
      <c r="R10" s="9">
        <f t="shared" si="5"/>
        <v>6.6250000000000009</v>
      </c>
      <c r="S10" s="10">
        <f t="shared" si="1"/>
        <v>21.625</v>
      </c>
      <c r="T10" s="11">
        <f t="shared" si="2"/>
        <v>0.625</v>
      </c>
      <c r="U10" s="12">
        <f t="shared" si="3"/>
        <v>0.44166666666666665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.75" customHeight="1" x14ac:dyDescent="0.2">
      <c r="A11" s="3">
        <v>9</v>
      </c>
      <c r="B11" s="4">
        <v>45051</v>
      </c>
      <c r="C11" s="3" t="s">
        <v>54</v>
      </c>
      <c r="D11" s="3" t="s">
        <v>23</v>
      </c>
      <c r="E11" s="3">
        <v>1</v>
      </c>
      <c r="F11" s="3" t="s">
        <v>64</v>
      </c>
      <c r="G11" s="3" t="s">
        <v>20</v>
      </c>
      <c r="H11" s="3" t="s">
        <v>24</v>
      </c>
      <c r="I11" s="3" t="s">
        <v>21</v>
      </c>
      <c r="J11" s="5" t="s">
        <v>40</v>
      </c>
      <c r="K11" s="23"/>
      <c r="L11" s="6"/>
      <c r="M11" s="7"/>
      <c r="N11" s="7"/>
      <c r="O11" s="8" t="s">
        <v>28</v>
      </c>
      <c r="P11" s="7">
        <f t="shared" si="4"/>
        <v>15</v>
      </c>
      <c r="Q11" s="35">
        <f t="shared" si="0"/>
        <v>0</v>
      </c>
      <c r="R11" s="9">
        <f t="shared" si="5"/>
        <v>6.6250000000000009</v>
      </c>
      <c r="S11" s="10">
        <f t="shared" si="1"/>
        <v>21.625</v>
      </c>
      <c r="T11" s="11">
        <f t="shared" si="2"/>
        <v>0.55555555555555558</v>
      </c>
      <c r="U11" s="12">
        <f t="shared" si="3"/>
        <v>0.44166666666666665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7.75" customHeight="1" x14ac:dyDescent="0.2">
      <c r="A12" s="3">
        <v>10</v>
      </c>
      <c r="B12" s="4">
        <v>45051</v>
      </c>
      <c r="C12" s="3" t="s">
        <v>65</v>
      </c>
      <c r="D12" s="3" t="s">
        <v>41</v>
      </c>
      <c r="E12" s="3">
        <v>2</v>
      </c>
      <c r="F12" s="3" t="s">
        <v>66</v>
      </c>
      <c r="G12" s="3" t="s">
        <v>20</v>
      </c>
      <c r="H12" s="3" t="s">
        <v>46</v>
      </c>
      <c r="I12" s="3" t="s">
        <v>21</v>
      </c>
      <c r="J12" s="13" t="s">
        <v>67</v>
      </c>
      <c r="K12" s="23"/>
      <c r="L12" s="6" t="s">
        <v>22</v>
      </c>
      <c r="M12" s="7">
        <v>2.13</v>
      </c>
      <c r="N12" s="7">
        <v>2</v>
      </c>
      <c r="O12" s="8" t="s">
        <v>28</v>
      </c>
      <c r="P12" s="7">
        <f t="shared" si="4"/>
        <v>17</v>
      </c>
      <c r="Q12" s="28">
        <f t="shared" si="0"/>
        <v>2.2599999999999998</v>
      </c>
      <c r="R12" s="9">
        <f t="shared" si="5"/>
        <v>8.8850000000000016</v>
      </c>
      <c r="S12" s="10">
        <f t="shared" si="1"/>
        <v>25.885000000000002</v>
      </c>
      <c r="T12" s="11">
        <f t="shared" si="2"/>
        <v>0.6</v>
      </c>
      <c r="U12" s="12">
        <f t="shared" si="3"/>
        <v>0.52264705882352946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45052</v>
      </c>
      <c r="C13" s="3" t="s">
        <v>68</v>
      </c>
      <c r="D13" s="3" t="s">
        <v>23</v>
      </c>
      <c r="E13" s="3">
        <v>2</v>
      </c>
      <c r="F13" s="3" t="s">
        <v>69</v>
      </c>
      <c r="G13" s="3" t="s">
        <v>20</v>
      </c>
      <c r="H13" s="3" t="s">
        <v>24</v>
      </c>
      <c r="I13" s="3" t="s">
        <v>25</v>
      </c>
      <c r="J13" s="13" t="s">
        <v>70</v>
      </c>
      <c r="K13" s="23" t="s">
        <v>71</v>
      </c>
      <c r="L13" s="6" t="s">
        <v>27</v>
      </c>
      <c r="M13" s="7">
        <v>2.82</v>
      </c>
      <c r="N13" s="7">
        <v>1</v>
      </c>
      <c r="O13" s="8" t="s">
        <v>28</v>
      </c>
      <c r="P13" s="7">
        <f t="shared" si="4"/>
        <v>18</v>
      </c>
      <c r="Q13" s="32">
        <f t="shared" si="0"/>
        <v>-1</v>
      </c>
      <c r="R13" s="9">
        <f t="shared" si="5"/>
        <v>7.8850000000000016</v>
      </c>
      <c r="S13" s="10">
        <f t="shared" si="1"/>
        <v>25.885000000000002</v>
      </c>
      <c r="T13" s="11">
        <f t="shared" si="2"/>
        <v>0.54545454545454541</v>
      </c>
      <c r="U13" s="12">
        <f t="shared" si="3"/>
        <v>0.43805555555555564</v>
      </c>
      <c r="V13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7.25" customHeight="1" x14ac:dyDescent="0.2">
      <c r="A14" s="3">
        <v>12</v>
      </c>
      <c r="B14" s="4">
        <v>45052</v>
      </c>
      <c r="C14" s="3" t="s">
        <v>72</v>
      </c>
      <c r="D14" s="3" t="s">
        <v>23</v>
      </c>
      <c r="E14" s="3">
        <v>1</v>
      </c>
      <c r="F14" s="3" t="s">
        <v>32</v>
      </c>
      <c r="G14" s="3" t="s">
        <v>20</v>
      </c>
      <c r="H14" s="3" t="s">
        <v>24</v>
      </c>
      <c r="I14" s="3" t="s">
        <v>25</v>
      </c>
      <c r="J14" s="5" t="s">
        <v>34</v>
      </c>
      <c r="K14" s="23" t="s">
        <v>71</v>
      </c>
      <c r="L14" s="6" t="s">
        <v>27</v>
      </c>
      <c r="M14" s="7">
        <v>2.0499999999999998</v>
      </c>
      <c r="N14" s="7">
        <v>2</v>
      </c>
      <c r="O14" s="8" t="s">
        <v>28</v>
      </c>
      <c r="P14" s="7">
        <f t="shared" si="4"/>
        <v>20</v>
      </c>
      <c r="Q14" s="32">
        <f t="shared" si="0"/>
        <v>-2</v>
      </c>
      <c r="R14" s="9">
        <f t="shared" si="5"/>
        <v>5.8850000000000016</v>
      </c>
      <c r="S14" s="10">
        <f t="shared" si="1"/>
        <v>25.885000000000002</v>
      </c>
      <c r="T14" s="11">
        <f t="shared" si="2"/>
        <v>0.5</v>
      </c>
      <c r="U14" s="12">
        <f t="shared" si="3"/>
        <v>0.29425000000000007</v>
      </c>
      <c r="V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x14ac:dyDescent="0.2">
      <c r="A15" s="3">
        <v>13</v>
      </c>
      <c r="B15" s="4">
        <v>45052</v>
      </c>
      <c r="C15" s="3" t="s">
        <v>73</v>
      </c>
      <c r="D15" s="3" t="s">
        <v>23</v>
      </c>
      <c r="E15" s="3">
        <v>2</v>
      </c>
      <c r="F15" s="3" t="s">
        <v>48</v>
      </c>
      <c r="G15" s="3" t="s">
        <v>20</v>
      </c>
      <c r="H15" s="3" t="s">
        <v>24</v>
      </c>
      <c r="I15" s="3" t="s">
        <v>25</v>
      </c>
      <c r="J15" s="13" t="s">
        <v>74</v>
      </c>
      <c r="K15" s="23"/>
      <c r="L15" s="6" t="s">
        <v>22</v>
      </c>
      <c r="M15" s="7">
        <v>1.98</v>
      </c>
      <c r="N15" s="7">
        <v>2</v>
      </c>
      <c r="O15" s="8" t="s">
        <v>28</v>
      </c>
      <c r="P15" s="7">
        <f t="shared" si="4"/>
        <v>22</v>
      </c>
      <c r="Q15" s="28">
        <f t="shared" si="0"/>
        <v>1.96</v>
      </c>
      <c r="R15" s="9">
        <f t="shared" si="5"/>
        <v>7.8450000000000015</v>
      </c>
      <c r="S15" s="10">
        <f t="shared" si="1"/>
        <v>29.845000000000002</v>
      </c>
      <c r="T15" s="11">
        <f t="shared" si="2"/>
        <v>0.53846153846153844</v>
      </c>
      <c r="U15" s="12">
        <f t="shared" si="3"/>
        <v>0.35659090909090918</v>
      </c>
      <c r="V15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7.25" customHeight="1" x14ac:dyDescent="0.2">
      <c r="A16" s="3">
        <v>14</v>
      </c>
      <c r="B16" s="4">
        <v>45052</v>
      </c>
      <c r="C16" s="3" t="s">
        <v>75</v>
      </c>
      <c r="D16" s="3" t="s">
        <v>23</v>
      </c>
      <c r="E16" s="3">
        <v>1</v>
      </c>
      <c r="F16" s="3" t="s">
        <v>31</v>
      </c>
      <c r="G16" s="3" t="s">
        <v>20</v>
      </c>
      <c r="H16" s="3" t="s">
        <v>24</v>
      </c>
      <c r="I16" s="3" t="s">
        <v>25</v>
      </c>
      <c r="J16" s="13" t="s">
        <v>76</v>
      </c>
      <c r="K16" s="23"/>
      <c r="L16" s="6" t="s">
        <v>22</v>
      </c>
      <c r="M16" s="7">
        <v>1.925</v>
      </c>
      <c r="N16" s="7">
        <v>1.5</v>
      </c>
      <c r="O16" s="8" t="s">
        <v>28</v>
      </c>
      <c r="P16" s="7">
        <f t="shared" si="4"/>
        <v>23.5</v>
      </c>
      <c r="Q16" s="28">
        <f t="shared" si="0"/>
        <v>1.3875000000000002</v>
      </c>
      <c r="R16" s="9">
        <f t="shared" si="5"/>
        <v>9.2325000000000017</v>
      </c>
      <c r="S16" s="10">
        <f t="shared" si="1"/>
        <v>32.732500000000002</v>
      </c>
      <c r="T16" s="11">
        <f t="shared" si="2"/>
        <v>0.5714285714285714</v>
      </c>
      <c r="U16" s="12">
        <f t="shared" si="3"/>
        <v>0.39287234042553199</v>
      </c>
      <c r="V16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8" customHeight="1" x14ac:dyDescent="0.2">
      <c r="A17" s="3">
        <v>15</v>
      </c>
      <c r="B17" s="4">
        <v>45052</v>
      </c>
      <c r="C17" s="3" t="s">
        <v>77</v>
      </c>
      <c r="D17" s="3" t="s">
        <v>23</v>
      </c>
      <c r="E17" s="3">
        <v>1</v>
      </c>
      <c r="F17" s="3">
        <v>2</v>
      </c>
      <c r="G17" s="3" t="s">
        <v>20</v>
      </c>
      <c r="H17" s="3" t="s">
        <v>24</v>
      </c>
      <c r="I17" s="3" t="s">
        <v>25</v>
      </c>
      <c r="J17" s="5" t="s">
        <v>78</v>
      </c>
      <c r="K17" s="23"/>
      <c r="L17" s="6" t="s">
        <v>27</v>
      </c>
      <c r="M17" s="7">
        <v>2.1</v>
      </c>
      <c r="N17" s="7">
        <v>1.5</v>
      </c>
      <c r="O17" s="8" t="s">
        <v>28</v>
      </c>
      <c r="P17" s="7">
        <f t="shared" si="4"/>
        <v>25</v>
      </c>
      <c r="Q17" s="32">
        <f t="shared" si="0"/>
        <v>-1.5</v>
      </c>
      <c r="R17" s="9">
        <f t="shared" si="5"/>
        <v>7.7325000000000017</v>
      </c>
      <c r="S17" s="10">
        <f t="shared" si="1"/>
        <v>32.732500000000002</v>
      </c>
      <c r="T17" s="11">
        <f t="shared" si="2"/>
        <v>0.53333333333333333</v>
      </c>
      <c r="U17" s="12">
        <f t="shared" si="3"/>
        <v>0.30930000000000007</v>
      </c>
      <c r="V17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8" customHeight="1" x14ac:dyDescent="0.2">
      <c r="A18" s="3">
        <v>16</v>
      </c>
      <c r="B18" s="4">
        <v>45052</v>
      </c>
      <c r="C18" s="3" t="s">
        <v>79</v>
      </c>
      <c r="D18" s="3" t="s">
        <v>29</v>
      </c>
      <c r="E18" s="3">
        <v>5</v>
      </c>
      <c r="F18" s="3">
        <v>1</v>
      </c>
      <c r="G18" s="3" t="s">
        <v>20</v>
      </c>
      <c r="H18" s="3" t="s">
        <v>24</v>
      </c>
      <c r="I18" s="3" t="s">
        <v>25</v>
      </c>
      <c r="J18" s="5" t="s">
        <v>80</v>
      </c>
      <c r="K18" s="23"/>
      <c r="L18" s="6" t="s">
        <v>27</v>
      </c>
      <c r="M18" s="7">
        <v>7.6</v>
      </c>
      <c r="N18" s="7">
        <v>1</v>
      </c>
      <c r="O18" s="8" t="s">
        <v>28</v>
      </c>
      <c r="P18" s="7">
        <f t="shared" si="4"/>
        <v>26</v>
      </c>
      <c r="Q18" s="32">
        <f t="shared" si="0"/>
        <v>-1</v>
      </c>
      <c r="R18" s="9">
        <f t="shared" si="5"/>
        <v>6.7325000000000017</v>
      </c>
      <c r="S18" s="10">
        <f t="shared" si="1"/>
        <v>32.732500000000002</v>
      </c>
      <c r="T18" s="11">
        <f t="shared" si="2"/>
        <v>0.5</v>
      </c>
      <c r="U18" s="12">
        <f t="shared" si="3"/>
        <v>0.25894230769230775</v>
      </c>
      <c r="V18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6.5" customHeight="1" x14ac:dyDescent="0.2">
      <c r="A19" s="3">
        <v>17</v>
      </c>
      <c r="B19" s="4">
        <v>45052</v>
      </c>
      <c r="C19" s="3" t="s">
        <v>81</v>
      </c>
      <c r="D19" s="3" t="s">
        <v>23</v>
      </c>
      <c r="E19" s="3">
        <v>1</v>
      </c>
      <c r="F19" s="3" t="s">
        <v>82</v>
      </c>
      <c r="G19" s="3" t="s">
        <v>20</v>
      </c>
      <c r="H19" s="3" t="s">
        <v>24</v>
      </c>
      <c r="I19" s="3" t="s">
        <v>25</v>
      </c>
      <c r="J19" s="13" t="s">
        <v>57</v>
      </c>
      <c r="K19" s="23"/>
      <c r="L19" s="6" t="s">
        <v>22</v>
      </c>
      <c r="M19" s="7">
        <v>2</v>
      </c>
      <c r="N19" s="7">
        <v>3</v>
      </c>
      <c r="O19" s="8" t="s">
        <v>28</v>
      </c>
      <c r="P19" s="7">
        <f t="shared" si="4"/>
        <v>29</v>
      </c>
      <c r="Q19" s="28">
        <f t="shared" si="0"/>
        <v>3</v>
      </c>
      <c r="R19" s="9">
        <f t="shared" si="5"/>
        <v>9.7325000000000017</v>
      </c>
      <c r="S19" s="10">
        <f t="shared" si="1"/>
        <v>38.732500000000002</v>
      </c>
      <c r="T19" s="11">
        <f t="shared" si="2"/>
        <v>0.52941176470588236</v>
      </c>
      <c r="U19" s="12">
        <f t="shared" si="3"/>
        <v>0.33560344827586214</v>
      </c>
      <c r="V19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6.5" customHeight="1" x14ac:dyDescent="0.2">
      <c r="A20" s="3">
        <v>18</v>
      </c>
      <c r="B20" s="4">
        <v>45052</v>
      </c>
      <c r="C20" s="3" t="s">
        <v>83</v>
      </c>
      <c r="D20" s="3" t="s">
        <v>23</v>
      </c>
      <c r="E20" s="3">
        <v>1</v>
      </c>
      <c r="F20" s="3" t="s">
        <v>32</v>
      </c>
      <c r="G20" s="3" t="s">
        <v>20</v>
      </c>
      <c r="H20" s="3" t="s">
        <v>24</v>
      </c>
      <c r="I20" s="3" t="s">
        <v>25</v>
      </c>
      <c r="J20" s="5" t="s">
        <v>26</v>
      </c>
      <c r="K20" s="23" t="s">
        <v>71</v>
      </c>
      <c r="L20" s="6" t="s">
        <v>27</v>
      </c>
      <c r="M20" s="7">
        <v>1.91</v>
      </c>
      <c r="N20" s="7">
        <v>1.5</v>
      </c>
      <c r="O20" s="8" t="s">
        <v>28</v>
      </c>
      <c r="P20" s="7">
        <f t="shared" si="4"/>
        <v>30.5</v>
      </c>
      <c r="Q20" s="32">
        <f t="shared" si="0"/>
        <v>-1.5</v>
      </c>
      <c r="R20" s="9">
        <f t="shared" si="5"/>
        <v>8.2325000000000017</v>
      </c>
      <c r="S20" s="10">
        <f t="shared" si="1"/>
        <v>38.732500000000002</v>
      </c>
      <c r="T20" s="11">
        <f t="shared" si="2"/>
        <v>0.5</v>
      </c>
      <c r="U20" s="12">
        <f t="shared" si="3"/>
        <v>0.26991803278688531</v>
      </c>
      <c r="V20">
        <f>COUNTIF($L$2:L20,1)</f>
        <v>9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45052</v>
      </c>
      <c r="C21" s="3" t="s">
        <v>84</v>
      </c>
      <c r="D21" s="3" t="s">
        <v>23</v>
      </c>
      <c r="E21" s="3">
        <v>1</v>
      </c>
      <c r="F21" s="3" t="s">
        <v>32</v>
      </c>
      <c r="G21" s="3" t="s">
        <v>20</v>
      </c>
      <c r="H21" s="3" t="s">
        <v>24</v>
      </c>
      <c r="I21" s="3" t="s">
        <v>25</v>
      </c>
      <c r="J21" s="13" t="s">
        <v>85</v>
      </c>
      <c r="K21" s="23"/>
      <c r="L21" s="6" t="s">
        <v>22</v>
      </c>
      <c r="M21" s="7">
        <v>2.29</v>
      </c>
      <c r="N21" s="7">
        <v>1</v>
      </c>
      <c r="O21" s="8" t="s">
        <v>28</v>
      </c>
      <c r="P21" s="7">
        <f t="shared" si="4"/>
        <v>31.5</v>
      </c>
      <c r="Q21" s="28">
        <f t="shared" si="0"/>
        <v>1.29</v>
      </c>
      <c r="R21" s="9">
        <f t="shared" si="5"/>
        <v>9.5225000000000009</v>
      </c>
      <c r="S21" s="10">
        <f t="shared" si="1"/>
        <v>41.022500000000001</v>
      </c>
      <c r="T21" s="11">
        <f t="shared" si="2"/>
        <v>0.52631578947368418</v>
      </c>
      <c r="U21" s="12">
        <f t="shared" si="3"/>
        <v>0.30230158730158735</v>
      </c>
      <c r="V21">
        <f>COUNTIF($L$2:L21,1)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45052</v>
      </c>
      <c r="C22" s="3" t="s">
        <v>86</v>
      </c>
      <c r="D22" s="3" t="s">
        <v>41</v>
      </c>
      <c r="E22" s="3">
        <v>2</v>
      </c>
      <c r="F22" s="3" t="s">
        <v>87</v>
      </c>
      <c r="G22" s="3" t="s">
        <v>20</v>
      </c>
      <c r="H22" s="3" t="s">
        <v>24</v>
      </c>
      <c r="I22" s="3" t="s">
        <v>25</v>
      </c>
      <c r="J22" s="13" t="s">
        <v>88</v>
      </c>
      <c r="K22" s="23" t="s">
        <v>89</v>
      </c>
      <c r="L22" s="6" t="s">
        <v>27</v>
      </c>
      <c r="M22" s="7">
        <v>2.1</v>
      </c>
      <c r="N22" s="7">
        <v>1.5</v>
      </c>
      <c r="O22" s="8" t="s">
        <v>28</v>
      </c>
      <c r="P22" s="7">
        <f t="shared" si="4"/>
        <v>33</v>
      </c>
      <c r="Q22" s="32">
        <f t="shared" si="0"/>
        <v>-1.5</v>
      </c>
      <c r="R22" s="9">
        <f t="shared" si="5"/>
        <v>8.0225000000000009</v>
      </c>
      <c r="S22" s="10">
        <f t="shared" si="1"/>
        <v>41.022500000000001</v>
      </c>
      <c r="T22" s="11">
        <f t="shared" si="2"/>
        <v>0.5</v>
      </c>
      <c r="U22" s="12">
        <f t="shared" si="3"/>
        <v>0.24310606060606063</v>
      </c>
      <c r="V22">
        <f>COUNTIF($L$2:L22,1)</f>
        <v>10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.75" customHeight="1" x14ac:dyDescent="0.2">
      <c r="A23" s="3">
        <v>21</v>
      </c>
      <c r="B23" s="4">
        <v>45053</v>
      </c>
      <c r="C23" s="3" t="s">
        <v>90</v>
      </c>
      <c r="D23" s="3" t="s">
        <v>29</v>
      </c>
      <c r="E23" s="3">
        <v>1</v>
      </c>
      <c r="F23" s="3">
        <v>2</v>
      </c>
      <c r="G23" s="3" t="s">
        <v>20</v>
      </c>
      <c r="H23" s="3" t="s">
        <v>24</v>
      </c>
      <c r="I23" s="3" t="s">
        <v>25</v>
      </c>
      <c r="J23" s="5" t="s">
        <v>91</v>
      </c>
      <c r="K23" s="23"/>
      <c r="L23" s="6" t="s">
        <v>27</v>
      </c>
      <c r="M23" s="7">
        <v>3.1</v>
      </c>
      <c r="N23" s="7">
        <v>1</v>
      </c>
      <c r="O23" s="8" t="s">
        <v>28</v>
      </c>
      <c r="P23" s="7">
        <f t="shared" si="4"/>
        <v>34</v>
      </c>
      <c r="Q23" s="32">
        <f t="shared" si="0"/>
        <v>-1</v>
      </c>
      <c r="R23" s="9">
        <f t="shared" si="5"/>
        <v>7.0225000000000009</v>
      </c>
      <c r="S23" s="10">
        <f t="shared" si="1"/>
        <v>41.022500000000001</v>
      </c>
      <c r="T23" s="11">
        <f t="shared" si="2"/>
        <v>0.47619047619047616</v>
      </c>
      <c r="U23" s="12">
        <f t="shared" si="3"/>
        <v>0.20654411764705885</v>
      </c>
      <c r="V23">
        <f>COUNTIF($L$2:L23,1)</f>
        <v>10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.75" customHeight="1" x14ac:dyDescent="0.2">
      <c r="A24" s="3">
        <v>22</v>
      </c>
      <c r="B24" s="4">
        <v>45053</v>
      </c>
      <c r="C24" s="3" t="s">
        <v>92</v>
      </c>
      <c r="D24" s="3" t="s">
        <v>29</v>
      </c>
      <c r="E24" s="3">
        <v>1</v>
      </c>
      <c r="F24" s="3">
        <v>2</v>
      </c>
      <c r="G24" s="3" t="s">
        <v>20</v>
      </c>
      <c r="H24" s="3" t="s">
        <v>24</v>
      </c>
      <c r="I24" s="3" t="s">
        <v>21</v>
      </c>
      <c r="J24" s="5" t="s">
        <v>34</v>
      </c>
      <c r="K24" s="23" t="s">
        <v>71</v>
      </c>
      <c r="L24" s="6" t="s">
        <v>27</v>
      </c>
      <c r="M24" s="7">
        <v>2.15</v>
      </c>
      <c r="N24" s="7">
        <v>1.5</v>
      </c>
      <c r="O24" s="8" t="s">
        <v>28</v>
      </c>
      <c r="P24" s="7">
        <f t="shared" si="4"/>
        <v>35.5</v>
      </c>
      <c r="Q24" s="32">
        <f t="shared" si="0"/>
        <v>-1.5</v>
      </c>
      <c r="R24" s="9">
        <f t="shared" si="5"/>
        <v>5.5225000000000009</v>
      </c>
      <c r="S24" s="10">
        <f t="shared" si="1"/>
        <v>41.022500000000001</v>
      </c>
      <c r="T24" s="11">
        <f t="shared" si="2"/>
        <v>0.45454545454545453</v>
      </c>
      <c r="U24" s="12">
        <f t="shared" si="3"/>
        <v>0.15556338028169017</v>
      </c>
      <c r="V24">
        <f>COUNTIF($L$2:L24,1)</f>
        <v>10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.75" customHeight="1" x14ac:dyDescent="0.2">
      <c r="A25" s="3">
        <v>23</v>
      </c>
      <c r="B25" s="4">
        <v>45053</v>
      </c>
      <c r="C25" s="3" t="s">
        <v>90</v>
      </c>
      <c r="D25" s="3" t="s">
        <v>29</v>
      </c>
      <c r="E25" s="3">
        <v>1</v>
      </c>
      <c r="F25" s="3" t="s">
        <v>93</v>
      </c>
      <c r="G25" s="3" t="s">
        <v>20</v>
      </c>
      <c r="H25" s="3" t="s">
        <v>24</v>
      </c>
      <c r="I25" s="3" t="s">
        <v>21</v>
      </c>
      <c r="J25" s="13" t="s">
        <v>91</v>
      </c>
      <c r="K25" s="23"/>
      <c r="L25" s="6" t="s">
        <v>22</v>
      </c>
      <c r="M25" s="7">
        <v>2.0499999999999998</v>
      </c>
      <c r="N25" s="7">
        <v>1.5</v>
      </c>
      <c r="O25" s="8" t="s">
        <v>28</v>
      </c>
      <c r="P25" s="7">
        <f t="shared" si="4"/>
        <v>37</v>
      </c>
      <c r="Q25" s="28">
        <f t="shared" si="0"/>
        <v>1.5749999999999997</v>
      </c>
      <c r="R25" s="9">
        <f t="shared" si="5"/>
        <v>7.0975000000000001</v>
      </c>
      <c r="S25" s="10">
        <f t="shared" si="1"/>
        <v>44.097499999999997</v>
      </c>
      <c r="T25" s="11">
        <f t="shared" si="2"/>
        <v>0.47826086956521741</v>
      </c>
      <c r="U25" s="12">
        <f t="shared" si="3"/>
        <v>0.19182432432432422</v>
      </c>
      <c r="V25">
        <f>COUNTIF($L$2:L25,1)</f>
        <v>11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45053</v>
      </c>
      <c r="C26" s="3" t="s">
        <v>94</v>
      </c>
      <c r="D26" s="3" t="s">
        <v>23</v>
      </c>
      <c r="E26" s="3">
        <v>1</v>
      </c>
      <c r="F26" s="3" t="s">
        <v>42</v>
      </c>
      <c r="G26" s="3" t="s">
        <v>20</v>
      </c>
      <c r="H26" s="3" t="s">
        <v>24</v>
      </c>
      <c r="I26" s="3" t="s">
        <v>25</v>
      </c>
      <c r="J26" s="5" t="s">
        <v>45</v>
      </c>
      <c r="K26" s="23"/>
      <c r="L26" s="6" t="s">
        <v>27</v>
      </c>
      <c r="M26" s="7">
        <v>1.925</v>
      </c>
      <c r="N26" s="7">
        <v>1.5</v>
      </c>
      <c r="O26" s="8" t="s">
        <v>28</v>
      </c>
      <c r="P26" s="7">
        <f t="shared" si="4"/>
        <v>38.5</v>
      </c>
      <c r="Q26" s="32">
        <f t="shared" si="0"/>
        <v>-1.5</v>
      </c>
      <c r="R26" s="9">
        <f t="shared" si="5"/>
        <v>5.5975000000000001</v>
      </c>
      <c r="S26" s="10">
        <f t="shared" si="1"/>
        <v>44.097499999999997</v>
      </c>
      <c r="T26" s="11">
        <f t="shared" si="2"/>
        <v>0.45833333333333331</v>
      </c>
      <c r="U26" s="12">
        <f t="shared" si="3"/>
        <v>0.14538961038961029</v>
      </c>
      <c r="V26">
        <f>COUNTIF($L$2:L26,1)</f>
        <v>11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45053</v>
      </c>
      <c r="C27" s="3" t="s">
        <v>95</v>
      </c>
      <c r="D27" s="3" t="s">
        <v>23</v>
      </c>
      <c r="E27" s="3">
        <v>1</v>
      </c>
      <c r="F27" s="3" t="s">
        <v>96</v>
      </c>
      <c r="G27" s="3" t="s">
        <v>20</v>
      </c>
      <c r="H27" s="3" t="s">
        <v>24</v>
      </c>
      <c r="I27" s="3" t="s">
        <v>25</v>
      </c>
      <c r="J27" s="33" t="s">
        <v>97</v>
      </c>
      <c r="K27" s="23"/>
      <c r="L27" s="6" t="s">
        <v>22</v>
      </c>
      <c r="M27" s="7">
        <v>1</v>
      </c>
      <c r="N27" s="7">
        <v>1.5</v>
      </c>
      <c r="O27" s="8" t="s">
        <v>28</v>
      </c>
      <c r="P27" s="7">
        <f t="shared" si="4"/>
        <v>40</v>
      </c>
      <c r="Q27" s="34">
        <f t="shared" si="0"/>
        <v>0</v>
      </c>
      <c r="R27" s="9">
        <f t="shared" si="5"/>
        <v>5.5975000000000001</v>
      </c>
      <c r="S27" s="10">
        <f t="shared" si="1"/>
        <v>45.597499999999997</v>
      </c>
      <c r="T27" s="11">
        <f t="shared" si="2"/>
        <v>0.48</v>
      </c>
      <c r="U27" s="12">
        <f t="shared" si="3"/>
        <v>0.13993749999999991</v>
      </c>
      <c r="V27">
        <f>COUNTIF($L$2:L27,1)</f>
        <v>12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.75" customHeight="1" x14ac:dyDescent="0.2">
      <c r="A28" s="3">
        <v>26</v>
      </c>
      <c r="B28" s="4">
        <v>45053</v>
      </c>
      <c r="C28" s="3" t="s">
        <v>98</v>
      </c>
      <c r="D28" s="3" t="s">
        <v>23</v>
      </c>
      <c r="E28" s="3">
        <v>1</v>
      </c>
      <c r="F28" s="3" t="s">
        <v>36</v>
      </c>
      <c r="G28" s="3" t="s">
        <v>20</v>
      </c>
      <c r="H28" s="3" t="s">
        <v>24</v>
      </c>
      <c r="I28" s="3" t="s">
        <v>25</v>
      </c>
      <c r="J28" s="13" t="s">
        <v>99</v>
      </c>
      <c r="K28" s="23"/>
      <c r="L28" s="6" t="s">
        <v>22</v>
      </c>
      <c r="M28" s="7">
        <v>2.04</v>
      </c>
      <c r="N28" s="7">
        <v>2</v>
      </c>
      <c r="O28" s="8" t="s">
        <v>28</v>
      </c>
      <c r="P28" s="7">
        <f t="shared" si="4"/>
        <v>42</v>
      </c>
      <c r="Q28" s="28">
        <f t="shared" si="0"/>
        <v>2.08</v>
      </c>
      <c r="R28" s="9">
        <f t="shared" si="5"/>
        <v>7.6775000000000002</v>
      </c>
      <c r="S28" s="10">
        <f t="shared" si="1"/>
        <v>49.677500000000002</v>
      </c>
      <c r="T28" s="11">
        <f t="shared" si="2"/>
        <v>0.5</v>
      </c>
      <c r="U28" s="12">
        <f t="shared" si="3"/>
        <v>0.1827976190476191</v>
      </c>
      <c r="V28">
        <f>COUNTIF($L$2:L28,1)</f>
        <v>13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.75" customHeight="1" x14ac:dyDescent="0.2">
      <c r="A29" s="3">
        <v>27</v>
      </c>
      <c r="B29" s="4">
        <v>45053</v>
      </c>
      <c r="C29" s="3" t="s">
        <v>100</v>
      </c>
      <c r="D29" s="3" t="s">
        <v>23</v>
      </c>
      <c r="E29" s="3">
        <v>1</v>
      </c>
      <c r="F29" s="3" t="s">
        <v>36</v>
      </c>
      <c r="G29" s="3" t="s">
        <v>20</v>
      </c>
      <c r="H29" s="3" t="s">
        <v>24</v>
      </c>
      <c r="I29" s="3" t="s">
        <v>25</v>
      </c>
      <c r="J29" s="5" t="s">
        <v>34</v>
      </c>
      <c r="K29" s="23" t="s">
        <v>71</v>
      </c>
      <c r="L29" s="6" t="s">
        <v>27</v>
      </c>
      <c r="M29" s="7">
        <v>1.95</v>
      </c>
      <c r="N29" s="7">
        <v>2</v>
      </c>
      <c r="O29" s="8" t="s">
        <v>28</v>
      </c>
      <c r="P29" s="7">
        <f t="shared" si="4"/>
        <v>44</v>
      </c>
      <c r="Q29" s="32">
        <f t="shared" si="0"/>
        <v>-2</v>
      </c>
      <c r="R29" s="9">
        <f t="shared" si="5"/>
        <v>5.6775000000000002</v>
      </c>
      <c r="S29" s="10">
        <f t="shared" si="1"/>
        <v>49.677500000000002</v>
      </c>
      <c r="T29" s="11">
        <f t="shared" si="2"/>
        <v>0.48148148148148145</v>
      </c>
      <c r="U29" s="12">
        <f t="shared" si="3"/>
        <v>0.12903409090909096</v>
      </c>
      <c r="V29">
        <f>COUNTIF($L$2:L29,1)</f>
        <v>13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.75" customHeight="1" x14ac:dyDescent="0.2">
      <c r="A30" s="3">
        <v>28</v>
      </c>
      <c r="B30" s="4">
        <v>45053</v>
      </c>
      <c r="C30" s="3" t="s">
        <v>101</v>
      </c>
      <c r="D30" s="3" t="s">
        <v>23</v>
      </c>
      <c r="E30" s="3">
        <v>1</v>
      </c>
      <c r="F30" s="3" t="s">
        <v>32</v>
      </c>
      <c r="G30" s="3" t="s">
        <v>20</v>
      </c>
      <c r="H30" s="3" t="s">
        <v>24</v>
      </c>
      <c r="I30" s="3" t="s">
        <v>25</v>
      </c>
      <c r="J30" s="33" t="s">
        <v>45</v>
      </c>
      <c r="K30" s="23" t="s">
        <v>102</v>
      </c>
      <c r="L30" s="6" t="s">
        <v>22</v>
      </c>
      <c r="M30" s="7">
        <v>1</v>
      </c>
      <c r="N30" s="7">
        <v>2</v>
      </c>
      <c r="O30" s="8" t="s">
        <v>28</v>
      </c>
      <c r="P30" s="7">
        <f t="shared" si="4"/>
        <v>46</v>
      </c>
      <c r="Q30" s="34">
        <f t="shared" si="0"/>
        <v>0</v>
      </c>
      <c r="R30" s="9">
        <f t="shared" si="5"/>
        <v>5.6775000000000002</v>
      </c>
      <c r="S30" s="10">
        <f t="shared" si="1"/>
        <v>51.677500000000002</v>
      </c>
      <c r="T30" s="11">
        <f t="shared" si="2"/>
        <v>0.5</v>
      </c>
      <c r="U30" s="12">
        <f t="shared" si="3"/>
        <v>0.1234239130434783</v>
      </c>
      <c r="V30">
        <f>COUNTIF($L$2:L30,1)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45053</v>
      </c>
      <c r="C31" s="3" t="s">
        <v>103</v>
      </c>
      <c r="D31" s="3" t="s">
        <v>23</v>
      </c>
      <c r="E31" s="3">
        <v>1</v>
      </c>
      <c r="F31" s="3" t="s">
        <v>31</v>
      </c>
      <c r="G31" s="3" t="s">
        <v>20</v>
      </c>
      <c r="H31" s="3" t="s">
        <v>24</v>
      </c>
      <c r="I31" s="3" t="s">
        <v>25</v>
      </c>
      <c r="J31" s="13" t="s">
        <v>51</v>
      </c>
      <c r="K31" s="23"/>
      <c r="L31" s="6" t="s">
        <v>22</v>
      </c>
      <c r="M31" s="7">
        <v>1.87</v>
      </c>
      <c r="N31" s="7">
        <v>1.5</v>
      </c>
      <c r="O31" s="8" t="s">
        <v>28</v>
      </c>
      <c r="P31" s="7">
        <f t="shared" si="4"/>
        <v>47.5</v>
      </c>
      <c r="Q31" s="28">
        <f t="shared" si="0"/>
        <v>1.3050000000000002</v>
      </c>
      <c r="R31" s="9">
        <f t="shared" si="5"/>
        <v>6.9824999999999999</v>
      </c>
      <c r="S31" s="10">
        <f t="shared" si="1"/>
        <v>54.482500000000002</v>
      </c>
      <c r="T31" s="11">
        <f t="shared" si="2"/>
        <v>0.51724137931034486</v>
      </c>
      <c r="U31" s="12">
        <f t="shared" si="3"/>
        <v>0.14700000000000005</v>
      </c>
      <c r="V31">
        <f>COUNTIF($L$2:L31,1)</f>
        <v>15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5.5" x14ac:dyDescent="0.2">
      <c r="A32" s="3">
        <v>30</v>
      </c>
      <c r="B32" s="4">
        <v>45053</v>
      </c>
      <c r="C32" s="3" t="s">
        <v>104</v>
      </c>
      <c r="D32" s="3" t="s">
        <v>23</v>
      </c>
      <c r="E32" s="3">
        <v>2</v>
      </c>
      <c r="F32" s="3" t="s">
        <v>105</v>
      </c>
      <c r="G32" s="3" t="s">
        <v>20</v>
      </c>
      <c r="H32" s="3" t="s">
        <v>24</v>
      </c>
      <c r="I32" s="3" t="s">
        <v>25</v>
      </c>
      <c r="J32" s="13" t="s">
        <v>106</v>
      </c>
      <c r="K32" s="23" t="s">
        <v>71</v>
      </c>
      <c r="L32" s="6" t="s">
        <v>27</v>
      </c>
      <c r="M32" s="7">
        <v>2.31</v>
      </c>
      <c r="N32" s="7">
        <v>2</v>
      </c>
      <c r="O32" s="8" t="s">
        <v>28</v>
      </c>
      <c r="P32" s="7">
        <f t="shared" si="4"/>
        <v>49.5</v>
      </c>
      <c r="Q32" s="32">
        <f t="shared" si="0"/>
        <v>-2</v>
      </c>
      <c r="R32" s="9">
        <f t="shared" si="5"/>
        <v>4.9824999999999999</v>
      </c>
      <c r="S32" s="10">
        <f t="shared" si="1"/>
        <v>54.482500000000002</v>
      </c>
      <c r="T32" s="11">
        <f t="shared" si="2"/>
        <v>0.5</v>
      </c>
      <c r="U32" s="12">
        <f t="shared" si="3"/>
        <v>0.10065656565656569</v>
      </c>
      <c r="V32">
        <f>COUNTIF($L$2:L32,1)</f>
        <v>15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5.5" x14ac:dyDescent="0.2">
      <c r="A33" s="3">
        <v>31</v>
      </c>
      <c r="B33" s="4">
        <v>45055</v>
      </c>
      <c r="C33" s="3" t="s">
        <v>107</v>
      </c>
      <c r="D33" s="3" t="s">
        <v>41</v>
      </c>
      <c r="E33" s="3">
        <v>1</v>
      </c>
      <c r="F33" s="3" t="s">
        <v>108</v>
      </c>
      <c r="G33" s="3" t="s">
        <v>20</v>
      </c>
      <c r="H33" s="3" t="s">
        <v>46</v>
      </c>
      <c r="I33" s="3" t="s">
        <v>21</v>
      </c>
      <c r="J33" s="13" t="s">
        <v>109</v>
      </c>
      <c r="K33" s="23"/>
      <c r="L33" s="6" t="s">
        <v>22</v>
      </c>
      <c r="M33" s="7">
        <v>2.67</v>
      </c>
      <c r="N33" s="7">
        <v>1</v>
      </c>
      <c r="O33" s="8" t="s">
        <v>28</v>
      </c>
      <c r="P33" s="7">
        <f t="shared" si="4"/>
        <v>50.5</v>
      </c>
      <c r="Q33" s="28">
        <f t="shared" si="0"/>
        <v>1.67</v>
      </c>
      <c r="R33" s="9">
        <f t="shared" si="5"/>
        <v>6.6524999999999999</v>
      </c>
      <c r="S33" s="10">
        <f t="shared" si="1"/>
        <v>57.152500000000003</v>
      </c>
      <c r="T33" s="11">
        <f t="shared" si="2"/>
        <v>0.5161290322580645</v>
      </c>
      <c r="U33" s="12">
        <f t="shared" si="3"/>
        <v>0.13173267326732679</v>
      </c>
      <c r="V33">
        <f>COUNTIF($L$2:L33,1)</f>
        <v>16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5.5" x14ac:dyDescent="0.2">
      <c r="A34" s="3">
        <v>32</v>
      </c>
      <c r="B34" s="4">
        <v>45058</v>
      </c>
      <c r="C34" s="3" t="s">
        <v>110</v>
      </c>
      <c r="D34" s="3" t="s">
        <v>23</v>
      </c>
      <c r="E34" s="3">
        <v>2</v>
      </c>
      <c r="F34" s="3" t="s">
        <v>111</v>
      </c>
      <c r="G34" s="3" t="s">
        <v>20</v>
      </c>
      <c r="H34" s="3" t="s">
        <v>24</v>
      </c>
      <c r="I34" s="3" t="s">
        <v>25</v>
      </c>
      <c r="J34" s="13" t="s">
        <v>112</v>
      </c>
      <c r="K34" s="23"/>
      <c r="L34" s="6" t="s">
        <v>22</v>
      </c>
      <c r="M34" s="7">
        <v>2.4300000000000002</v>
      </c>
      <c r="N34" s="7">
        <v>1.5</v>
      </c>
      <c r="O34" s="8" t="s">
        <v>28</v>
      </c>
      <c r="P34" s="7">
        <f t="shared" si="4"/>
        <v>52</v>
      </c>
      <c r="Q34" s="28">
        <f t="shared" si="0"/>
        <v>2.1450000000000005</v>
      </c>
      <c r="R34" s="9">
        <f t="shared" si="5"/>
        <v>8.7974999999999994</v>
      </c>
      <c r="S34" s="10">
        <f t="shared" si="1"/>
        <v>60.797499999999999</v>
      </c>
      <c r="T34" s="11">
        <f t="shared" si="2"/>
        <v>0.53125</v>
      </c>
      <c r="U34" s="12">
        <f t="shared" si="3"/>
        <v>0.16918269230769228</v>
      </c>
      <c r="V34">
        <f>COUNTIF($L$2:L34,1)</f>
        <v>17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7.25" customHeight="1" x14ac:dyDescent="0.2">
      <c r="A35" s="3">
        <v>33</v>
      </c>
      <c r="B35" s="4">
        <v>45058</v>
      </c>
      <c r="C35" s="3" t="s">
        <v>113</v>
      </c>
      <c r="D35" s="3" t="s">
        <v>23</v>
      </c>
      <c r="E35" s="3">
        <v>1</v>
      </c>
      <c r="F35" s="3" t="s">
        <v>114</v>
      </c>
      <c r="G35" s="3" t="s">
        <v>20</v>
      </c>
      <c r="H35" s="3" t="s">
        <v>24</v>
      </c>
      <c r="I35" s="3" t="s">
        <v>25</v>
      </c>
      <c r="J35" s="5" t="s">
        <v>34</v>
      </c>
      <c r="K35" s="23" t="s">
        <v>71</v>
      </c>
      <c r="L35" s="6" t="s">
        <v>27</v>
      </c>
      <c r="M35" s="7">
        <v>1.925</v>
      </c>
      <c r="N35" s="7">
        <v>3</v>
      </c>
      <c r="O35" s="8" t="s">
        <v>28</v>
      </c>
      <c r="P35" s="7">
        <f t="shared" si="4"/>
        <v>55</v>
      </c>
      <c r="Q35" s="32">
        <f t="shared" si="0"/>
        <v>-3</v>
      </c>
      <c r="R35" s="9">
        <f t="shared" si="5"/>
        <v>5.7974999999999994</v>
      </c>
      <c r="S35" s="10">
        <f t="shared" si="1"/>
        <v>60.797499999999999</v>
      </c>
      <c r="T35" s="11">
        <f t="shared" si="2"/>
        <v>0.51515151515151514</v>
      </c>
      <c r="U35" s="12">
        <f t="shared" si="3"/>
        <v>0.1054090909090909</v>
      </c>
      <c r="V35">
        <f>COUNTIF($L$2:L35,1)</f>
        <v>17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5.5" x14ac:dyDescent="0.2">
      <c r="A36" s="3">
        <v>34</v>
      </c>
      <c r="B36" s="4">
        <v>45058</v>
      </c>
      <c r="C36" s="3" t="s">
        <v>115</v>
      </c>
      <c r="D36" s="3" t="s">
        <v>41</v>
      </c>
      <c r="E36" s="3">
        <v>2</v>
      </c>
      <c r="F36" s="3" t="s">
        <v>116</v>
      </c>
      <c r="G36" s="3" t="s">
        <v>20</v>
      </c>
      <c r="H36" s="3" t="s">
        <v>46</v>
      </c>
      <c r="I36" s="3" t="s">
        <v>25</v>
      </c>
      <c r="J36" s="13" t="s">
        <v>117</v>
      </c>
      <c r="K36" s="23"/>
      <c r="L36" s="6" t="s">
        <v>22</v>
      </c>
      <c r="M36" s="7">
        <v>2.0299999999999998</v>
      </c>
      <c r="N36" s="7">
        <v>2</v>
      </c>
      <c r="O36" s="8" t="s">
        <v>28</v>
      </c>
      <c r="P36" s="7">
        <f t="shared" si="4"/>
        <v>57</v>
      </c>
      <c r="Q36" s="28">
        <f t="shared" si="0"/>
        <v>2.0599999999999996</v>
      </c>
      <c r="R36" s="9">
        <f t="shared" si="5"/>
        <v>7.857499999999999</v>
      </c>
      <c r="S36" s="10">
        <f t="shared" si="1"/>
        <v>64.857500000000002</v>
      </c>
      <c r="T36" s="11">
        <f t="shared" si="2"/>
        <v>0.52941176470588236</v>
      </c>
      <c r="U36" s="12">
        <f t="shared" si="3"/>
        <v>0.13785087719298247</v>
      </c>
      <c r="V36">
        <f>COUNTIF($L$2:L36,1)</f>
        <v>18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35</v>
      </c>
      <c r="B37" s="4">
        <v>45058</v>
      </c>
      <c r="C37" s="3" t="s">
        <v>118</v>
      </c>
      <c r="D37" s="3" t="s">
        <v>41</v>
      </c>
      <c r="E37" s="3">
        <v>2</v>
      </c>
      <c r="F37" s="3" t="s">
        <v>119</v>
      </c>
      <c r="G37" s="3" t="s">
        <v>20</v>
      </c>
      <c r="H37" s="3" t="s">
        <v>24</v>
      </c>
      <c r="I37" s="3" t="s">
        <v>25</v>
      </c>
      <c r="J37" s="13" t="s">
        <v>120</v>
      </c>
      <c r="K37" s="23"/>
      <c r="L37" s="6" t="s">
        <v>22</v>
      </c>
      <c r="M37" s="7">
        <v>2.15</v>
      </c>
      <c r="N37" s="7">
        <v>1.5</v>
      </c>
      <c r="O37" s="8" t="s">
        <v>28</v>
      </c>
      <c r="P37" s="7">
        <f t="shared" si="4"/>
        <v>58.5</v>
      </c>
      <c r="Q37" s="28">
        <f t="shared" si="0"/>
        <v>1.7249999999999996</v>
      </c>
      <c r="R37" s="9">
        <f t="shared" si="5"/>
        <v>9.5824999999999996</v>
      </c>
      <c r="S37" s="10">
        <f t="shared" si="1"/>
        <v>68.082499999999996</v>
      </c>
      <c r="T37" s="11">
        <f t="shared" si="2"/>
        <v>0.54285714285714282</v>
      </c>
      <c r="U37" s="12">
        <f t="shared" si="3"/>
        <v>0.16380341880341873</v>
      </c>
      <c r="V37">
        <f>COUNTIF($L$2:L37,1)</f>
        <v>19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45059</v>
      </c>
      <c r="C38" s="3" t="s">
        <v>121</v>
      </c>
      <c r="D38" s="3" t="s">
        <v>23</v>
      </c>
      <c r="E38" s="3">
        <v>2</v>
      </c>
      <c r="F38" s="3" t="s">
        <v>122</v>
      </c>
      <c r="G38" s="3" t="s">
        <v>20</v>
      </c>
      <c r="H38" s="3" t="s">
        <v>24</v>
      </c>
      <c r="I38" s="3" t="s">
        <v>25</v>
      </c>
      <c r="J38" s="13" t="s">
        <v>123</v>
      </c>
      <c r="K38" s="23" t="s">
        <v>124</v>
      </c>
      <c r="L38" s="6" t="s">
        <v>27</v>
      </c>
      <c r="M38" s="7">
        <v>2.62</v>
      </c>
      <c r="N38" s="7">
        <v>1.5</v>
      </c>
      <c r="O38" s="8" t="s">
        <v>28</v>
      </c>
      <c r="P38" s="7">
        <f t="shared" si="4"/>
        <v>60</v>
      </c>
      <c r="Q38" s="32">
        <f t="shared" si="0"/>
        <v>-1.5</v>
      </c>
      <c r="R38" s="9">
        <f t="shared" si="5"/>
        <v>8.0824999999999996</v>
      </c>
      <c r="S38" s="10">
        <f t="shared" si="1"/>
        <v>68.082499999999996</v>
      </c>
      <c r="T38" s="11">
        <f t="shared" si="2"/>
        <v>0.52777777777777779</v>
      </c>
      <c r="U38" s="12">
        <f t="shared" si="3"/>
        <v>0.13470833333333326</v>
      </c>
      <c r="V38">
        <f>COUNTIF($L$2:L38,1)</f>
        <v>19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7.25" customHeight="1" x14ac:dyDescent="0.2">
      <c r="A39" s="3">
        <v>37</v>
      </c>
      <c r="B39" s="4">
        <v>45059</v>
      </c>
      <c r="C39" s="3" t="s">
        <v>125</v>
      </c>
      <c r="D39" s="3" t="s">
        <v>23</v>
      </c>
      <c r="E39" s="3">
        <v>1</v>
      </c>
      <c r="F39" s="3" t="s">
        <v>38</v>
      </c>
      <c r="G39" s="3" t="s">
        <v>20</v>
      </c>
      <c r="H39" s="3" t="s">
        <v>24</v>
      </c>
      <c r="I39" s="3" t="s">
        <v>25</v>
      </c>
      <c r="J39" s="5" t="s">
        <v>26</v>
      </c>
      <c r="K39" s="23" t="s">
        <v>71</v>
      </c>
      <c r="L39" s="6" t="s">
        <v>27</v>
      </c>
      <c r="M39" s="7">
        <v>2.5299999999999998</v>
      </c>
      <c r="N39" s="7">
        <v>1</v>
      </c>
      <c r="O39" s="8" t="s">
        <v>28</v>
      </c>
      <c r="P39" s="7">
        <f t="shared" si="4"/>
        <v>61</v>
      </c>
      <c r="Q39" s="32">
        <f t="shared" si="0"/>
        <v>-1</v>
      </c>
      <c r="R39" s="9">
        <f t="shared" si="5"/>
        <v>7.0824999999999996</v>
      </c>
      <c r="S39" s="10">
        <f t="shared" si="1"/>
        <v>68.082499999999996</v>
      </c>
      <c r="T39" s="11">
        <f t="shared" si="2"/>
        <v>0.51351351351351349</v>
      </c>
      <c r="U39" s="12">
        <f t="shared" si="3"/>
        <v>0.11610655737704911</v>
      </c>
      <c r="V39">
        <f>COUNTIF($L$2:L39,1)</f>
        <v>19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5.5" x14ac:dyDescent="0.2">
      <c r="A40" s="3">
        <v>38</v>
      </c>
      <c r="B40" s="4">
        <v>45059</v>
      </c>
      <c r="C40" s="3" t="s">
        <v>126</v>
      </c>
      <c r="D40" s="3" t="s">
        <v>23</v>
      </c>
      <c r="E40" s="3">
        <v>2</v>
      </c>
      <c r="F40" s="3" t="s">
        <v>127</v>
      </c>
      <c r="G40" s="3" t="s">
        <v>20</v>
      </c>
      <c r="H40" s="3" t="s">
        <v>24</v>
      </c>
      <c r="I40" s="3" t="s">
        <v>25</v>
      </c>
      <c r="J40" s="13" t="s">
        <v>128</v>
      </c>
      <c r="K40" s="23" t="s">
        <v>129</v>
      </c>
      <c r="L40" s="6" t="s">
        <v>22</v>
      </c>
      <c r="M40" s="7">
        <v>1.93</v>
      </c>
      <c r="N40" s="7">
        <v>1.5</v>
      </c>
      <c r="O40" s="8" t="s">
        <v>28</v>
      </c>
      <c r="P40" s="7">
        <f t="shared" si="4"/>
        <v>62.5</v>
      </c>
      <c r="Q40" s="28">
        <f t="shared" si="0"/>
        <v>1.395</v>
      </c>
      <c r="R40" s="9">
        <f t="shared" si="5"/>
        <v>8.4774999999999991</v>
      </c>
      <c r="S40" s="10">
        <f t="shared" si="1"/>
        <v>70.977499999999992</v>
      </c>
      <c r="T40" s="11">
        <f t="shared" si="2"/>
        <v>0.52631578947368418</v>
      </c>
      <c r="U40" s="12">
        <f t="shared" si="3"/>
        <v>0.13563999999999987</v>
      </c>
      <c r="V40">
        <f>COUNTIF($L$2:L40,1)</f>
        <v>20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7.25" customHeight="1" x14ac:dyDescent="0.2">
      <c r="A41" s="3">
        <v>39</v>
      </c>
      <c r="B41" s="4">
        <v>45059</v>
      </c>
      <c r="C41" s="3" t="s">
        <v>130</v>
      </c>
      <c r="D41" s="3" t="s">
        <v>23</v>
      </c>
      <c r="E41" s="3">
        <v>1</v>
      </c>
      <c r="F41" s="3" t="s">
        <v>31</v>
      </c>
      <c r="G41" s="3" t="s">
        <v>20</v>
      </c>
      <c r="H41" s="3" t="s">
        <v>24</v>
      </c>
      <c r="I41" s="3" t="s">
        <v>25</v>
      </c>
      <c r="J41" s="5" t="s">
        <v>26</v>
      </c>
      <c r="K41" s="23" t="s">
        <v>71</v>
      </c>
      <c r="L41" s="6" t="s">
        <v>27</v>
      </c>
      <c r="M41" s="7">
        <v>2.04</v>
      </c>
      <c r="N41" s="7">
        <v>1.5</v>
      </c>
      <c r="O41" s="8" t="s">
        <v>28</v>
      </c>
      <c r="P41" s="7">
        <f t="shared" si="4"/>
        <v>64</v>
      </c>
      <c r="Q41" s="32">
        <f t="shared" si="0"/>
        <v>-1.5</v>
      </c>
      <c r="R41" s="9">
        <f t="shared" si="5"/>
        <v>6.9774999999999991</v>
      </c>
      <c r="S41" s="10">
        <f t="shared" si="1"/>
        <v>70.977499999999992</v>
      </c>
      <c r="T41" s="11">
        <f t="shared" si="2"/>
        <v>0.51282051282051277</v>
      </c>
      <c r="U41" s="12">
        <f t="shared" si="3"/>
        <v>0.10902343749999988</v>
      </c>
      <c r="V41">
        <f>COUNTIF($L$2:L41,1)</f>
        <v>20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40</v>
      </c>
      <c r="B42" s="4">
        <v>45059</v>
      </c>
      <c r="C42" s="3" t="s">
        <v>131</v>
      </c>
      <c r="D42" s="3" t="s">
        <v>23</v>
      </c>
      <c r="E42" s="3">
        <v>2</v>
      </c>
      <c r="F42" s="3" t="s">
        <v>132</v>
      </c>
      <c r="G42" s="3" t="s">
        <v>20</v>
      </c>
      <c r="H42" s="3" t="s">
        <v>24</v>
      </c>
      <c r="I42" s="3" t="s">
        <v>25</v>
      </c>
      <c r="J42" s="13" t="s">
        <v>133</v>
      </c>
      <c r="K42" s="23"/>
      <c r="L42" s="6" t="s">
        <v>22</v>
      </c>
      <c r="M42" s="7">
        <v>2.15</v>
      </c>
      <c r="N42" s="7">
        <v>2</v>
      </c>
      <c r="O42" s="8" t="s">
        <v>28</v>
      </c>
      <c r="P42" s="7">
        <f t="shared" si="4"/>
        <v>66</v>
      </c>
      <c r="Q42" s="28">
        <f t="shared" si="0"/>
        <v>2.2999999999999998</v>
      </c>
      <c r="R42" s="9">
        <f t="shared" si="5"/>
        <v>9.2774999999999999</v>
      </c>
      <c r="S42" s="10">
        <f t="shared" si="1"/>
        <v>75.277500000000003</v>
      </c>
      <c r="T42" s="11">
        <f t="shared" si="2"/>
        <v>0.52500000000000002</v>
      </c>
      <c r="U42" s="12">
        <f t="shared" si="3"/>
        <v>0.14056818181818187</v>
      </c>
      <c r="V42">
        <f>COUNTIF($L$2:L42,1)</f>
        <v>21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7.25" customHeight="1" x14ac:dyDescent="0.2">
      <c r="A43" s="3">
        <v>41</v>
      </c>
      <c r="B43" s="4">
        <v>45059</v>
      </c>
      <c r="C43" s="3" t="s">
        <v>134</v>
      </c>
      <c r="D43" s="3" t="s">
        <v>23</v>
      </c>
      <c r="E43" s="3">
        <v>1</v>
      </c>
      <c r="F43" s="3">
        <v>2</v>
      </c>
      <c r="G43" s="3" t="s">
        <v>20</v>
      </c>
      <c r="H43" s="3" t="s">
        <v>46</v>
      </c>
      <c r="I43" s="3" t="s">
        <v>21</v>
      </c>
      <c r="J43" s="5" t="s">
        <v>33</v>
      </c>
      <c r="K43" s="23" t="s">
        <v>71</v>
      </c>
      <c r="L43" s="6" t="s">
        <v>27</v>
      </c>
      <c r="M43" s="7">
        <v>2.2000000000000002</v>
      </c>
      <c r="N43" s="7">
        <v>1.5</v>
      </c>
      <c r="O43" s="8" t="s">
        <v>28</v>
      </c>
      <c r="P43" s="7">
        <f t="shared" si="4"/>
        <v>67.5</v>
      </c>
      <c r="Q43" s="32">
        <f t="shared" si="0"/>
        <v>-1.5</v>
      </c>
      <c r="R43" s="9">
        <f t="shared" si="5"/>
        <v>7.7774999999999999</v>
      </c>
      <c r="S43" s="10">
        <f t="shared" si="1"/>
        <v>75.277500000000003</v>
      </c>
      <c r="T43" s="11">
        <f t="shared" si="2"/>
        <v>0.51219512195121952</v>
      </c>
      <c r="U43" s="12">
        <f t="shared" si="3"/>
        <v>0.11522222222222227</v>
      </c>
      <c r="V43">
        <f>COUNTIF($L$2:L43,1)</f>
        <v>21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5.5" x14ac:dyDescent="0.2">
      <c r="A44" s="3">
        <v>42</v>
      </c>
      <c r="B44" s="4">
        <v>45059</v>
      </c>
      <c r="C44" s="3" t="s">
        <v>135</v>
      </c>
      <c r="D44" s="3" t="s">
        <v>41</v>
      </c>
      <c r="E44" s="3">
        <v>2</v>
      </c>
      <c r="F44" s="3" t="s">
        <v>136</v>
      </c>
      <c r="G44" s="3" t="s">
        <v>20</v>
      </c>
      <c r="H44" s="3" t="s">
        <v>46</v>
      </c>
      <c r="I44" s="3" t="s">
        <v>25</v>
      </c>
      <c r="J44" s="13" t="s">
        <v>137</v>
      </c>
      <c r="K44" s="23"/>
      <c r="L44" s="6" t="s">
        <v>22</v>
      </c>
      <c r="M44" s="7">
        <v>2.6</v>
      </c>
      <c r="N44" s="7">
        <v>2</v>
      </c>
      <c r="O44" s="8" t="s">
        <v>28</v>
      </c>
      <c r="P44" s="7">
        <f t="shared" si="4"/>
        <v>69.5</v>
      </c>
      <c r="Q44" s="28">
        <f t="shared" si="0"/>
        <v>3.2</v>
      </c>
      <c r="R44" s="9">
        <f t="shared" si="5"/>
        <v>10.977499999999999</v>
      </c>
      <c r="S44" s="10">
        <f t="shared" si="1"/>
        <v>80.477499999999992</v>
      </c>
      <c r="T44" s="11">
        <f t="shared" si="2"/>
        <v>0.52380952380952384</v>
      </c>
      <c r="U44" s="12">
        <f t="shared" si="3"/>
        <v>0.15794964028776967</v>
      </c>
      <c r="V44">
        <f>COUNTIF($L$2:L44,1)</f>
        <v>22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5.5" x14ac:dyDescent="0.2">
      <c r="A45" s="3">
        <v>43</v>
      </c>
      <c r="B45" s="4">
        <v>45059</v>
      </c>
      <c r="C45" s="3" t="s">
        <v>138</v>
      </c>
      <c r="D45" s="3" t="s">
        <v>41</v>
      </c>
      <c r="E45" s="3">
        <v>2</v>
      </c>
      <c r="F45" s="3" t="s">
        <v>139</v>
      </c>
      <c r="G45" s="3" t="s">
        <v>20</v>
      </c>
      <c r="H45" s="3" t="s">
        <v>46</v>
      </c>
      <c r="I45" s="3" t="s">
        <v>25</v>
      </c>
      <c r="J45" s="13" t="s">
        <v>140</v>
      </c>
      <c r="K45" s="23" t="s">
        <v>141</v>
      </c>
      <c r="L45" s="6" t="s">
        <v>27</v>
      </c>
      <c r="M45" s="7">
        <v>2.41</v>
      </c>
      <c r="N45" s="7">
        <v>1.5</v>
      </c>
      <c r="O45" s="8" t="s">
        <v>28</v>
      </c>
      <c r="P45" s="7">
        <f t="shared" si="4"/>
        <v>71</v>
      </c>
      <c r="Q45" s="32">
        <f t="shared" si="0"/>
        <v>-1.5</v>
      </c>
      <c r="R45" s="9">
        <f t="shared" si="5"/>
        <v>9.4774999999999991</v>
      </c>
      <c r="S45" s="10">
        <f t="shared" si="1"/>
        <v>80.477499999999992</v>
      </c>
      <c r="T45" s="11">
        <f t="shared" si="2"/>
        <v>0.51162790697674421</v>
      </c>
      <c r="U45" s="12">
        <f t="shared" si="3"/>
        <v>0.13348591549295763</v>
      </c>
      <c r="V45">
        <f>COUNTIF($L$2:L45,1)</f>
        <v>22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44</v>
      </c>
      <c r="B46" s="4">
        <v>45059</v>
      </c>
      <c r="C46" s="3" t="s">
        <v>142</v>
      </c>
      <c r="D46" s="3" t="s">
        <v>23</v>
      </c>
      <c r="E46" s="3">
        <v>2</v>
      </c>
      <c r="F46" s="3" t="s">
        <v>143</v>
      </c>
      <c r="G46" s="3" t="s">
        <v>20</v>
      </c>
      <c r="H46" s="3" t="s">
        <v>24</v>
      </c>
      <c r="I46" s="3" t="s">
        <v>25</v>
      </c>
      <c r="J46" s="13" t="s">
        <v>144</v>
      </c>
      <c r="K46" s="23"/>
      <c r="L46" s="6" t="s">
        <v>22</v>
      </c>
      <c r="M46" s="7">
        <v>2.58</v>
      </c>
      <c r="N46" s="7">
        <v>1.5</v>
      </c>
      <c r="O46" s="8" t="s">
        <v>28</v>
      </c>
      <c r="P46" s="7">
        <f t="shared" si="4"/>
        <v>72.5</v>
      </c>
      <c r="Q46" s="28">
        <f t="shared" si="0"/>
        <v>2.37</v>
      </c>
      <c r="R46" s="9">
        <f t="shared" si="5"/>
        <v>11.8475</v>
      </c>
      <c r="S46" s="10">
        <f t="shared" si="1"/>
        <v>84.347499999999997</v>
      </c>
      <c r="T46" s="11">
        <f t="shared" si="2"/>
        <v>0.52272727272727271</v>
      </c>
      <c r="U46" s="12">
        <f t="shared" si="3"/>
        <v>0.16341379310344822</v>
      </c>
      <c r="V46">
        <f>COUNTIF($L$2:L46,1)</f>
        <v>23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45059</v>
      </c>
      <c r="C47" s="3" t="s">
        <v>145</v>
      </c>
      <c r="D47" s="3" t="s">
        <v>41</v>
      </c>
      <c r="E47" s="3">
        <v>2</v>
      </c>
      <c r="F47" s="3" t="s">
        <v>146</v>
      </c>
      <c r="G47" s="3" t="s">
        <v>20</v>
      </c>
      <c r="H47" s="3" t="s">
        <v>46</v>
      </c>
      <c r="I47" s="3" t="s">
        <v>21</v>
      </c>
      <c r="J47" s="13" t="s">
        <v>147</v>
      </c>
      <c r="K47" s="23"/>
      <c r="L47" s="6" t="s">
        <v>27</v>
      </c>
      <c r="M47" s="7">
        <v>2.04</v>
      </c>
      <c r="N47" s="7">
        <v>1.5</v>
      </c>
      <c r="O47" s="8" t="s">
        <v>28</v>
      </c>
      <c r="P47" s="7">
        <f t="shared" si="4"/>
        <v>74</v>
      </c>
      <c r="Q47" s="32">
        <f t="shared" si="0"/>
        <v>-1.5</v>
      </c>
      <c r="R47" s="9">
        <f t="shared" si="5"/>
        <v>10.3475</v>
      </c>
      <c r="S47" s="10">
        <f t="shared" si="1"/>
        <v>84.347499999999997</v>
      </c>
      <c r="T47" s="11">
        <f t="shared" si="2"/>
        <v>0.51111111111111107</v>
      </c>
      <c r="U47" s="12">
        <f t="shared" si="3"/>
        <v>0.13983108108108103</v>
      </c>
      <c r="V47">
        <f>COUNTIF($L$2:L47,1)</f>
        <v>23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7.25" customHeight="1" x14ac:dyDescent="0.2">
      <c r="A48" s="3">
        <v>46</v>
      </c>
      <c r="B48" s="4">
        <v>45059</v>
      </c>
      <c r="C48" s="3" t="s">
        <v>148</v>
      </c>
      <c r="D48" s="3" t="s">
        <v>149</v>
      </c>
      <c r="E48" s="3">
        <v>1</v>
      </c>
      <c r="F48" s="3" t="s">
        <v>150</v>
      </c>
      <c r="G48" s="3" t="s">
        <v>20</v>
      </c>
      <c r="H48" s="3" t="s">
        <v>24</v>
      </c>
      <c r="I48" s="3" t="s">
        <v>25</v>
      </c>
      <c r="J48" s="5" t="s">
        <v>151</v>
      </c>
      <c r="K48" s="23" t="s">
        <v>152</v>
      </c>
      <c r="L48" s="6" t="s">
        <v>27</v>
      </c>
      <c r="M48" s="7">
        <v>1.96</v>
      </c>
      <c r="N48" s="7">
        <v>3</v>
      </c>
      <c r="O48" s="8" t="s">
        <v>28</v>
      </c>
      <c r="P48" s="7">
        <f t="shared" si="4"/>
        <v>77</v>
      </c>
      <c r="Q48" s="32">
        <f t="shared" si="0"/>
        <v>-3</v>
      </c>
      <c r="R48" s="9">
        <f t="shared" si="5"/>
        <v>7.3475000000000001</v>
      </c>
      <c r="S48" s="10">
        <f t="shared" si="1"/>
        <v>84.347499999999997</v>
      </c>
      <c r="T48" s="11">
        <f t="shared" si="2"/>
        <v>0.5</v>
      </c>
      <c r="U48" s="12">
        <f t="shared" si="3"/>
        <v>9.542207792207788E-2</v>
      </c>
      <c r="V48">
        <f>COUNTIF($L$2:L48,1)</f>
        <v>23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7.25" customHeight="1" x14ac:dyDescent="0.2">
      <c r="A49" s="3">
        <v>47</v>
      </c>
      <c r="B49" s="4">
        <v>45059</v>
      </c>
      <c r="C49" s="3" t="s">
        <v>153</v>
      </c>
      <c r="D49" s="3" t="s">
        <v>23</v>
      </c>
      <c r="E49" s="3">
        <v>1</v>
      </c>
      <c r="F49" s="3" t="s">
        <v>31</v>
      </c>
      <c r="G49" s="3" t="s">
        <v>20</v>
      </c>
      <c r="H49" s="3" t="s">
        <v>24</v>
      </c>
      <c r="I49" s="3" t="s">
        <v>25</v>
      </c>
      <c r="J49" s="13" t="s">
        <v>154</v>
      </c>
      <c r="K49" s="23"/>
      <c r="L49" s="6" t="s">
        <v>22</v>
      </c>
      <c r="M49" s="7">
        <v>1.84</v>
      </c>
      <c r="N49" s="7">
        <v>3</v>
      </c>
      <c r="O49" s="8" t="s">
        <v>28</v>
      </c>
      <c r="P49" s="7">
        <f t="shared" si="4"/>
        <v>80</v>
      </c>
      <c r="Q49" s="28">
        <f t="shared" si="0"/>
        <v>2.5200000000000005</v>
      </c>
      <c r="R49" s="9">
        <f t="shared" si="5"/>
        <v>9.8674999999999997</v>
      </c>
      <c r="S49" s="10">
        <f t="shared" si="1"/>
        <v>89.867500000000007</v>
      </c>
      <c r="T49" s="11">
        <f t="shared" si="2"/>
        <v>0.51063829787234039</v>
      </c>
      <c r="U49" s="12">
        <f t="shared" si="3"/>
        <v>0.12334375000000009</v>
      </c>
      <c r="V49">
        <f>COUNTIF($L$2:L49,1)</f>
        <v>24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5.5" x14ac:dyDescent="0.2">
      <c r="A50" s="3">
        <v>48</v>
      </c>
      <c r="B50" s="4">
        <v>45059</v>
      </c>
      <c r="C50" s="3" t="s">
        <v>155</v>
      </c>
      <c r="D50" s="3" t="s">
        <v>41</v>
      </c>
      <c r="E50" s="3">
        <v>2</v>
      </c>
      <c r="F50" s="3" t="s">
        <v>156</v>
      </c>
      <c r="G50" s="3" t="s">
        <v>20</v>
      </c>
      <c r="H50" s="3" t="s">
        <v>46</v>
      </c>
      <c r="I50" s="3" t="s">
        <v>21</v>
      </c>
      <c r="J50" s="13" t="s">
        <v>157</v>
      </c>
      <c r="K50" s="23" t="s">
        <v>158</v>
      </c>
      <c r="L50" s="6" t="s">
        <v>27</v>
      </c>
      <c r="M50" s="7">
        <v>3.6</v>
      </c>
      <c r="N50" s="7">
        <v>1.5</v>
      </c>
      <c r="O50" s="8" t="s">
        <v>28</v>
      </c>
      <c r="P50" s="7">
        <f t="shared" si="4"/>
        <v>81.5</v>
      </c>
      <c r="Q50" s="32">
        <f t="shared" si="0"/>
        <v>-1.5</v>
      </c>
      <c r="R50" s="9">
        <f t="shared" si="5"/>
        <v>8.3674999999999997</v>
      </c>
      <c r="S50" s="10">
        <f t="shared" si="1"/>
        <v>89.867500000000007</v>
      </c>
      <c r="T50" s="11">
        <f t="shared" si="2"/>
        <v>0.5</v>
      </c>
      <c r="U50" s="12">
        <f t="shared" si="3"/>
        <v>0.1026687116564418</v>
      </c>
      <c r="V50">
        <f>COUNTIF($L$2:L50,1)</f>
        <v>24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5.5" x14ac:dyDescent="0.2">
      <c r="A51" s="3">
        <v>49</v>
      </c>
      <c r="B51" s="4">
        <v>45060</v>
      </c>
      <c r="C51" s="3" t="s">
        <v>159</v>
      </c>
      <c r="D51" s="3" t="s">
        <v>23</v>
      </c>
      <c r="E51" s="3">
        <v>2</v>
      </c>
      <c r="F51" s="3" t="s">
        <v>160</v>
      </c>
      <c r="G51" s="3" t="s">
        <v>20</v>
      </c>
      <c r="H51" s="3" t="s">
        <v>24</v>
      </c>
      <c r="I51" s="3" t="s">
        <v>25</v>
      </c>
      <c r="J51" s="13" t="s">
        <v>161</v>
      </c>
      <c r="K51" s="23"/>
      <c r="L51" s="6" t="s">
        <v>22</v>
      </c>
      <c r="M51" s="7">
        <v>2.2999999999999998</v>
      </c>
      <c r="N51" s="7">
        <v>1.5</v>
      </c>
      <c r="O51" s="8" t="s">
        <v>28</v>
      </c>
      <c r="P51" s="7">
        <f t="shared" si="4"/>
        <v>83</v>
      </c>
      <c r="Q51" s="28">
        <f t="shared" si="0"/>
        <v>1.9499999999999997</v>
      </c>
      <c r="R51" s="9">
        <f t="shared" si="5"/>
        <v>10.317499999999999</v>
      </c>
      <c r="S51" s="10">
        <f t="shared" si="1"/>
        <v>93.317499999999995</v>
      </c>
      <c r="T51" s="11">
        <f t="shared" si="2"/>
        <v>0.51020408163265307</v>
      </c>
      <c r="U51" s="12">
        <f t="shared" si="3"/>
        <v>0.12430722891566259</v>
      </c>
      <c r="V51">
        <f>COUNTIF($L$2:L51,1)</f>
        <v>25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5.5" x14ac:dyDescent="0.2">
      <c r="A52" s="3">
        <v>50</v>
      </c>
      <c r="B52" s="4">
        <v>45060</v>
      </c>
      <c r="C52" s="3" t="s">
        <v>162</v>
      </c>
      <c r="D52" s="3" t="s">
        <v>23</v>
      </c>
      <c r="E52" s="3">
        <v>2</v>
      </c>
      <c r="F52" s="3" t="s">
        <v>43</v>
      </c>
      <c r="G52" s="3" t="s">
        <v>20</v>
      </c>
      <c r="H52" s="3" t="s">
        <v>24</v>
      </c>
      <c r="I52" s="3" t="s">
        <v>25</v>
      </c>
      <c r="J52" s="13" t="s">
        <v>163</v>
      </c>
      <c r="K52" s="23"/>
      <c r="L52" s="6" t="s">
        <v>22</v>
      </c>
      <c r="M52" s="7">
        <v>2.19</v>
      </c>
      <c r="N52" s="7">
        <v>3</v>
      </c>
      <c r="O52" s="8" t="s">
        <v>28</v>
      </c>
      <c r="P52" s="7">
        <f t="shared" si="4"/>
        <v>86</v>
      </c>
      <c r="Q52" s="28">
        <f t="shared" si="0"/>
        <v>3.5700000000000003</v>
      </c>
      <c r="R52" s="9">
        <f t="shared" si="5"/>
        <v>13.887499999999999</v>
      </c>
      <c r="S52" s="10">
        <f t="shared" si="1"/>
        <v>99.887500000000003</v>
      </c>
      <c r="T52" s="11">
        <f t="shared" si="2"/>
        <v>0.52</v>
      </c>
      <c r="U52" s="12">
        <f t="shared" si="3"/>
        <v>0.16148255813953491</v>
      </c>
      <c r="V52">
        <f>COUNTIF($L$2:L52,1)</f>
        <v>26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38.25" x14ac:dyDescent="0.2">
      <c r="A53" s="3">
        <v>51</v>
      </c>
      <c r="B53" s="4">
        <v>45060</v>
      </c>
      <c r="C53" s="3" t="s">
        <v>164</v>
      </c>
      <c r="D53" s="3" t="s">
        <v>23</v>
      </c>
      <c r="E53" s="3">
        <v>3</v>
      </c>
      <c r="F53" s="3" t="s">
        <v>165</v>
      </c>
      <c r="G53" s="3" t="s">
        <v>20</v>
      </c>
      <c r="H53" s="3" t="s">
        <v>24</v>
      </c>
      <c r="I53" s="3" t="s">
        <v>25</v>
      </c>
      <c r="J53" s="13" t="s">
        <v>166</v>
      </c>
      <c r="K53" s="23"/>
      <c r="L53" s="6" t="s">
        <v>22</v>
      </c>
      <c r="M53" s="7">
        <v>1.72</v>
      </c>
      <c r="N53" s="7">
        <v>2</v>
      </c>
      <c r="O53" s="8" t="s">
        <v>28</v>
      </c>
      <c r="P53" s="7">
        <f t="shared" si="4"/>
        <v>88</v>
      </c>
      <c r="Q53" s="28">
        <f t="shared" si="0"/>
        <v>1.44</v>
      </c>
      <c r="R53" s="9">
        <f t="shared" si="5"/>
        <v>15.327499999999999</v>
      </c>
      <c r="S53" s="10">
        <f t="shared" si="1"/>
        <v>103.3275</v>
      </c>
      <c r="T53" s="11">
        <f t="shared" si="2"/>
        <v>0.52941176470588236</v>
      </c>
      <c r="U53" s="12">
        <f t="shared" si="3"/>
        <v>0.17417613636363638</v>
      </c>
      <c r="V53">
        <f>COUNTIF($L$2:L53,1)</f>
        <v>27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5.5" x14ac:dyDescent="0.2">
      <c r="A54" s="3">
        <v>52</v>
      </c>
      <c r="B54" s="4">
        <v>45060</v>
      </c>
      <c r="C54" s="3" t="s">
        <v>167</v>
      </c>
      <c r="D54" s="3" t="s">
        <v>23</v>
      </c>
      <c r="E54" s="3">
        <v>2</v>
      </c>
      <c r="F54" s="3" t="s">
        <v>168</v>
      </c>
      <c r="G54" s="3" t="s">
        <v>20</v>
      </c>
      <c r="H54" s="3" t="s">
        <v>24</v>
      </c>
      <c r="I54" s="3" t="s">
        <v>25</v>
      </c>
      <c r="J54" s="13" t="s">
        <v>169</v>
      </c>
      <c r="K54" s="23"/>
      <c r="L54" s="6" t="s">
        <v>22</v>
      </c>
      <c r="M54" s="7">
        <v>2.85</v>
      </c>
      <c r="N54" s="7">
        <v>1</v>
      </c>
      <c r="O54" s="8" t="s">
        <v>28</v>
      </c>
      <c r="P54" s="7">
        <f t="shared" si="4"/>
        <v>89</v>
      </c>
      <c r="Q54" s="28">
        <f t="shared" si="0"/>
        <v>1.85</v>
      </c>
      <c r="R54" s="9">
        <f t="shared" si="5"/>
        <v>17.177499999999998</v>
      </c>
      <c r="S54" s="10">
        <f t="shared" si="1"/>
        <v>106.17749999999999</v>
      </c>
      <c r="T54" s="11">
        <f t="shared" si="2"/>
        <v>0.53846153846153844</v>
      </c>
      <c r="U54" s="12">
        <f t="shared" si="3"/>
        <v>0.19300561797752802</v>
      </c>
      <c r="V54">
        <f>COUNTIF($L$2:L54,1)</f>
        <v>28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38.25" x14ac:dyDescent="0.2">
      <c r="A55" s="3">
        <v>53</v>
      </c>
      <c r="B55" s="4">
        <v>45060</v>
      </c>
      <c r="C55" s="3" t="s">
        <v>170</v>
      </c>
      <c r="D55" s="3" t="s">
        <v>23</v>
      </c>
      <c r="E55" s="3">
        <v>3</v>
      </c>
      <c r="F55" s="3" t="s">
        <v>171</v>
      </c>
      <c r="G55" s="3" t="s">
        <v>20</v>
      </c>
      <c r="H55" s="3" t="s">
        <v>24</v>
      </c>
      <c r="I55" s="3" t="s">
        <v>25</v>
      </c>
      <c r="J55" s="13" t="s">
        <v>172</v>
      </c>
      <c r="K55" s="23"/>
      <c r="L55" s="6" t="s">
        <v>27</v>
      </c>
      <c r="M55" s="7">
        <v>3.54</v>
      </c>
      <c r="N55" s="7">
        <v>1</v>
      </c>
      <c r="O55" s="8" t="s">
        <v>28</v>
      </c>
      <c r="P55" s="7">
        <f t="shared" si="4"/>
        <v>90</v>
      </c>
      <c r="Q55" s="32">
        <f t="shared" si="0"/>
        <v>-1</v>
      </c>
      <c r="R55" s="9">
        <f t="shared" si="5"/>
        <v>16.177499999999998</v>
      </c>
      <c r="S55" s="10">
        <f t="shared" si="1"/>
        <v>106.17749999999999</v>
      </c>
      <c r="T55" s="11">
        <f t="shared" si="2"/>
        <v>0.52830188679245282</v>
      </c>
      <c r="U55" s="12">
        <f t="shared" si="3"/>
        <v>0.17974999999999994</v>
      </c>
      <c r="V55">
        <f>COUNTIF($L$2:L55,1)</f>
        <v>28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38.25" x14ac:dyDescent="0.2">
      <c r="A56" s="3">
        <v>54</v>
      </c>
      <c r="B56" s="4">
        <v>45060</v>
      </c>
      <c r="C56" s="3" t="s">
        <v>173</v>
      </c>
      <c r="D56" s="3" t="s">
        <v>23</v>
      </c>
      <c r="E56" s="3">
        <v>3</v>
      </c>
      <c r="F56" s="3" t="s">
        <v>174</v>
      </c>
      <c r="G56" s="3" t="s">
        <v>20</v>
      </c>
      <c r="H56" s="3" t="s">
        <v>24</v>
      </c>
      <c r="I56" s="3" t="s">
        <v>25</v>
      </c>
      <c r="J56" s="13" t="s">
        <v>175</v>
      </c>
      <c r="K56" s="23"/>
      <c r="L56" s="6" t="s">
        <v>22</v>
      </c>
      <c r="M56" s="7">
        <v>2.16</v>
      </c>
      <c r="N56" s="7">
        <v>1</v>
      </c>
      <c r="O56" s="8" t="s">
        <v>28</v>
      </c>
      <c r="P56" s="7">
        <f t="shared" si="4"/>
        <v>91</v>
      </c>
      <c r="Q56" s="28">
        <f t="shared" si="0"/>
        <v>1.1600000000000001</v>
      </c>
      <c r="R56" s="9">
        <f t="shared" si="5"/>
        <v>17.337499999999999</v>
      </c>
      <c r="S56" s="10">
        <f t="shared" si="1"/>
        <v>108.33750000000001</v>
      </c>
      <c r="T56" s="11">
        <f t="shared" si="2"/>
        <v>0.53703703703703709</v>
      </c>
      <c r="U56" s="12">
        <f t="shared" si="3"/>
        <v>0.19052197802197809</v>
      </c>
      <c r="V56">
        <f>COUNTIF($L$2:L56,1)</f>
        <v>29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8" customHeight="1" x14ac:dyDescent="0.2">
      <c r="A57" s="3">
        <v>55</v>
      </c>
      <c r="B57" s="4">
        <v>45060</v>
      </c>
      <c r="C57" s="3" t="s">
        <v>176</v>
      </c>
      <c r="D57" s="3" t="s">
        <v>23</v>
      </c>
      <c r="E57" s="3">
        <v>1</v>
      </c>
      <c r="F57" s="3" t="s">
        <v>37</v>
      </c>
      <c r="G57" s="3" t="s">
        <v>20</v>
      </c>
      <c r="H57" s="3" t="s">
        <v>24</v>
      </c>
      <c r="I57" s="3" t="s">
        <v>25</v>
      </c>
      <c r="J57" s="5" t="s">
        <v>35</v>
      </c>
      <c r="K57" s="23" t="s">
        <v>61</v>
      </c>
      <c r="L57" s="6" t="s">
        <v>27</v>
      </c>
      <c r="M57" s="7">
        <v>1.925</v>
      </c>
      <c r="N57" s="7">
        <v>2</v>
      </c>
      <c r="O57" s="8" t="s">
        <v>28</v>
      </c>
      <c r="P57" s="7">
        <f t="shared" si="4"/>
        <v>93</v>
      </c>
      <c r="Q57" s="32">
        <f t="shared" si="0"/>
        <v>-2</v>
      </c>
      <c r="R57" s="9">
        <f t="shared" si="5"/>
        <v>15.337499999999999</v>
      </c>
      <c r="S57" s="10">
        <f t="shared" si="1"/>
        <v>108.33750000000001</v>
      </c>
      <c r="T57" s="11">
        <f t="shared" si="2"/>
        <v>0.52727272727272723</v>
      </c>
      <c r="U57" s="12">
        <f t="shared" si="3"/>
        <v>0.16491935483870973</v>
      </c>
      <c r="V57">
        <f>COUNTIF($L$2:L57,1)</f>
        <v>29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5.5" x14ac:dyDescent="0.2">
      <c r="A58" s="3">
        <v>56</v>
      </c>
      <c r="B58" s="4">
        <v>45060</v>
      </c>
      <c r="C58" s="3" t="s">
        <v>177</v>
      </c>
      <c r="D58" s="3" t="s">
        <v>41</v>
      </c>
      <c r="E58" s="3">
        <v>2</v>
      </c>
      <c r="F58" s="3" t="s">
        <v>178</v>
      </c>
      <c r="G58" s="3" t="s">
        <v>20</v>
      </c>
      <c r="H58" s="3" t="s">
        <v>46</v>
      </c>
      <c r="I58" s="3" t="s">
        <v>25</v>
      </c>
      <c r="J58" s="13" t="s">
        <v>179</v>
      </c>
      <c r="K58" s="23"/>
      <c r="L58" s="6" t="s">
        <v>22</v>
      </c>
      <c r="M58" s="7">
        <v>1.9</v>
      </c>
      <c r="N58" s="7">
        <v>2</v>
      </c>
      <c r="O58" s="8" t="s">
        <v>28</v>
      </c>
      <c r="P58" s="7">
        <f t="shared" si="4"/>
        <v>95</v>
      </c>
      <c r="Q58" s="28">
        <f t="shared" si="0"/>
        <v>1.7999999999999998</v>
      </c>
      <c r="R58" s="9">
        <f t="shared" si="5"/>
        <v>17.137499999999999</v>
      </c>
      <c r="S58" s="10">
        <f t="shared" si="1"/>
        <v>112.1375</v>
      </c>
      <c r="T58" s="11">
        <f t="shared" si="2"/>
        <v>0.5357142857142857</v>
      </c>
      <c r="U58" s="12">
        <f t="shared" si="3"/>
        <v>0.1803947368421053</v>
      </c>
      <c r="V58">
        <f>COUNTIF($L$2:L58,1)</f>
        <v>30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5.5" x14ac:dyDescent="0.2">
      <c r="A59" s="3">
        <v>57</v>
      </c>
      <c r="B59" s="4">
        <v>45062</v>
      </c>
      <c r="C59" s="3" t="s">
        <v>180</v>
      </c>
      <c r="D59" s="3" t="s">
        <v>23</v>
      </c>
      <c r="E59" s="3">
        <v>2</v>
      </c>
      <c r="F59" s="3" t="s">
        <v>181</v>
      </c>
      <c r="G59" s="3" t="s">
        <v>20</v>
      </c>
      <c r="H59" s="3" t="s">
        <v>24</v>
      </c>
      <c r="I59" s="3" t="s">
        <v>25</v>
      </c>
      <c r="J59" s="13" t="s">
        <v>182</v>
      </c>
      <c r="K59" s="23"/>
      <c r="L59" s="6" t="s">
        <v>22</v>
      </c>
      <c r="M59" s="7">
        <v>2.06</v>
      </c>
      <c r="N59" s="7">
        <v>1.5</v>
      </c>
      <c r="O59" s="8" t="s">
        <v>28</v>
      </c>
      <c r="P59" s="7">
        <f t="shared" si="4"/>
        <v>96.5</v>
      </c>
      <c r="Q59" s="28">
        <f t="shared" si="0"/>
        <v>1.5899999999999999</v>
      </c>
      <c r="R59" s="9">
        <f t="shared" si="5"/>
        <v>18.727499999999999</v>
      </c>
      <c r="S59" s="10">
        <f t="shared" si="1"/>
        <v>115.22749999999999</v>
      </c>
      <c r="T59" s="11">
        <f t="shared" si="2"/>
        <v>0.54385964912280704</v>
      </c>
      <c r="U59" s="12">
        <f t="shared" si="3"/>
        <v>0.19406735751295329</v>
      </c>
      <c r="V59">
        <f>COUNTIF($L$2:L59,1)</f>
        <v>31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5.5" x14ac:dyDescent="0.2">
      <c r="A60" s="3">
        <v>58</v>
      </c>
      <c r="B60" s="4">
        <v>45062</v>
      </c>
      <c r="C60" s="3" t="s">
        <v>183</v>
      </c>
      <c r="D60" s="3" t="s">
        <v>41</v>
      </c>
      <c r="E60" s="3">
        <v>2</v>
      </c>
      <c r="F60" s="3" t="s">
        <v>136</v>
      </c>
      <c r="G60" s="3" t="s">
        <v>20</v>
      </c>
      <c r="H60" s="3" t="s">
        <v>46</v>
      </c>
      <c r="I60" s="3" t="s">
        <v>25</v>
      </c>
      <c r="J60" s="13" t="s">
        <v>47</v>
      </c>
      <c r="K60" s="23"/>
      <c r="L60" s="6" t="s">
        <v>22</v>
      </c>
      <c r="M60" s="7">
        <v>2.04</v>
      </c>
      <c r="N60" s="7">
        <v>2</v>
      </c>
      <c r="O60" s="8" t="s">
        <v>28</v>
      </c>
      <c r="P60" s="7">
        <f t="shared" si="4"/>
        <v>98.5</v>
      </c>
      <c r="Q60" s="28">
        <f t="shared" si="0"/>
        <v>2.08</v>
      </c>
      <c r="R60" s="9">
        <f t="shared" si="5"/>
        <v>20.807499999999997</v>
      </c>
      <c r="S60" s="10">
        <f t="shared" si="1"/>
        <v>119.3075</v>
      </c>
      <c r="T60" s="11">
        <f t="shared" si="2"/>
        <v>0.55172413793103448</v>
      </c>
      <c r="U60" s="12">
        <f t="shared" si="3"/>
        <v>0.21124365482233506</v>
      </c>
      <c r="V60">
        <f>COUNTIF($L$2:L60,1)</f>
        <v>32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7.25" customHeight="1" x14ac:dyDescent="0.2">
      <c r="A61" s="3">
        <v>59</v>
      </c>
      <c r="B61" s="4">
        <v>45062</v>
      </c>
      <c r="C61" s="3" t="s">
        <v>184</v>
      </c>
      <c r="D61" s="3" t="s">
        <v>41</v>
      </c>
      <c r="E61" s="3">
        <v>1</v>
      </c>
      <c r="F61" s="3" t="s">
        <v>185</v>
      </c>
      <c r="G61" s="3" t="s">
        <v>20</v>
      </c>
      <c r="H61" s="3" t="s">
        <v>46</v>
      </c>
      <c r="I61" s="3" t="s">
        <v>25</v>
      </c>
      <c r="J61" s="5" t="s">
        <v>28</v>
      </c>
      <c r="K61" s="23" t="s">
        <v>186</v>
      </c>
      <c r="L61" s="6" t="s">
        <v>27</v>
      </c>
      <c r="M61" s="7">
        <v>2.8</v>
      </c>
      <c r="N61" s="7">
        <v>1.5</v>
      </c>
      <c r="O61" s="8" t="s">
        <v>28</v>
      </c>
      <c r="P61" s="7">
        <f t="shared" si="4"/>
        <v>100</v>
      </c>
      <c r="Q61" s="32">
        <f t="shared" si="0"/>
        <v>-1.5</v>
      </c>
      <c r="R61" s="9">
        <f t="shared" si="5"/>
        <v>19.307499999999997</v>
      </c>
      <c r="S61" s="10">
        <f t="shared" si="1"/>
        <v>119.3075</v>
      </c>
      <c r="T61" s="11">
        <f t="shared" si="2"/>
        <v>0.5423728813559322</v>
      </c>
      <c r="U61" s="12">
        <f t="shared" si="3"/>
        <v>0.19307500000000005</v>
      </c>
      <c r="V61">
        <f>COUNTIF($L$2:L61,1)</f>
        <v>32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5.5" x14ac:dyDescent="0.2">
      <c r="A62" s="3">
        <v>60</v>
      </c>
      <c r="B62" s="4">
        <v>45062</v>
      </c>
      <c r="C62" s="3" t="s">
        <v>187</v>
      </c>
      <c r="D62" s="3" t="s">
        <v>41</v>
      </c>
      <c r="E62" s="3">
        <v>2</v>
      </c>
      <c r="F62" s="3" t="s">
        <v>188</v>
      </c>
      <c r="G62" s="3" t="s">
        <v>20</v>
      </c>
      <c r="H62" s="3" t="s">
        <v>46</v>
      </c>
      <c r="I62" s="3" t="s">
        <v>21</v>
      </c>
      <c r="J62" s="5" t="s">
        <v>189</v>
      </c>
      <c r="K62" s="23"/>
      <c r="L62" s="6" t="s">
        <v>27</v>
      </c>
      <c r="M62" s="7">
        <v>2.08</v>
      </c>
      <c r="N62" s="7">
        <v>1.5</v>
      </c>
      <c r="O62" s="8" t="s">
        <v>28</v>
      </c>
      <c r="P62" s="7">
        <f t="shared" si="4"/>
        <v>101.5</v>
      </c>
      <c r="Q62" s="32">
        <f t="shared" si="0"/>
        <v>-1.5</v>
      </c>
      <c r="R62" s="9">
        <f t="shared" si="5"/>
        <v>17.807499999999997</v>
      </c>
      <c r="S62" s="10">
        <f t="shared" si="1"/>
        <v>119.3075</v>
      </c>
      <c r="T62" s="11">
        <f t="shared" si="2"/>
        <v>0.53333333333333333</v>
      </c>
      <c r="U62" s="12">
        <f t="shared" si="3"/>
        <v>0.17544334975369463</v>
      </c>
      <c r="V62">
        <f>COUNTIF($L$2:L62,1)</f>
        <v>32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5.5" x14ac:dyDescent="0.2">
      <c r="A63" s="3">
        <v>61</v>
      </c>
      <c r="B63" s="4">
        <v>45062</v>
      </c>
      <c r="C63" s="3" t="s">
        <v>184</v>
      </c>
      <c r="D63" s="3" t="s">
        <v>41</v>
      </c>
      <c r="E63" s="3">
        <v>2</v>
      </c>
      <c r="F63" s="3" t="s">
        <v>190</v>
      </c>
      <c r="G63" s="3" t="s">
        <v>20</v>
      </c>
      <c r="H63" s="3" t="s">
        <v>46</v>
      </c>
      <c r="I63" s="3" t="s">
        <v>21</v>
      </c>
      <c r="J63" s="13" t="s">
        <v>191</v>
      </c>
      <c r="K63" s="23"/>
      <c r="L63" s="6" t="s">
        <v>22</v>
      </c>
      <c r="M63" s="7">
        <v>1.5</v>
      </c>
      <c r="N63" s="7">
        <v>1.5</v>
      </c>
      <c r="O63" s="8" t="s">
        <v>28</v>
      </c>
      <c r="P63" s="7">
        <f t="shared" si="4"/>
        <v>103</v>
      </c>
      <c r="Q63" s="28">
        <f t="shared" si="0"/>
        <v>0.75</v>
      </c>
      <c r="R63" s="9">
        <f t="shared" si="5"/>
        <v>18.557499999999997</v>
      </c>
      <c r="S63" s="10">
        <f t="shared" si="1"/>
        <v>121.5575</v>
      </c>
      <c r="T63" s="11">
        <f t="shared" si="2"/>
        <v>0.54098360655737709</v>
      </c>
      <c r="U63" s="12">
        <f t="shared" si="3"/>
        <v>0.18016990291262142</v>
      </c>
      <c r="V63">
        <f>COUNTIF($L$2:L63,1)</f>
        <v>33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5.5" x14ac:dyDescent="0.2">
      <c r="A64" s="3">
        <v>62</v>
      </c>
      <c r="B64" s="4">
        <v>45063</v>
      </c>
      <c r="C64" s="3" t="s">
        <v>192</v>
      </c>
      <c r="D64" s="3" t="s">
        <v>23</v>
      </c>
      <c r="E64" s="3">
        <v>2</v>
      </c>
      <c r="F64" s="3" t="s">
        <v>181</v>
      </c>
      <c r="G64" s="3" t="s">
        <v>20</v>
      </c>
      <c r="H64" s="3" t="s">
        <v>24</v>
      </c>
      <c r="I64" s="3" t="s">
        <v>25</v>
      </c>
      <c r="J64" s="13" t="s">
        <v>193</v>
      </c>
      <c r="K64" s="23"/>
      <c r="L64" s="6" t="s">
        <v>27</v>
      </c>
      <c r="M64" s="7">
        <v>2.5</v>
      </c>
      <c r="N64" s="7">
        <v>0.5</v>
      </c>
      <c r="O64" s="8" t="s">
        <v>28</v>
      </c>
      <c r="P64" s="7">
        <f t="shared" si="4"/>
        <v>103.5</v>
      </c>
      <c r="Q64" s="32">
        <f t="shared" si="0"/>
        <v>-0.5</v>
      </c>
      <c r="R64" s="9">
        <f t="shared" si="5"/>
        <v>18.057499999999997</v>
      </c>
      <c r="S64" s="10">
        <f t="shared" si="1"/>
        <v>121.5575</v>
      </c>
      <c r="T64" s="11">
        <f t="shared" si="2"/>
        <v>0.532258064516129</v>
      </c>
      <c r="U64" s="12">
        <f t="shared" si="3"/>
        <v>0.17446859903381648</v>
      </c>
      <c r="V64">
        <f>COUNTIF($L$2:L64,1)</f>
        <v>33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5.5" x14ac:dyDescent="0.2">
      <c r="A65" s="3">
        <v>63</v>
      </c>
      <c r="B65" s="4">
        <v>45063</v>
      </c>
      <c r="C65" s="3" t="s">
        <v>194</v>
      </c>
      <c r="D65" s="3" t="s">
        <v>23</v>
      </c>
      <c r="E65" s="3">
        <v>2</v>
      </c>
      <c r="F65" s="3" t="s">
        <v>195</v>
      </c>
      <c r="G65" s="3" t="s">
        <v>20</v>
      </c>
      <c r="H65" s="3" t="s">
        <v>24</v>
      </c>
      <c r="I65" s="3" t="s">
        <v>25</v>
      </c>
      <c r="J65" s="13" t="s">
        <v>196</v>
      </c>
      <c r="K65" s="23"/>
      <c r="L65" s="6" t="s">
        <v>22</v>
      </c>
      <c r="M65" s="7">
        <v>2.4</v>
      </c>
      <c r="N65" s="7">
        <v>1</v>
      </c>
      <c r="O65" s="8" t="s">
        <v>28</v>
      </c>
      <c r="P65" s="7">
        <f t="shared" si="4"/>
        <v>104.5</v>
      </c>
      <c r="Q65" s="28">
        <f t="shared" si="0"/>
        <v>1.4</v>
      </c>
      <c r="R65" s="9">
        <f t="shared" si="5"/>
        <v>19.457499999999996</v>
      </c>
      <c r="S65" s="10">
        <f t="shared" si="1"/>
        <v>123.9575</v>
      </c>
      <c r="T65" s="11">
        <f t="shared" si="2"/>
        <v>0.53968253968253965</v>
      </c>
      <c r="U65" s="12">
        <f t="shared" si="3"/>
        <v>0.18619617224880378</v>
      </c>
      <c r="V65">
        <f>COUNTIF($L$2:L65,1)</f>
        <v>34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5.5" x14ac:dyDescent="0.2">
      <c r="A66" s="3">
        <v>64</v>
      </c>
      <c r="B66" s="4">
        <v>45063</v>
      </c>
      <c r="C66" s="3" t="s">
        <v>197</v>
      </c>
      <c r="D66" s="3" t="s">
        <v>23</v>
      </c>
      <c r="E66" s="3">
        <v>2</v>
      </c>
      <c r="F66" s="3" t="s">
        <v>198</v>
      </c>
      <c r="G66" s="3" t="s">
        <v>20</v>
      </c>
      <c r="H66" s="3" t="s">
        <v>24</v>
      </c>
      <c r="I66" s="3" t="s">
        <v>25</v>
      </c>
      <c r="J66" s="13" t="s">
        <v>199</v>
      </c>
      <c r="K66" s="23"/>
      <c r="L66" s="6" t="s">
        <v>27</v>
      </c>
      <c r="M66" s="7">
        <v>2.59</v>
      </c>
      <c r="N66" s="7">
        <v>1.5</v>
      </c>
      <c r="O66" s="8" t="s">
        <v>28</v>
      </c>
      <c r="P66" s="7">
        <f t="shared" si="4"/>
        <v>106</v>
      </c>
      <c r="Q66" s="32">
        <f t="shared" si="0"/>
        <v>-1.5</v>
      </c>
      <c r="R66" s="9">
        <f t="shared" si="5"/>
        <v>17.957499999999996</v>
      </c>
      <c r="S66" s="10">
        <f t="shared" si="1"/>
        <v>123.9575</v>
      </c>
      <c r="T66" s="11">
        <f t="shared" si="2"/>
        <v>0.53125</v>
      </c>
      <c r="U66" s="12">
        <f t="shared" si="3"/>
        <v>0.16941037735849052</v>
      </c>
      <c r="V66">
        <f>COUNTIF($L$2:L66,1)</f>
        <v>34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45063</v>
      </c>
      <c r="C67" s="3" t="s">
        <v>200</v>
      </c>
      <c r="D67" s="3" t="s">
        <v>41</v>
      </c>
      <c r="E67" s="3">
        <v>2</v>
      </c>
      <c r="F67" s="3" t="s">
        <v>201</v>
      </c>
      <c r="G67" s="3" t="s">
        <v>20</v>
      </c>
      <c r="H67" s="3" t="s">
        <v>46</v>
      </c>
      <c r="I67" s="3" t="s">
        <v>25</v>
      </c>
      <c r="J67" s="13" t="s">
        <v>202</v>
      </c>
      <c r="K67" s="23"/>
      <c r="L67" s="6" t="s">
        <v>22</v>
      </c>
      <c r="M67" s="7">
        <v>1.88</v>
      </c>
      <c r="N67" s="7">
        <v>2</v>
      </c>
      <c r="O67" s="8" t="s">
        <v>28</v>
      </c>
      <c r="P67" s="7">
        <f t="shared" si="4"/>
        <v>108</v>
      </c>
      <c r="Q67" s="28">
        <f t="shared" ref="Q67:Q130" si="6">IF(AND(L67="1",O67="ja"),(N67*M67*0.95)-N67,IF(AND(L67="1",O67="nein"),N67*M67-N67,-N67))</f>
        <v>1.7599999999999998</v>
      </c>
      <c r="R67" s="9">
        <f t="shared" si="5"/>
        <v>19.717499999999994</v>
      </c>
      <c r="S67" s="10">
        <f t="shared" ref="S67:S130" si="7">P67+R67</f>
        <v>127.7175</v>
      </c>
      <c r="T67" s="11">
        <f t="shared" ref="T67:T130" si="8">V67/W67</f>
        <v>0.53846153846153844</v>
      </c>
      <c r="U67" s="12">
        <f t="shared" ref="U67:U130" si="9">((S67-P67)/P67)*100%</f>
        <v>0.18256944444444445</v>
      </c>
      <c r="V67">
        <f>COUNTIF($L$2:L67,1)</f>
        <v>35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5.5" x14ac:dyDescent="0.2">
      <c r="A68" s="3">
        <v>66</v>
      </c>
      <c r="B68" s="4">
        <v>45064</v>
      </c>
      <c r="C68" s="3" t="s">
        <v>203</v>
      </c>
      <c r="D68" s="3" t="s">
        <v>23</v>
      </c>
      <c r="E68" s="3">
        <v>2</v>
      </c>
      <c r="F68" s="3" t="s">
        <v>168</v>
      </c>
      <c r="G68" s="3" t="s">
        <v>20</v>
      </c>
      <c r="H68" s="3" t="s">
        <v>24</v>
      </c>
      <c r="I68" s="3" t="s">
        <v>25</v>
      </c>
      <c r="J68" s="13" t="s">
        <v>204</v>
      </c>
      <c r="K68" s="23"/>
      <c r="L68" s="6" t="s">
        <v>22</v>
      </c>
      <c r="M68" s="7">
        <v>2.31</v>
      </c>
      <c r="N68" s="7">
        <v>1.5</v>
      </c>
      <c r="O68" s="8" t="s">
        <v>28</v>
      </c>
      <c r="P68" s="7">
        <f t="shared" ref="P68:P131" si="10">P67+N68</f>
        <v>109.5</v>
      </c>
      <c r="Q68" s="28">
        <f t="shared" si="6"/>
        <v>1.9649999999999999</v>
      </c>
      <c r="R68" s="9">
        <f t="shared" ref="R68:R131" si="11">R67+Q68</f>
        <v>21.682499999999994</v>
      </c>
      <c r="S68" s="10">
        <f t="shared" si="7"/>
        <v>131.1825</v>
      </c>
      <c r="T68" s="11">
        <f t="shared" si="8"/>
        <v>0.54545454545454541</v>
      </c>
      <c r="U68" s="12">
        <f t="shared" si="9"/>
        <v>0.19801369863013704</v>
      </c>
      <c r="V68">
        <f>COUNTIF($L$2:L68,1)</f>
        <v>36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.75" customHeight="1" x14ac:dyDescent="0.2">
      <c r="A69" s="3">
        <v>67</v>
      </c>
      <c r="B69" s="4">
        <v>45064</v>
      </c>
      <c r="C69" s="3" t="s">
        <v>205</v>
      </c>
      <c r="D69" s="3" t="s">
        <v>23</v>
      </c>
      <c r="E69" s="3">
        <v>1</v>
      </c>
      <c r="F69" s="3" t="s">
        <v>31</v>
      </c>
      <c r="G69" s="3" t="s">
        <v>20</v>
      </c>
      <c r="H69" s="3" t="s">
        <v>24</v>
      </c>
      <c r="I69" s="3" t="s">
        <v>25</v>
      </c>
      <c r="J69" s="5" t="s">
        <v>78</v>
      </c>
      <c r="K69" s="23"/>
      <c r="L69" s="6" t="s">
        <v>27</v>
      </c>
      <c r="M69" s="7">
        <v>1.8</v>
      </c>
      <c r="N69" s="7">
        <v>1.5</v>
      </c>
      <c r="O69" s="8" t="s">
        <v>28</v>
      </c>
      <c r="P69" s="7">
        <f t="shared" si="10"/>
        <v>111</v>
      </c>
      <c r="Q69" s="32">
        <f t="shared" si="6"/>
        <v>-1.5</v>
      </c>
      <c r="R69" s="9">
        <f t="shared" si="11"/>
        <v>20.182499999999994</v>
      </c>
      <c r="S69" s="10">
        <f t="shared" si="7"/>
        <v>131.1825</v>
      </c>
      <c r="T69" s="11">
        <f t="shared" si="8"/>
        <v>0.53731343283582089</v>
      </c>
      <c r="U69" s="12">
        <f t="shared" si="9"/>
        <v>0.18182432432432435</v>
      </c>
      <c r="V69">
        <f>COUNTIF($L$2:L69,1)</f>
        <v>36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5.5" x14ac:dyDescent="0.2">
      <c r="A70" s="3">
        <v>68</v>
      </c>
      <c r="B70" s="4">
        <v>45064</v>
      </c>
      <c r="C70" s="3" t="s">
        <v>206</v>
      </c>
      <c r="D70" s="3" t="s">
        <v>23</v>
      </c>
      <c r="E70" s="3">
        <v>2</v>
      </c>
      <c r="F70" s="3" t="s">
        <v>195</v>
      </c>
      <c r="G70" s="3" t="s">
        <v>20</v>
      </c>
      <c r="H70" s="3" t="s">
        <v>24</v>
      </c>
      <c r="I70" s="3" t="s">
        <v>25</v>
      </c>
      <c r="J70" s="13" t="s">
        <v>207</v>
      </c>
      <c r="K70" s="23"/>
      <c r="L70" s="6" t="s">
        <v>22</v>
      </c>
      <c r="M70" s="7">
        <v>1.99</v>
      </c>
      <c r="N70" s="7">
        <v>1</v>
      </c>
      <c r="O70" s="8" t="s">
        <v>28</v>
      </c>
      <c r="P70" s="7">
        <f t="shared" si="10"/>
        <v>112</v>
      </c>
      <c r="Q70" s="28">
        <f t="shared" si="6"/>
        <v>0.99</v>
      </c>
      <c r="R70" s="9">
        <f t="shared" si="11"/>
        <v>21.172499999999992</v>
      </c>
      <c r="S70" s="10">
        <f t="shared" si="7"/>
        <v>133.17249999999999</v>
      </c>
      <c r="T70" s="11">
        <f t="shared" si="8"/>
        <v>0.54411764705882348</v>
      </c>
      <c r="U70" s="12">
        <f t="shared" si="9"/>
        <v>0.18904017857142844</v>
      </c>
      <c r="V70">
        <f>COUNTIF($L$2:L70,1)</f>
        <v>37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6.5" customHeight="1" x14ac:dyDescent="0.2">
      <c r="A71" s="3">
        <v>69</v>
      </c>
      <c r="B71" s="4">
        <v>45064</v>
      </c>
      <c r="C71" s="3" t="s">
        <v>208</v>
      </c>
      <c r="D71" s="3" t="s">
        <v>23</v>
      </c>
      <c r="E71" s="3">
        <v>1</v>
      </c>
      <c r="F71" s="3">
        <v>2</v>
      </c>
      <c r="G71" s="3" t="s">
        <v>20</v>
      </c>
      <c r="H71" s="3" t="s">
        <v>24</v>
      </c>
      <c r="I71" s="3" t="s">
        <v>21</v>
      </c>
      <c r="J71" s="13" t="s">
        <v>209</v>
      </c>
      <c r="K71" s="23"/>
      <c r="L71" s="6" t="s">
        <v>22</v>
      </c>
      <c r="M71" s="7">
        <v>1.925</v>
      </c>
      <c r="N71" s="7">
        <v>2</v>
      </c>
      <c r="O71" s="8" t="s">
        <v>28</v>
      </c>
      <c r="P71" s="7">
        <f t="shared" si="10"/>
        <v>114</v>
      </c>
      <c r="Q71" s="28">
        <f t="shared" si="6"/>
        <v>1.85</v>
      </c>
      <c r="R71" s="9">
        <f t="shared" si="11"/>
        <v>23.022499999999994</v>
      </c>
      <c r="S71" s="10">
        <f t="shared" si="7"/>
        <v>137.02249999999998</v>
      </c>
      <c r="T71" s="11">
        <f t="shared" si="8"/>
        <v>0.55072463768115942</v>
      </c>
      <c r="U71" s="12">
        <f t="shared" si="9"/>
        <v>0.20195175438596474</v>
      </c>
      <c r="V71">
        <f>COUNTIF($L$2:L71,1)</f>
        <v>38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38.25" x14ac:dyDescent="0.2">
      <c r="A72" s="3">
        <v>70</v>
      </c>
      <c r="B72" s="4">
        <v>45064</v>
      </c>
      <c r="C72" s="3" t="s">
        <v>210</v>
      </c>
      <c r="D72" s="3" t="s">
        <v>41</v>
      </c>
      <c r="E72" s="3">
        <v>3</v>
      </c>
      <c r="F72" s="3" t="s">
        <v>211</v>
      </c>
      <c r="G72" s="3" t="s">
        <v>20</v>
      </c>
      <c r="H72" s="3" t="s">
        <v>46</v>
      </c>
      <c r="I72" s="3" t="s">
        <v>25</v>
      </c>
      <c r="J72" s="13" t="s">
        <v>212</v>
      </c>
      <c r="K72" s="23"/>
      <c r="L72" s="6" t="s">
        <v>27</v>
      </c>
      <c r="M72" s="7">
        <v>2.34</v>
      </c>
      <c r="N72" s="7">
        <v>1.5</v>
      </c>
      <c r="O72" s="8" t="s">
        <v>28</v>
      </c>
      <c r="P72" s="7">
        <f t="shared" si="10"/>
        <v>115.5</v>
      </c>
      <c r="Q72" s="32">
        <f t="shared" si="6"/>
        <v>-1.5</v>
      </c>
      <c r="R72" s="9">
        <f t="shared" si="11"/>
        <v>21.522499999999994</v>
      </c>
      <c r="S72" s="10">
        <f t="shared" si="7"/>
        <v>137.02249999999998</v>
      </c>
      <c r="T72" s="11">
        <f t="shared" si="8"/>
        <v>0.54285714285714282</v>
      </c>
      <c r="U72" s="12">
        <f t="shared" si="9"/>
        <v>0.18634199134199117</v>
      </c>
      <c r="V72">
        <f>COUNTIF($L$2:L72,1)</f>
        <v>38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5.5" x14ac:dyDescent="0.2">
      <c r="A73" s="3">
        <v>71</v>
      </c>
      <c r="B73" s="4">
        <v>45065</v>
      </c>
      <c r="C73" s="3" t="s">
        <v>213</v>
      </c>
      <c r="D73" s="3" t="s">
        <v>23</v>
      </c>
      <c r="E73" s="3">
        <v>2</v>
      </c>
      <c r="F73" s="3" t="s">
        <v>168</v>
      </c>
      <c r="G73" s="3" t="s">
        <v>20</v>
      </c>
      <c r="H73" s="3" t="s">
        <v>24</v>
      </c>
      <c r="I73" s="3" t="s">
        <v>25</v>
      </c>
      <c r="J73" s="13" t="s">
        <v>214</v>
      </c>
      <c r="K73" s="23"/>
      <c r="L73" s="6" t="s">
        <v>27</v>
      </c>
      <c r="M73" s="7">
        <v>2.75</v>
      </c>
      <c r="N73" s="7">
        <v>1.5</v>
      </c>
      <c r="O73" s="8" t="s">
        <v>28</v>
      </c>
      <c r="P73" s="7">
        <f t="shared" si="10"/>
        <v>117</v>
      </c>
      <c r="Q73" s="32">
        <f t="shared" si="6"/>
        <v>-1.5</v>
      </c>
      <c r="R73" s="9">
        <f t="shared" si="11"/>
        <v>20.022499999999994</v>
      </c>
      <c r="S73" s="10">
        <f t="shared" si="7"/>
        <v>137.02249999999998</v>
      </c>
      <c r="T73" s="11">
        <f t="shared" si="8"/>
        <v>0.53521126760563376</v>
      </c>
      <c r="U73" s="12">
        <f t="shared" si="9"/>
        <v>0.17113247863247846</v>
      </c>
      <c r="V73">
        <f>COUNTIF($L$2:L73,1)</f>
        <v>38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5.5" x14ac:dyDescent="0.2">
      <c r="A74" s="3">
        <v>72</v>
      </c>
      <c r="B74" s="4">
        <v>45065</v>
      </c>
      <c r="C74" s="3" t="s">
        <v>215</v>
      </c>
      <c r="D74" s="3" t="s">
        <v>23</v>
      </c>
      <c r="E74" s="3">
        <v>2</v>
      </c>
      <c r="F74" s="3" t="s">
        <v>168</v>
      </c>
      <c r="G74" s="3" t="s">
        <v>20</v>
      </c>
      <c r="H74" s="3" t="s">
        <v>24</v>
      </c>
      <c r="I74" s="3" t="s">
        <v>25</v>
      </c>
      <c r="J74" s="13" t="s">
        <v>216</v>
      </c>
      <c r="K74" s="23"/>
      <c r="L74" s="6" t="s">
        <v>27</v>
      </c>
      <c r="M74" s="7">
        <v>2.46</v>
      </c>
      <c r="N74" s="7">
        <v>1</v>
      </c>
      <c r="O74" s="8" t="s">
        <v>28</v>
      </c>
      <c r="P74" s="7">
        <f t="shared" si="10"/>
        <v>118</v>
      </c>
      <c r="Q74" s="32">
        <f t="shared" si="6"/>
        <v>-1</v>
      </c>
      <c r="R74" s="9">
        <f t="shared" si="11"/>
        <v>19.022499999999994</v>
      </c>
      <c r="S74" s="10">
        <f t="shared" si="7"/>
        <v>137.02249999999998</v>
      </c>
      <c r="T74" s="11">
        <f t="shared" si="8"/>
        <v>0.52777777777777779</v>
      </c>
      <c r="U74" s="12">
        <f t="shared" si="9"/>
        <v>0.16120762711864389</v>
      </c>
      <c r="V74">
        <f>COUNTIF($L$2:L74,1)</f>
        <v>38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5.5" x14ac:dyDescent="0.2">
      <c r="A75" s="3">
        <v>73</v>
      </c>
      <c r="B75" s="4">
        <v>45066</v>
      </c>
      <c r="C75" s="3" t="s">
        <v>217</v>
      </c>
      <c r="D75" s="3" t="s">
        <v>23</v>
      </c>
      <c r="E75" s="3">
        <v>2</v>
      </c>
      <c r="F75" s="3" t="s">
        <v>218</v>
      </c>
      <c r="G75" s="3" t="s">
        <v>20</v>
      </c>
      <c r="H75" s="3" t="s">
        <v>24</v>
      </c>
      <c r="I75" s="3" t="s">
        <v>25</v>
      </c>
      <c r="J75" s="13" t="s">
        <v>219</v>
      </c>
      <c r="K75" s="23"/>
      <c r="L75" s="6" t="s">
        <v>22</v>
      </c>
      <c r="M75" s="7">
        <v>1.99</v>
      </c>
      <c r="N75" s="7">
        <v>3</v>
      </c>
      <c r="O75" s="8" t="s">
        <v>28</v>
      </c>
      <c r="P75" s="7">
        <f t="shared" si="10"/>
        <v>121</v>
      </c>
      <c r="Q75" s="28">
        <f t="shared" si="6"/>
        <v>2.9699999999999998</v>
      </c>
      <c r="R75" s="9">
        <f t="shared" si="11"/>
        <v>21.992499999999993</v>
      </c>
      <c r="S75" s="10">
        <f t="shared" si="7"/>
        <v>142.99250000000001</v>
      </c>
      <c r="T75" s="11">
        <f t="shared" si="8"/>
        <v>0.53424657534246578</v>
      </c>
      <c r="U75" s="12">
        <f t="shared" si="9"/>
        <v>0.18175619834710749</v>
      </c>
      <c r="V75">
        <f>COUNTIF($L$2:L75,1)</f>
        <v>39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7.25" customHeight="1" x14ac:dyDescent="0.2">
      <c r="A76" s="3">
        <v>74</v>
      </c>
      <c r="B76" s="4">
        <v>45066</v>
      </c>
      <c r="C76" s="3" t="s">
        <v>220</v>
      </c>
      <c r="D76" s="3" t="s">
        <v>23</v>
      </c>
      <c r="E76" s="3">
        <v>1</v>
      </c>
      <c r="F76" s="3" t="s">
        <v>32</v>
      </c>
      <c r="G76" s="3" t="s">
        <v>20</v>
      </c>
      <c r="H76" s="3" t="s">
        <v>24</v>
      </c>
      <c r="I76" s="3" t="s">
        <v>25</v>
      </c>
      <c r="J76" s="33" t="s">
        <v>221</v>
      </c>
      <c r="K76" s="23" t="s">
        <v>71</v>
      </c>
      <c r="L76" s="6" t="s">
        <v>22</v>
      </c>
      <c r="M76" s="7">
        <v>1</v>
      </c>
      <c r="N76" s="7">
        <v>2</v>
      </c>
      <c r="O76" s="8" t="s">
        <v>28</v>
      </c>
      <c r="P76" s="7">
        <f t="shared" si="10"/>
        <v>123</v>
      </c>
      <c r="Q76" s="34">
        <f t="shared" si="6"/>
        <v>0</v>
      </c>
      <c r="R76" s="9">
        <f t="shared" si="11"/>
        <v>21.992499999999993</v>
      </c>
      <c r="S76" s="10">
        <f t="shared" si="7"/>
        <v>144.99250000000001</v>
      </c>
      <c r="T76" s="11">
        <f t="shared" si="8"/>
        <v>0.54054054054054057</v>
      </c>
      <c r="U76" s="12">
        <f t="shared" si="9"/>
        <v>0.17880081300813014</v>
      </c>
      <c r="V76">
        <f>COUNTIF($L$2:L76,1)</f>
        <v>40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5.5" x14ac:dyDescent="0.2">
      <c r="A77" s="3">
        <v>75</v>
      </c>
      <c r="B77" s="4">
        <v>45066</v>
      </c>
      <c r="C77" s="3" t="s">
        <v>222</v>
      </c>
      <c r="D77" s="3" t="s">
        <v>23</v>
      </c>
      <c r="E77" s="3">
        <v>2</v>
      </c>
      <c r="F77" s="3" t="s">
        <v>223</v>
      </c>
      <c r="G77" s="3" t="s">
        <v>20</v>
      </c>
      <c r="H77" s="3" t="s">
        <v>24</v>
      </c>
      <c r="I77" s="3" t="s">
        <v>25</v>
      </c>
      <c r="J77" s="5" t="s">
        <v>224</v>
      </c>
      <c r="K77" s="23"/>
      <c r="L77" s="6" t="s">
        <v>27</v>
      </c>
      <c r="M77" s="7">
        <v>2.75</v>
      </c>
      <c r="N77" s="7">
        <v>1.5</v>
      </c>
      <c r="O77" s="8" t="s">
        <v>28</v>
      </c>
      <c r="P77" s="7">
        <f t="shared" si="10"/>
        <v>124.5</v>
      </c>
      <c r="Q77" s="32">
        <f t="shared" si="6"/>
        <v>-1.5</v>
      </c>
      <c r="R77" s="9">
        <f t="shared" si="11"/>
        <v>20.492499999999993</v>
      </c>
      <c r="S77" s="10">
        <f t="shared" si="7"/>
        <v>144.99250000000001</v>
      </c>
      <c r="T77" s="11">
        <f t="shared" si="8"/>
        <v>0.53333333333333333</v>
      </c>
      <c r="U77" s="12">
        <f t="shared" si="9"/>
        <v>0.16459839357429723</v>
      </c>
      <c r="V77">
        <f>COUNTIF($L$2:L77,1)</f>
        <v>40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" customHeight="1" x14ac:dyDescent="0.2">
      <c r="A78" s="3">
        <v>76</v>
      </c>
      <c r="B78" s="4">
        <v>45066</v>
      </c>
      <c r="C78" s="3" t="s">
        <v>225</v>
      </c>
      <c r="D78" s="3" t="s">
        <v>23</v>
      </c>
      <c r="E78" s="3">
        <v>1</v>
      </c>
      <c r="F78" s="3" t="s">
        <v>32</v>
      </c>
      <c r="G78" s="3" t="s">
        <v>20</v>
      </c>
      <c r="H78" s="3" t="s">
        <v>24</v>
      </c>
      <c r="I78" s="3" t="s">
        <v>25</v>
      </c>
      <c r="J78" s="13" t="s">
        <v>39</v>
      </c>
      <c r="K78" s="23"/>
      <c r="L78" s="6" t="s">
        <v>22</v>
      </c>
      <c r="M78" s="7">
        <v>2</v>
      </c>
      <c r="N78" s="7">
        <v>1.5</v>
      </c>
      <c r="O78" s="8" t="s">
        <v>28</v>
      </c>
      <c r="P78" s="7">
        <f t="shared" si="10"/>
        <v>126</v>
      </c>
      <c r="Q78" s="28">
        <f t="shared" si="6"/>
        <v>1.5</v>
      </c>
      <c r="R78" s="9">
        <f t="shared" si="11"/>
        <v>21.992499999999993</v>
      </c>
      <c r="S78" s="10">
        <f t="shared" si="7"/>
        <v>147.99250000000001</v>
      </c>
      <c r="T78" s="11">
        <f t="shared" si="8"/>
        <v>0.53947368421052633</v>
      </c>
      <c r="U78" s="12">
        <f t="shared" si="9"/>
        <v>0.17454365079365083</v>
      </c>
      <c r="V78">
        <f>COUNTIF($L$2:L78,1)</f>
        <v>41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5" customHeight="1" x14ac:dyDescent="0.2">
      <c r="A79" s="3">
        <v>77</v>
      </c>
      <c r="B79" s="4">
        <v>45066</v>
      </c>
      <c r="C79" s="3" t="s">
        <v>226</v>
      </c>
      <c r="D79" s="3" t="s">
        <v>23</v>
      </c>
      <c r="E79" s="3">
        <v>1</v>
      </c>
      <c r="F79" s="3" t="s">
        <v>44</v>
      </c>
      <c r="G79" s="3" t="s">
        <v>20</v>
      </c>
      <c r="H79" s="3" t="s">
        <v>24</v>
      </c>
      <c r="I79" s="3" t="s">
        <v>25</v>
      </c>
      <c r="J79" s="13" t="s">
        <v>57</v>
      </c>
      <c r="K79" s="23"/>
      <c r="L79" s="6" t="s">
        <v>22</v>
      </c>
      <c r="M79" s="7">
        <v>2.08</v>
      </c>
      <c r="N79" s="7">
        <v>2</v>
      </c>
      <c r="O79" s="8" t="s">
        <v>28</v>
      </c>
      <c r="P79" s="7">
        <f t="shared" si="10"/>
        <v>128</v>
      </c>
      <c r="Q79" s="28">
        <f t="shared" si="6"/>
        <v>2.16</v>
      </c>
      <c r="R79" s="9">
        <f t="shared" si="11"/>
        <v>24.152499999999993</v>
      </c>
      <c r="S79" s="10">
        <f t="shared" si="7"/>
        <v>152.1525</v>
      </c>
      <c r="T79" s="11">
        <f t="shared" si="8"/>
        <v>0.54545454545454541</v>
      </c>
      <c r="U79" s="12">
        <f t="shared" si="9"/>
        <v>0.18869140625000003</v>
      </c>
      <c r="V79">
        <f>COUNTIF($L$2:L79,1)</f>
        <v>42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5.5" x14ac:dyDescent="0.2">
      <c r="A80" s="3">
        <v>78</v>
      </c>
      <c r="B80" s="4">
        <v>45066</v>
      </c>
      <c r="C80" s="3" t="s">
        <v>227</v>
      </c>
      <c r="D80" s="3" t="s">
        <v>23</v>
      </c>
      <c r="E80" s="3">
        <v>2</v>
      </c>
      <c r="F80" s="3" t="s">
        <v>195</v>
      </c>
      <c r="G80" s="3" t="s">
        <v>20</v>
      </c>
      <c r="H80" s="3" t="s">
        <v>24</v>
      </c>
      <c r="I80" s="3" t="s">
        <v>25</v>
      </c>
      <c r="J80" s="13" t="s">
        <v>228</v>
      </c>
      <c r="K80" s="23"/>
      <c r="L80" s="6" t="s">
        <v>22</v>
      </c>
      <c r="M80" s="7">
        <v>2.35</v>
      </c>
      <c r="N80" s="7">
        <v>1</v>
      </c>
      <c r="O80" s="8" t="s">
        <v>28</v>
      </c>
      <c r="P80" s="7">
        <f t="shared" si="10"/>
        <v>129</v>
      </c>
      <c r="Q80" s="28">
        <f t="shared" si="6"/>
        <v>1.35</v>
      </c>
      <c r="R80" s="9">
        <f t="shared" si="11"/>
        <v>25.502499999999994</v>
      </c>
      <c r="S80" s="10">
        <f t="shared" si="7"/>
        <v>154.5025</v>
      </c>
      <c r="T80" s="11">
        <f t="shared" si="8"/>
        <v>0.55128205128205132</v>
      </c>
      <c r="U80" s="12">
        <f t="shared" si="9"/>
        <v>0.19769379844961238</v>
      </c>
      <c r="V80">
        <f>COUNTIF($L$2:L80,1)</f>
        <v>43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38.25" x14ac:dyDescent="0.2">
      <c r="A81" s="3">
        <v>79</v>
      </c>
      <c r="B81" s="4">
        <v>45066</v>
      </c>
      <c r="C81" s="3" t="s">
        <v>229</v>
      </c>
      <c r="D81" s="3" t="s">
        <v>41</v>
      </c>
      <c r="E81" s="3">
        <v>3</v>
      </c>
      <c r="F81" s="3" t="s">
        <v>211</v>
      </c>
      <c r="G81" s="3" t="s">
        <v>20</v>
      </c>
      <c r="H81" s="3" t="s">
        <v>46</v>
      </c>
      <c r="I81" s="3" t="s">
        <v>25</v>
      </c>
      <c r="J81" s="5" t="s">
        <v>230</v>
      </c>
      <c r="K81" s="23" t="s">
        <v>89</v>
      </c>
      <c r="L81" s="6" t="s">
        <v>27</v>
      </c>
      <c r="M81" s="7">
        <v>2.5499999999999998</v>
      </c>
      <c r="N81" s="7">
        <v>2</v>
      </c>
      <c r="O81" s="8" t="s">
        <v>28</v>
      </c>
      <c r="P81" s="7">
        <f t="shared" si="10"/>
        <v>131</v>
      </c>
      <c r="Q81" s="32">
        <f t="shared" si="6"/>
        <v>-2</v>
      </c>
      <c r="R81" s="9">
        <f t="shared" si="11"/>
        <v>23.502499999999994</v>
      </c>
      <c r="S81" s="10">
        <f t="shared" si="7"/>
        <v>154.5025</v>
      </c>
      <c r="T81" s="11">
        <f t="shared" si="8"/>
        <v>0.54430379746835444</v>
      </c>
      <c r="U81" s="12">
        <f t="shared" si="9"/>
        <v>0.17940839694656488</v>
      </c>
      <c r="V81">
        <f>COUNTIF($L$2:L81,1)</f>
        <v>43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5" customHeight="1" x14ac:dyDescent="0.2">
      <c r="A82" s="3">
        <v>80</v>
      </c>
      <c r="B82" s="4">
        <v>45066</v>
      </c>
      <c r="C82" s="3" t="s">
        <v>231</v>
      </c>
      <c r="D82" s="3" t="s">
        <v>23</v>
      </c>
      <c r="E82" s="3">
        <v>1</v>
      </c>
      <c r="F82" s="3">
        <v>1</v>
      </c>
      <c r="G82" s="3" t="s">
        <v>20</v>
      </c>
      <c r="H82" s="3" t="s">
        <v>24</v>
      </c>
      <c r="I82" s="3" t="s">
        <v>25</v>
      </c>
      <c r="J82" s="13" t="s">
        <v>51</v>
      </c>
      <c r="K82" s="23"/>
      <c r="L82" s="6" t="s">
        <v>22</v>
      </c>
      <c r="M82" s="7">
        <v>2.09</v>
      </c>
      <c r="N82" s="7">
        <v>1.5</v>
      </c>
      <c r="O82" s="8" t="s">
        <v>28</v>
      </c>
      <c r="P82" s="7">
        <f t="shared" si="10"/>
        <v>132.5</v>
      </c>
      <c r="Q82" s="28">
        <f t="shared" si="6"/>
        <v>1.6349999999999998</v>
      </c>
      <c r="R82" s="9">
        <f t="shared" si="11"/>
        <v>25.137499999999996</v>
      </c>
      <c r="S82" s="10">
        <f t="shared" si="7"/>
        <v>157.63749999999999</v>
      </c>
      <c r="T82" s="11">
        <f t="shared" si="8"/>
        <v>0.55000000000000004</v>
      </c>
      <c r="U82" s="12">
        <f t="shared" si="9"/>
        <v>0.18971698113207539</v>
      </c>
      <c r="V82">
        <f>COUNTIF($L$2:L82,1)</f>
        <v>44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45066</v>
      </c>
      <c r="C83" s="3" t="s">
        <v>232</v>
      </c>
      <c r="D83" s="3" t="s">
        <v>41</v>
      </c>
      <c r="E83" s="3">
        <v>2</v>
      </c>
      <c r="F83" s="3" t="s">
        <v>233</v>
      </c>
      <c r="G83" s="3" t="s">
        <v>20</v>
      </c>
      <c r="H83" s="3" t="s">
        <v>46</v>
      </c>
      <c r="I83" s="3" t="s">
        <v>21</v>
      </c>
      <c r="J83" s="13" t="s">
        <v>234</v>
      </c>
      <c r="K83" s="23"/>
      <c r="L83" s="6" t="s">
        <v>22</v>
      </c>
      <c r="M83" s="7">
        <v>2.5099999999999998</v>
      </c>
      <c r="N83" s="7">
        <v>2</v>
      </c>
      <c r="O83" s="8" t="s">
        <v>28</v>
      </c>
      <c r="P83" s="7">
        <f t="shared" si="10"/>
        <v>134.5</v>
      </c>
      <c r="Q83" s="28">
        <f t="shared" si="6"/>
        <v>3.0199999999999996</v>
      </c>
      <c r="R83" s="9">
        <f t="shared" si="11"/>
        <v>28.157499999999995</v>
      </c>
      <c r="S83" s="10">
        <f t="shared" si="7"/>
        <v>162.6575</v>
      </c>
      <c r="T83" s="11">
        <f t="shared" si="8"/>
        <v>0.55555555555555558</v>
      </c>
      <c r="U83" s="12">
        <f t="shared" si="9"/>
        <v>0.20934944237918215</v>
      </c>
      <c r="V83">
        <f>COUNTIF($L$2:L83,1)</f>
        <v>45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" customHeight="1" x14ac:dyDescent="0.2">
      <c r="A84" s="3">
        <v>82</v>
      </c>
      <c r="B84" s="4">
        <v>45066</v>
      </c>
      <c r="C84" s="3" t="s">
        <v>235</v>
      </c>
      <c r="D84" s="3" t="s">
        <v>41</v>
      </c>
      <c r="E84" s="3">
        <v>1</v>
      </c>
      <c r="F84" s="3" t="s">
        <v>236</v>
      </c>
      <c r="G84" s="3" t="s">
        <v>20</v>
      </c>
      <c r="H84" s="3" t="s">
        <v>24</v>
      </c>
      <c r="I84" s="3" t="s">
        <v>25</v>
      </c>
      <c r="J84" s="5" t="s">
        <v>28</v>
      </c>
      <c r="K84" s="23" t="s">
        <v>237</v>
      </c>
      <c r="L84" s="6" t="s">
        <v>27</v>
      </c>
      <c r="M84" s="7">
        <v>3.72</v>
      </c>
      <c r="N84" s="7">
        <v>1.5</v>
      </c>
      <c r="O84" s="8" t="s">
        <v>28</v>
      </c>
      <c r="P84" s="7">
        <f t="shared" si="10"/>
        <v>136</v>
      </c>
      <c r="Q84" s="32">
        <f t="shared" si="6"/>
        <v>-1.5</v>
      </c>
      <c r="R84" s="9">
        <f t="shared" si="11"/>
        <v>26.657499999999995</v>
      </c>
      <c r="S84" s="10">
        <f t="shared" si="7"/>
        <v>162.6575</v>
      </c>
      <c r="T84" s="11">
        <f t="shared" si="8"/>
        <v>0.54878048780487809</v>
      </c>
      <c r="U84" s="12">
        <f t="shared" si="9"/>
        <v>0.19601102941176471</v>
      </c>
      <c r="V84">
        <f>COUNTIF($L$2:L84,1)</f>
        <v>45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5" customHeight="1" x14ac:dyDescent="0.2">
      <c r="A85" s="3">
        <v>83</v>
      </c>
      <c r="B85" s="4">
        <v>45066</v>
      </c>
      <c r="C85" s="3" t="s">
        <v>235</v>
      </c>
      <c r="D85" s="3" t="s">
        <v>41</v>
      </c>
      <c r="E85" s="3">
        <v>1</v>
      </c>
      <c r="F85" s="3" t="s">
        <v>238</v>
      </c>
      <c r="G85" s="3" t="s">
        <v>20</v>
      </c>
      <c r="H85" s="3" t="s">
        <v>24</v>
      </c>
      <c r="I85" s="3" t="s">
        <v>25</v>
      </c>
      <c r="J85" s="5" t="s">
        <v>28</v>
      </c>
      <c r="K85" s="23"/>
      <c r="L85" s="6" t="s">
        <v>27</v>
      </c>
      <c r="M85" s="7">
        <v>3.5</v>
      </c>
      <c r="N85" s="7">
        <v>1</v>
      </c>
      <c r="O85" s="8" t="s">
        <v>28</v>
      </c>
      <c r="P85" s="7">
        <f t="shared" si="10"/>
        <v>137</v>
      </c>
      <c r="Q85" s="32">
        <f t="shared" si="6"/>
        <v>-1</v>
      </c>
      <c r="R85" s="9">
        <f t="shared" si="11"/>
        <v>25.657499999999995</v>
      </c>
      <c r="S85" s="10">
        <f t="shared" si="7"/>
        <v>162.6575</v>
      </c>
      <c r="T85" s="11">
        <f t="shared" si="8"/>
        <v>0.54216867469879515</v>
      </c>
      <c r="U85" s="12">
        <f t="shared" si="9"/>
        <v>0.18728102189781021</v>
      </c>
      <c r="V85">
        <f>COUNTIF($L$2:L85,1)</f>
        <v>45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5" customHeight="1" x14ac:dyDescent="0.2">
      <c r="A86" s="3">
        <v>84</v>
      </c>
      <c r="B86" s="4">
        <v>45066</v>
      </c>
      <c r="C86" s="3" t="s">
        <v>235</v>
      </c>
      <c r="D86" s="3" t="s">
        <v>41</v>
      </c>
      <c r="E86" s="3">
        <v>1</v>
      </c>
      <c r="F86" s="3" t="s">
        <v>239</v>
      </c>
      <c r="G86" s="3" t="s">
        <v>20</v>
      </c>
      <c r="H86" s="3" t="s">
        <v>24</v>
      </c>
      <c r="I86" s="3" t="s">
        <v>25</v>
      </c>
      <c r="J86" s="5" t="s">
        <v>28</v>
      </c>
      <c r="K86" s="23" t="s">
        <v>237</v>
      </c>
      <c r="L86" s="6" t="s">
        <v>27</v>
      </c>
      <c r="M86" s="7">
        <v>4.9000000000000004</v>
      </c>
      <c r="N86" s="7">
        <v>1</v>
      </c>
      <c r="O86" s="8" t="s">
        <v>28</v>
      </c>
      <c r="P86" s="7">
        <f t="shared" si="10"/>
        <v>138</v>
      </c>
      <c r="Q86" s="32">
        <f t="shared" si="6"/>
        <v>-1</v>
      </c>
      <c r="R86" s="9">
        <f t="shared" si="11"/>
        <v>24.657499999999995</v>
      </c>
      <c r="S86" s="10">
        <f t="shared" si="7"/>
        <v>162.6575</v>
      </c>
      <c r="T86" s="11">
        <f t="shared" si="8"/>
        <v>0.5357142857142857</v>
      </c>
      <c r="U86" s="12">
        <f t="shared" si="9"/>
        <v>0.17867753623188404</v>
      </c>
      <c r="V86">
        <f>COUNTIF($L$2:L86,1)</f>
        <v>45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" customHeight="1" x14ac:dyDescent="0.2">
      <c r="A87" s="3">
        <v>85</v>
      </c>
      <c r="B87" s="4">
        <v>45066</v>
      </c>
      <c r="C87" s="3" t="s">
        <v>235</v>
      </c>
      <c r="D87" s="3" t="s">
        <v>41</v>
      </c>
      <c r="E87" s="3">
        <v>1</v>
      </c>
      <c r="F87" s="3" t="s">
        <v>240</v>
      </c>
      <c r="G87" s="3" t="s">
        <v>20</v>
      </c>
      <c r="H87" s="3" t="s">
        <v>24</v>
      </c>
      <c r="I87" s="3" t="s">
        <v>25</v>
      </c>
      <c r="J87" s="5" t="s">
        <v>28</v>
      </c>
      <c r="K87" s="23" t="s">
        <v>237</v>
      </c>
      <c r="L87" s="6" t="s">
        <v>27</v>
      </c>
      <c r="M87" s="7">
        <v>4.3899999999999997</v>
      </c>
      <c r="N87" s="7">
        <v>1</v>
      </c>
      <c r="O87" s="8" t="s">
        <v>28</v>
      </c>
      <c r="P87" s="7">
        <f t="shared" si="10"/>
        <v>139</v>
      </c>
      <c r="Q87" s="32">
        <f t="shared" si="6"/>
        <v>-1</v>
      </c>
      <c r="R87" s="9">
        <f t="shared" si="11"/>
        <v>23.657499999999995</v>
      </c>
      <c r="S87" s="10">
        <f t="shared" si="7"/>
        <v>162.6575</v>
      </c>
      <c r="T87" s="11">
        <f t="shared" si="8"/>
        <v>0.52941176470588236</v>
      </c>
      <c r="U87" s="12">
        <f t="shared" si="9"/>
        <v>0.1701978417266187</v>
      </c>
      <c r="V87">
        <f>COUNTIF($L$2:L87,1)</f>
        <v>45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5" customHeight="1" x14ac:dyDescent="0.2">
      <c r="A88" s="3">
        <v>86</v>
      </c>
      <c r="B88" s="4">
        <v>45066</v>
      </c>
      <c r="C88" s="3" t="s">
        <v>235</v>
      </c>
      <c r="D88" s="3" t="s">
        <v>41</v>
      </c>
      <c r="E88" s="3">
        <v>1</v>
      </c>
      <c r="F88" s="3" t="s">
        <v>241</v>
      </c>
      <c r="G88" s="3" t="s">
        <v>20</v>
      </c>
      <c r="H88" s="3" t="s">
        <v>24</v>
      </c>
      <c r="I88" s="3" t="s">
        <v>25</v>
      </c>
      <c r="J88" s="5" t="s">
        <v>28</v>
      </c>
      <c r="K88" s="23" t="s">
        <v>237</v>
      </c>
      <c r="L88" s="6" t="s">
        <v>27</v>
      </c>
      <c r="M88" s="7">
        <v>4</v>
      </c>
      <c r="N88" s="7">
        <v>1</v>
      </c>
      <c r="O88" s="8" t="s">
        <v>28</v>
      </c>
      <c r="P88" s="7">
        <f t="shared" si="10"/>
        <v>140</v>
      </c>
      <c r="Q88" s="32">
        <f t="shared" si="6"/>
        <v>-1</v>
      </c>
      <c r="R88" s="9">
        <f t="shared" si="11"/>
        <v>22.657499999999995</v>
      </c>
      <c r="S88" s="10">
        <f t="shared" si="7"/>
        <v>162.6575</v>
      </c>
      <c r="T88" s="11">
        <f t="shared" si="8"/>
        <v>0.52325581395348841</v>
      </c>
      <c r="U88" s="12">
        <f t="shared" si="9"/>
        <v>0.16183928571428571</v>
      </c>
      <c r="V88">
        <f>COUNTIF($L$2:L88,1)</f>
        <v>45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5" customHeight="1" x14ac:dyDescent="0.2">
      <c r="A89" s="3">
        <v>87</v>
      </c>
      <c r="B89" s="4">
        <v>45066</v>
      </c>
      <c r="C89" s="3" t="s">
        <v>235</v>
      </c>
      <c r="D89" s="3" t="s">
        <v>41</v>
      </c>
      <c r="E89" s="3">
        <v>1</v>
      </c>
      <c r="F89" s="3" t="s">
        <v>242</v>
      </c>
      <c r="G89" s="3" t="s">
        <v>20</v>
      </c>
      <c r="H89" s="3" t="s">
        <v>46</v>
      </c>
      <c r="I89" s="3" t="s">
        <v>21</v>
      </c>
      <c r="J89" s="5" t="s">
        <v>243</v>
      </c>
      <c r="K89" s="23" t="s">
        <v>89</v>
      </c>
      <c r="L89" s="6" t="s">
        <v>27</v>
      </c>
      <c r="M89" s="7">
        <v>2.2000000000000002</v>
      </c>
      <c r="N89" s="7">
        <v>2</v>
      </c>
      <c r="O89" s="8" t="s">
        <v>28</v>
      </c>
      <c r="P89" s="7">
        <f t="shared" si="10"/>
        <v>142</v>
      </c>
      <c r="Q89" s="32">
        <f t="shared" si="6"/>
        <v>-2</v>
      </c>
      <c r="R89" s="9">
        <f t="shared" si="11"/>
        <v>20.657499999999995</v>
      </c>
      <c r="S89" s="10">
        <f t="shared" si="7"/>
        <v>162.6575</v>
      </c>
      <c r="T89" s="11">
        <f t="shared" si="8"/>
        <v>0.51724137931034486</v>
      </c>
      <c r="U89" s="12">
        <f t="shared" si="9"/>
        <v>0.14547535211267604</v>
      </c>
      <c r="V89">
        <f>COUNTIF($L$2:L89,1)</f>
        <v>45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38.25" x14ac:dyDescent="0.2">
      <c r="A90" s="3">
        <v>88</v>
      </c>
      <c r="B90" s="4">
        <v>45067</v>
      </c>
      <c r="C90" s="3" t="s">
        <v>244</v>
      </c>
      <c r="D90" s="3" t="s">
        <v>41</v>
      </c>
      <c r="E90" s="3">
        <v>3</v>
      </c>
      <c r="F90" s="3" t="s">
        <v>245</v>
      </c>
      <c r="G90" s="3" t="s">
        <v>20</v>
      </c>
      <c r="H90" s="3" t="s">
        <v>46</v>
      </c>
      <c r="I90" s="3" t="s">
        <v>25</v>
      </c>
      <c r="J90" s="13" t="s">
        <v>246</v>
      </c>
      <c r="K90" s="23" t="s">
        <v>247</v>
      </c>
      <c r="L90" s="6" t="s">
        <v>27</v>
      </c>
      <c r="M90" s="7">
        <v>2.4300000000000002</v>
      </c>
      <c r="N90" s="7">
        <v>2</v>
      </c>
      <c r="O90" s="8" t="s">
        <v>28</v>
      </c>
      <c r="P90" s="7">
        <f t="shared" si="10"/>
        <v>144</v>
      </c>
      <c r="Q90" s="32">
        <f t="shared" si="6"/>
        <v>-2</v>
      </c>
      <c r="R90" s="9">
        <f t="shared" si="11"/>
        <v>18.657499999999995</v>
      </c>
      <c r="S90" s="10">
        <f t="shared" si="7"/>
        <v>162.6575</v>
      </c>
      <c r="T90" s="11">
        <f t="shared" si="8"/>
        <v>0.51136363636363635</v>
      </c>
      <c r="U90" s="12">
        <f t="shared" si="9"/>
        <v>0.12956597222222221</v>
      </c>
      <c r="V90">
        <f>COUNTIF($L$2:L90,1)</f>
        <v>45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25.5" x14ac:dyDescent="0.2">
      <c r="A91" s="3">
        <v>89</v>
      </c>
      <c r="B91" s="4">
        <v>45067</v>
      </c>
      <c r="C91" s="3" t="s">
        <v>248</v>
      </c>
      <c r="D91" s="3" t="s">
        <v>41</v>
      </c>
      <c r="E91" s="3">
        <v>2</v>
      </c>
      <c r="F91" s="3" t="s">
        <v>249</v>
      </c>
      <c r="G91" s="3" t="s">
        <v>20</v>
      </c>
      <c r="H91" s="3" t="s">
        <v>46</v>
      </c>
      <c r="I91" s="3" t="s">
        <v>25</v>
      </c>
      <c r="J91" s="13" t="s">
        <v>250</v>
      </c>
      <c r="K91" s="23"/>
      <c r="L91" s="6" t="s">
        <v>22</v>
      </c>
      <c r="M91" s="7">
        <v>2.08</v>
      </c>
      <c r="N91" s="7">
        <v>2</v>
      </c>
      <c r="O91" s="8" t="s">
        <v>28</v>
      </c>
      <c r="P91" s="7">
        <f t="shared" si="10"/>
        <v>146</v>
      </c>
      <c r="Q91" s="28">
        <f t="shared" si="6"/>
        <v>2.16</v>
      </c>
      <c r="R91" s="9">
        <f t="shared" si="11"/>
        <v>20.817499999999995</v>
      </c>
      <c r="S91" s="10">
        <f t="shared" si="7"/>
        <v>166.8175</v>
      </c>
      <c r="T91" s="11">
        <f t="shared" si="8"/>
        <v>0.5168539325842697</v>
      </c>
      <c r="U91" s="12">
        <f t="shared" si="9"/>
        <v>0.14258561643835613</v>
      </c>
      <c r="V91">
        <f>COUNTIF($L$2:L91,1)</f>
        <v>46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5" customHeight="1" x14ac:dyDescent="0.2">
      <c r="A92" s="3">
        <v>90</v>
      </c>
      <c r="B92" s="4">
        <v>45067</v>
      </c>
      <c r="C92" s="3" t="s">
        <v>251</v>
      </c>
      <c r="D92" s="3" t="s">
        <v>23</v>
      </c>
      <c r="E92" s="3">
        <v>1</v>
      </c>
      <c r="F92" s="3" t="s">
        <v>32</v>
      </c>
      <c r="G92" s="3" t="s">
        <v>20</v>
      </c>
      <c r="H92" s="3" t="s">
        <v>24</v>
      </c>
      <c r="I92" s="3" t="s">
        <v>25</v>
      </c>
      <c r="J92" s="13" t="s">
        <v>252</v>
      </c>
      <c r="K92" s="23"/>
      <c r="L92" s="6" t="s">
        <v>22</v>
      </c>
      <c r="M92" s="7">
        <v>1.96</v>
      </c>
      <c r="N92" s="7">
        <v>1.5</v>
      </c>
      <c r="O92" s="8" t="s">
        <v>28</v>
      </c>
      <c r="P92" s="7">
        <f t="shared" si="10"/>
        <v>147.5</v>
      </c>
      <c r="Q92" s="28">
        <f t="shared" si="6"/>
        <v>1.44</v>
      </c>
      <c r="R92" s="9">
        <f t="shared" si="11"/>
        <v>22.257499999999997</v>
      </c>
      <c r="S92" s="10">
        <f t="shared" si="7"/>
        <v>169.75749999999999</v>
      </c>
      <c r="T92" s="11">
        <f t="shared" si="8"/>
        <v>0.52222222222222225</v>
      </c>
      <c r="U92" s="12">
        <f t="shared" si="9"/>
        <v>0.15089830508474572</v>
      </c>
      <c r="V92">
        <f>COUNTIF($L$2:L92,1)</f>
        <v>47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25.5" x14ac:dyDescent="0.2">
      <c r="A93" s="3">
        <v>91</v>
      </c>
      <c r="B93" s="4">
        <v>45067</v>
      </c>
      <c r="C93" s="3" t="s">
        <v>253</v>
      </c>
      <c r="D93" s="3" t="s">
        <v>23</v>
      </c>
      <c r="E93" s="3">
        <v>2</v>
      </c>
      <c r="F93" s="3" t="s">
        <v>195</v>
      </c>
      <c r="G93" s="3" t="s">
        <v>20</v>
      </c>
      <c r="H93" s="3" t="s">
        <v>24</v>
      </c>
      <c r="I93" s="3" t="s">
        <v>25</v>
      </c>
      <c r="J93" s="13" t="s">
        <v>254</v>
      </c>
      <c r="K93" s="23"/>
      <c r="L93" s="6" t="s">
        <v>22</v>
      </c>
      <c r="M93" s="7">
        <v>2.11</v>
      </c>
      <c r="N93" s="7">
        <v>2</v>
      </c>
      <c r="O93" s="8" t="s">
        <v>28</v>
      </c>
      <c r="P93" s="7">
        <f t="shared" si="10"/>
        <v>149.5</v>
      </c>
      <c r="Q93" s="28">
        <f t="shared" si="6"/>
        <v>2.2199999999999998</v>
      </c>
      <c r="R93" s="9">
        <f t="shared" si="11"/>
        <v>24.477499999999996</v>
      </c>
      <c r="S93" s="10">
        <f t="shared" si="7"/>
        <v>173.97749999999999</v>
      </c>
      <c r="T93" s="11">
        <f t="shared" si="8"/>
        <v>0.52747252747252749</v>
      </c>
      <c r="U93" s="12">
        <f t="shared" si="9"/>
        <v>0.16372909698996649</v>
      </c>
      <c r="V93">
        <f>COUNTIF($L$2:L93,1)</f>
        <v>48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5" customHeight="1" x14ac:dyDescent="0.2">
      <c r="A94" s="3">
        <v>92</v>
      </c>
      <c r="B94" s="4">
        <v>45067</v>
      </c>
      <c r="C94" s="3" t="s">
        <v>255</v>
      </c>
      <c r="D94" s="3" t="s">
        <v>23</v>
      </c>
      <c r="E94" s="3">
        <v>1</v>
      </c>
      <c r="F94" s="3" t="s">
        <v>36</v>
      </c>
      <c r="G94" s="3" t="s">
        <v>20</v>
      </c>
      <c r="H94" s="3" t="s">
        <v>24</v>
      </c>
      <c r="I94" s="3" t="s">
        <v>25</v>
      </c>
      <c r="J94" s="13" t="s">
        <v>99</v>
      </c>
      <c r="K94" s="23"/>
      <c r="L94" s="6" t="s">
        <v>22</v>
      </c>
      <c r="M94" s="7">
        <v>2.02</v>
      </c>
      <c r="N94" s="7">
        <v>2</v>
      </c>
      <c r="O94" s="8" t="s">
        <v>28</v>
      </c>
      <c r="P94" s="7">
        <f t="shared" si="10"/>
        <v>151.5</v>
      </c>
      <c r="Q94" s="28">
        <f t="shared" si="6"/>
        <v>2.04</v>
      </c>
      <c r="R94" s="9">
        <f t="shared" si="11"/>
        <v>26.517499999999995</v>
      </c>
      <c r="S94" s="10">
        <f t="shared" si="7"/>
        <v>178.01749999999998</v>
      </c>
      <c r="T94" s="11">
        <f t="shared" si="8"/>
        <v>0.53260869565217395</v>
      </c>
      <c r="U94" s="12">
        <f t="shared" si="9"/>
        <v>0.17503300330032992</v>
      </c>
      <c r="V94">
        <f>COUNTIF($L$2:L94,1)</f>
        <v>49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25.5" x14ac:dyDescent="0.2">
      <c r="A95" s="3">
        <v>93</v>
      </c>
      <c r="B95" s="4">
        <v>45067</v>
      </c>
      <c r="C95" s="3" t="s">
        <v>256</v>
      </c>
      <c r="D95" s="3" t="s">
        <v>23</v>
      </c>
      <c r="E95" s="3">
        <v>2</v>
      </c>
      <c r="F95" s="3" t="s">
        <v>195</v>
      </c>
      <c r="G95" s="3" t="s">
        <v>20</v>
      </c>
      <c r="H95" s="3" t="s">
        <v>24</v>
      </c>
      <c r="I95" s="3" t="s">
        <v>25</v>
      </c>
      <c r="J95" s="13" t="s">
        <v>257</v>
      </c>
      <c r="K95" s="23"/>
      <c r="L95" s="6" t="s">
        <v>22</v>
      </c>
      <c r="M95" s="7">
        <v>2.36</v>
      </c>
      <c r="N95" s="7">
        <v>1</v>
      </c>
      <c r="O95" s="8" t="s">
        <v>28</v>
      </c>
      <c r="P95" s="7">
        <f t="shared" si="10"/>
        <v>152.5</v>
      </c>
      <c r="Q95" s="28">
        <f t="shared" si="6"/>
        <v>1.3599999999999999</v>
      </c>
      <c r="R95" s="9">
        <f t="shared" si="11"/>
        <v>27.877499999999994</v>
      </c>
      <c r="S95" s="10">
        <f t="shared" si="7"/>
        <v>180.3775</v>
      </c>
      <c r="T95" s="11">
        <f t="shared" si="8"/>
        <v>0.5376344086021505</v>
      </c>
      <c r="U95" s="12">
        <f t="shared" si="9"/>
        <v>0.18280327868852458</v>
      </c>
      <c r="V95">
        <f>COUNTIF($L$2:L95,1)</f>
        <v>50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5.5" x14ac:dyDescent="0.2">
      <c r="A96" s="3">
        <v>94</v>
      </c>
      <c r="B96" s="4">
        <v>45067</v>
      </c>
      <c r="C96" s="3" t="s">
        <v>258</v>
      </c>
      <c r="D96" s="3" t="s">
        <v>23</v>
      </c>
      <c r="E96" s="3">
        <v>2</v>
      </c>
      <c r="F96" s="3" t="s">
        <v>160</v>
      </c>
      <c r="G96" s="3" t="s">
        <v>20</v>
      </c>
      <c r="H96" s="3" t="s">
        <v>24</v>
      </c>
      <c r="I96" s="3" t="s">
        <v>25</v>
      </c>
      <c r="J96" s="13" t="s">
        <v>259</v>
      </c>
      <c r="K96" s="23"/>
      <c r="L96" s="6" t="s">
        <v>22</v>
      </c>
      <c r="M96" s="7">
        <v>2.39</v>
      </c>
      <c r="N96" s="7">
        <v>1</v>
      </c>
      <c r="O96" s="8" t="s">
        <v>28</v>
      </c>
      <c r="P96" s="7">
        <f t="shared" si="10"/>
        <v>153.5</v>
      </c>
      <c r="Q96" s="28">
        <f t="shared" si="6"/>
        <v>1.3900000000000001</v>
      </c>
      <c r="R96" s="9">
        <f t="shared" si="11"/>
        <v>29.267499999999995</v>
      </c>
      <c r="S96" s="10">
        <f t="shared" si="7"/>
        <v>182.76749999999998</v>
      </c>
      <c r="T96" s="11">
        <f t="shared" si="8"/>
        <v>0.54255319148936165</v>
      </c>
      <c r="U96" s="12">
        <f t="shared" si="9"/>
        <v>0.19066775244299664</v>
      </c>
      <c r="V96">
        <f>COUNTIF($L$2:L96,1)</f>
        <v>51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5.5" x14ac:dyDescent="0.2">
      <c r="A97" s="3">
        <v>95</v>
      </c>
      <c r="B97" s="4">
        <v>45067</v>
      </c>
      <c r="C97" s="3" t="s">
        <v>260</v>
      </c>
      <c r="D97" s="3" t="s">
        <v>23</v>
      </c>
      <c r="E97" s="3">
        <v>2</v>
      </c>
      <c r="F97" s="3" t="s">
        <v>261</v>
      </c>
      <c r="G97" s="3" t="s">
        <v>20</v>
      </c>
      <c r="H97" s="3" t="s">
        <v>24</v>
      </c>
      <c r="I97" s="3" t="s">
        <v>25</v>
      </c>
      <c r="J97" s="13" t="s">
        <v>262</v>
      </c>
      <c r="K97" s="23"/>
      <c r="L97" s="6" t="s">
        <v>22</v>
      </c>
      <c r="M97" s="7">
        <v>2.0299999999999998</v>
      </c>
      <c r="N97" s="7">
        <v>1.5</v>
      </c>
      <c r="O97" s="8" t="s">
        <v>28</v>
      </c>
      <c r="P97" s="7">
        <f t="shared" si="10"/>
        <v>155</v>
      </c>
      <c r="Q97" s="28">
        <f t="shared" si="6"/>
        <v>1.5449999999999999</v>
      </c>
      <c r="R97" s="9">
        <f t="shared" si="11"/>
        <v>30.812499999999993</v>
      </c>
      <c r="S97" s="10">
        <f t="shared" si="7"/>
        <v>185.8125</v>
      </c>
      <c r="T97" s="11">
        <f t="shared" si="8"/>
        <v>0.54736842105263162</v>
      </c>
      <c r="U97" s="12">
        <f t="shared" si="9"/>
        <v>0.19879032258064516</v>
      </c>
      <c r="V97">
        <f>COUNTIF($L$2:L97,1)</f>
        <v>52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25.5" x14ac:dyDescent="0.2">
      <c r="A98" s="3">
        <v>96</v>
      </c>
      <c r="B98" s="4">
        <v>45068</v>
      </c>
      <c r="C98" s="3" t="s">
        <v>263</v>
      </c>
      <c r="D98" s="3" t="s">
        <v>41</v>
      </c>
      <c r="E98" s="3">
        <v>2</v>
      </c>
      <c r="F98" s="3" t="s">
        <v>116</v>
      </c>
      <c r="G98" s="3" t="s">
        <v>20</v>
      </c>
      <c r="H98" s="3" t="s">
        <v>46</v>
      </c>
      <c r="I98" s="3" t="s">
        <v>25</v>
      </c>
      <c r="J98" s="13" t="s">
        <v>264</v>
      </c>
      <c r="K98" s="23"/>
      <c r="L98" s="6" t="s">
        <v>27</v>
      </c>
      <c r="M98" s="7">
        <v>2.0099999999999998</v>
      </c>
      <c r="N98" s="7">
        <v>1.5</v>
      </c>
      <c r="O98" s="8" t="s">
        <v>28</v>
      </c>
      <c r="P98" s="7">
        <f t="shared" si="10"/>
        <v>156.5</v>
      </c>
      <c r="Q98" s="32">
        <f t="shared" si="6"/>
        <v>-1.5</v>
      </c>
      <c r="R98" s="29">
        <f t="shared" si="11"/>
        <v>29.312499999999993</v>
      </c>
      <c r="S98" s="30">
        <f t="shared" si="7"/>
        <v>185.8125</v>
      </c>
      <c r="T98" s="31">
        <f t="shared" si="8"/>
        <v>0.54166666666666663</v>
      </c>
      <c r="U98" s="12">
        <f t="shared" si="9"/>
        <v>0.1873003194888179</v>
      </c>
      <c r="V98">
        <f>COUNTIF($L$2:L98,1)</f>
        <v>52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5.75" customHeight="1" x14ac:dyDescent="0.2">
      <c r="A99" s="3">
        <v>97</v>
      </c>
      <c r="B99" s="4">
        <v>45068</v>
      </c>
      <c r="C99" s="3" t="s">
        <v>265</v>
      </c>
      <c r="D99" s="3" t="s">
        <v>29</v>
      </c>
      <c r="E99" s="3">
        <v>1</v>
      </c>
      <c r="F99" s="3" t="s">
        <v>266</v>
      </c>
      <c r="G99" s="3" t="s">
        <v>20</v>
      </c>
      <c r="H99" s="3" t="s">
        <v>24</v>
      </c>
      <c r="I99" s="3" t="s">
        <v>21</v>
      </c>
      <c r="J99" s="33" t="s">
        <v>33</v>
      </c>
      <c r="K99" s="23" t="s">
        <v>267</v>
      </c>
      <c r="L99" s="6" t="s">
        <v>22</v>
      </c>
      <c r="M99" s="7">
        <v>1</v>
      </c>
      <c r="N99" s="7">
        <v>1.5</v>
      </c>
      <c r="O99" s="8" t="s">
        <v>28</v>
      </c>
      <c r="P99" s="7">
        <f t="shared" si="10"/>
        <v>158</v>
      </c>
      <c r="Q99" s="34">
        <f t="shared" si="6"/>
        <v>0</v>
      </c>
      <c r="R99" s="9">
        <f t="shared" si="11"/>
        <v>29.312499999999993</v>
      </c>
      <c r="S99" s="10">
        <f t="shared" si="7"/>
        <v>187.3125</v>
      </c>
      <c r="T99" s="11">
        <f t="shared" si="8"/>
        <v>0.54639175257731953</v>
      </c>
      <c r="U99" s="12">
        <f t="shared" si="9"/>
        <v>0.18552215189873417</v>
      </c>
      <c r="V99">
        <f>COUNTIF($L$2:L99,1)</f>
        <v>53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5.75" customHeight="1" x14ac:dyDescent="0.2">
      <c r="A100" s="3">
        <v>98</v>
      </c>
      <c r="B100" s="4">
        <v>45070</v>
      </c>
      <c r="C100" s="3" t="s">
        <v>268</v>
      </c>
      <c r="D100" s="3" t="s">
        <v>23</v>
      </c>
      <c r="E100" s="3">
        <v>1</v>
      </c>
      <c r="F100" s="3" t="s">
        <v>269</v>
      </c>
      <c r="G100" s="3" t="s">
        <v>20</v>
      </c>
      <c r="H100" s="3" t="s">
        <v>24</v>
      </c>
      <c r="I100" s="3" t="s">
        <v>25</v>
      </c>
      <c r="J100" s="5" t="s">
        <v>270</v>
      </c>
      <c r="K100" s="23" t="s">
        <v>71</v>
      </c>
      <c r="L100" s="6" t="s">
        <v>27</v>
      </c>
      <c r="M100" s="7">
        <v>1.9</v>
      </c>
      <c r="N100" s="7">
        <v>2</v>
      </c>
      <c r="O100" s="8" t="s">
        <v>28</v>
      </c>
      <c r="P100" s="7">
        <f t="shared" si="10"/>
        <v>160</v>
      </c>
      <c r="Q100" s="32">
        <f t="shared" si="6"/>
        <v>-2</v>
      </c>
      <c r="R100" s="9">
        <f t="shared" si="11"/>
        <v>27.312499999999993</v>
      </c>
      <c r="S100" s="10">
        <f t="shared" si="7"/>
        <v>187.3125</v>
      </c>
      <c r="T100" s="11">
        <f t="shared" si="8"/>
        <v>0.54081632653061229</v>
      </c>
      <c r="U100" s="12">
        <f t="shared" si="9"/>
        <v>0.17070312500000001</v>
      </c>
      <c r="V100">
        <f>COUNTIF($L$2:L100,1)</f>
        <v>53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27" customHeight="1" x14ac:dyDescent="0.2">
      <c r="A101" s="3">
        <v>99</v>
      </c>
      <c r="B101" s="4">
        <v>45071</v>
      </c>
      <c r="C101" s="3" t="s">
        <v>271</v>
      </c>
      <c r="D101" s="3" t="s">
        <v>23</v>
      </c>
      <c r="E101" s="3">
        <v>2</v>
      </c>
      <c r="F101" s="3" t="s">
        <v>261</v>
      </c>
      <c r="G101" s="3" t="s">
        <v>20</v>
      </c>
      <c r="H101" s="3" t="s">
        <v>24</v>
      </c>
      <c r="I101" s="3" t="s">
        <v>25</v>
      </c>
      <c r="J101" s="13" t="s">
        <v>272</v>
      </c>
      <c r="K101" s="23"/>
      <c r="L101" s="6" t="s">
        <v>27</v>
      </c>
      <c r="M101" s="7">
        <v>2.4300000000000002</v>
      </c>
      <c r="N101" s="7">
        <v>1</v>
      </c>
      <c r="O101" s="8" t="s">
        <v>28</v>
      </c>
      <c r="P101" s="7">
        <f t="shared" si="10"/>
        <v>161</v>
      </c>
      <c r="Q101" s="32">
        <f t="shared" si="6"/>
        <v>-1</v>
      </c>
      <c r="R101" s="29">
        <f t="shared" si="11"/>
        <v>26.312499999999993</v>
      </c>
      <c r="S101" s="30">
        <f t="shared" si="7"/>
        <v>187.3125</v>
      </c>
      <c r="T101" s="31">
        <f t="shared" si="8"/>
        <v>0.53535353535353536</v>
      </c>
      <c r="U101" s="12">
        <f t="shared" si="9"/>
        <v>0.16343167701863354</v>
      </c>
      <c r="V101">
        <f>COUNTIF($L$2:L101,1)</f>
        <v>53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25.5" x14ac:dyDescent="0.2">
      <c r="A102" s="3">
        <v>100</v>
      </c>
      <c r="B102" s="4">
        <v>45072</v>
      </c>
      <c r="C102" s="3" t="s">
        <v>273</v>
      </c>
      <c r="D102" s="3" t="s">
        <v>23</v>
      </c>
      <c r="E102" s="3">
        <v>2</v>
      </c>
      <c r="F102" s="3" t="s">
        <v>168</v>
      </c>
      <c r="G102" s="3" t="s">
        <v>20</v>
      </c>
      <c r="H102" s="3" t="s">
        <v>24</v>
      </c>
      <c r="I102" s="3" t="s">
        <v>25</v>
      </c>
      <c r="J102" s="13" t="s">
        <v>274</v>
      </c>
      <c r="K102" s="23"/>
      <c r="L102" s="6" t="s">
        <v>27</v>
      </c>
      <c r="M102" s="7">
        <v>2.3199999999999998</v>
      </c>
      <c r="N102" s="7">
        <v>1</v>
      </c>
      <c r="O102" s="8" t="s">
        <v>28</v>
      </c>
      <c r="P102" s="7">
        <f t="shared" si="10"/>
        <v>162</v>
      </c>
      <c r="Q102" s="32">
        <f t="shared" si="6"/>
        <v>-1</v>
      </c>
      <c r="R102" s="9">
        <f t="shared" si="11"/>
        <v>25.312499999999993</v>
      </c>
      <c r="S102" s="10">
        <f t="shared" si="7"/>
        <v>187.3125</v>
      </c>
      <c r="T102" s="11">
        <f t="shared" si="8"/>
        <v>0.53</v>
      </c>
      <c r="U102" s="12">
        <f t="shared" si="9"/>
        <v>0.15625</v>
      </c>
      <c r="V102">
        <f>COUNTIF($L$2:L102,1)</f>
        <v>53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25.5" x14ac:dyDescent="0.2">
      <c r="A103" s="3">
        <v>101</v>
      </c>
      <c r="B103" s="4">
        <v>45073</v>
      </c>
      <c r="C103" s="3" t="s">
        <v>275</v>
      </c>
      <c r="D103" s="3" t="s">
        <v>23</v>
      </c>
      <c r="E103" s="3">
        <v>2</v>
      </c>
      <c r="F103" s="3" t="s">
        <v>276</v>
      </c>
      <c r="G103" s="3" t="s">
        <v>20</v>
      </c>
      <c r="H103" s="3" t="s">
        <v>24</v>
      </c>
      <c r="I103" s="3" t="s">
        <v>25</v>
      </c>
      <c r="J103" s="5" t="s">
        <v>277</v>
      </c>
      <c r="K103" s="23"/>
      <c r="L103" s="6" t="s">
        <v>27</v>
      </c>
      <c r="M103" s="7">
        <v>2.2200000000000002</v>
      </c>
      <c r="N103" s="7">
        <v>1.5</v>
      </c>
      <c r="O103" s="8" t="s">
        <v>28</v>
      </c>
      <c r="P103" s="7">
        <f t="shared" si="10"/>
        <v>163.5</v>
      </c>
      <c r="Q103" s="32">
        <f t="shared" si="6"/>
        <v>-1.5</v>
      </c>
      <c r="R103" s="9">
        <f t="shared" si="11"/>
        <v>23.812499999999993</v>
      </c>
      <c r="S103" s="10">
        <f t="shared" si="7"/>
        <v>187.3125</v>
      </c>
      <c r="T103" s="11">
        <f t="shared" si="8"/>
        <v>0.52475247524752477</v>
      </c>
      <c r="U103" s="12">
        <f t="shared" si="9"/>
        <v>0.14564220183486237</v>
      </c>
      <c r="V103">
        <f>COUNTIF($L$2:L103,1)</f>
        <v>53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30" customHeight="1" x14ac:dyDescent="0.2">
      <c r="A104" s="3">
        <v>102</v>
      </c>
      <c r="B104" s="4">
        <v>45073</v>
      </c>
      <c r="C104" s="3" t="s">
        <v>278</v>
      </c>
      <c r="D104" s="3" t="s">
        <v>23</v>
      </c>
      <c r="E104" s="3">
        <v>2</v>
      </c>
      <c r="F104" s="3" t="s">
        <v>279</v>
      </c>
      <c r="G104" s="3" t="s">
        <v>20</v>
      </c>
      <c r="H104" s="3" t="s">
        <v>24</v>
      </c>
      <c r="I104" s="3" t="s">
        <v>25</v>
      </c>
      <c r="J104" s="13" t="s">
        <v>280</v>
      </c>
      <c r="K104" s="23" t="s">
        <v>281</v>
      </c>
      <c r="L104" s="6" t="s">
        <v>22</v>
      </c>
      <c r="M104" s="7">
        <v>1.56</v>
      </c>
      <c r="N104" s="7">
        <v>2</v>
      </c>
      <c r="O104" s="8" t="s">
        <v>28</v>
      </c>
      <c r="P104" s="7">
        <f t="shared" si="10"/>
        <v>165.5</v>
      </c>
      <c r="Q104" s="28">
        <f t="shared" si="6"/>
        <v>1.1200000000000001</v>
      </c>
      <c r="R104" s="9">
        <f t="shared" si="11"/>
        <v>24.932499999999994</v>
      </c>
      <c r="S104" s="10">
        <f t="shared" si="7"/>
        <v>190.4325</v>
      </c>
      <c r="T104" s="11">
        <f t="shared" si="8"/>
        <v>0.52941176470588236</v>
      </c>
      <c r="U104" s="12">
        <f t="shared" si="9"/>
        <v>0.15064954682779458</v>
      </c>
      <c r="V104">
        <f>COUNTIF($L$2:L104,1)</f>
        <v>54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25.5" x14ac:dyDescent="0.2">
      <c r="A105" s="3">
        <v>103</v>
      </c>
      <c r="B105" s="4">
        <v>45073</v>
      </c>
      <c r="C105" s="3" t="s">
        <v>282</v>
      </c>
      <c r="D105" s="3" t="s">
        <v>23</v>
      </c>
      <c r="E105" s="3">
        <v>2</v>
      </c>
      <c r="F105" s="3" t="s">
        <v>127</v>
      </c>
      <c r="G105" s="3" t="s">
        <v>20</v>
      </c>
      <c r="H105" s="3" t="s">
        <v>24</v>
      </c>
      <c r="I105" s="3" t="s">
        <v>25</v>
      </c>
      <c r="J105" s="13" t="s">
        <v>283</v>
      </c>
      <c r="K105" s="23"/>
      <c r="L105" s="6" t="s">
        <v>27</v>
      </c>
      <c r="M105" s="7">
        <v>2.23</v>
      </c>
      <c r="N105" s="7">
        <v>2</v>
      </c>
      <c r="O105" s="8" t="s">
        <v>28</v>
      </c>
      <c r="P105" s="7">
        <f t="shared" si="10"/>
        <v>167.5</v>
      </c>
      <c r="Q105" s="32">
        <f t="shared" si="6"/>
        <v>-2</v>
      </c>
      <c r="R105" s="9">
        <f t="shared" si="11"/>
        <v>22.932499999999994</v>
      </c>
      <c r="S105" s="10">
        <f t="shared" si="7"/>
        <v>190.4325</v>
      </c>
      <c r="T105" s="11">
        <f t="shared" si="8"/>
        <v>0.52427184466019416</v>
      </c>
      <c r="U105" s="12">
        <f t="shared" si="9"/>
        <v>0.13691044776119407</v>
      </c>
      <c r="V105">
        <f>COUNTIF($L$2:L105,1)</f>
        <v>54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25.5" x14ac:dyDescent="0.2">
      <c r="A106" s="3">
        <v>104</v>
      </c>
      <c r="B106" s="4">
        <v>45073</v>
      </c>
      <c r="C106" s="3" t="s">
        <v>284</v>
      </c>
      <c r="D106" s="3" t="s">
        <v>23</v>
      </c>
      <c r="E106" s="3">
        <v>2</v>
      </c>
      <c r="F106" s="3" t="s">
        <v>160</v>
      </c>
      <c r="G106" s="3" t="s">
        <v>20</v>
      </c>
      <c r="H106" s="3" t="s">
        <v>24</v>
      </c>
      <c r="I106" s="3" t="s">
        <v>25</v>
      </c>
      <c r="J106" s="13" t="s">
        <v>285</v>
      </c>
      <c r="K106" s="23"/>
      <c r="L106" s="6" t="s">
        <v>22</v>
      </c>
      <c r="M106" s="7">
        <v>1.52</v>
      </c>
      <c r="N106" s="7">
        <v>1.5</v>
      </c>
      <c r="O106" s="8" t="s">
        <v>28</v>
      </c>
      <c r="P106" s="7">
        <f t="shared" si="10"/>
        <v>169</v>
      </c>
      <c r="Q106" s="28">
        <f t="shared" si="6"/>
        <v>0.78000000000000025</v>
      </c>
      <c r="R106" s="9">
        <f t="shared" si="11"/>
        <v>23.712499999999995</v>
      </c>
      <c r="S106" s="10">
        <f t="shared" si="7"/>
        <v>192.71250000000001</v>
      </c>
      <c r="T106" s="11">
        <f t="shared" si="8"/>
        <v>0.52884615384615385</v>
      </c>
      <c r="U106" s="12">
        <f t="shared" si="9"/>
        <v>0.140310650887574</v>
      </c>
      <c r="V106">
        <f>COUNTIF($L$2:L106,1)</f>
        <v>55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7.25" customHeight="1" x14ac:dyDescent="0.2">
      <c r="A107" s="3">
        <v>105</v>
      </c>
      <c r="B107" s="4">
        <v>45073</v>
      </c>
      <c r="C107" s="3" t="s">
        <v>286</v>
      </c>
      <c r="D107" s="3" t="s">
        <v>23</v>
      </c>
      <c r="E107" s="3">
        <v>1</v>
      </c>
      <c r="F107" s="3" t="s">
        <v>287</v>
      </c>
      <c r="G107" s="3" t="s">
        <v>20</v>
      </c>
      <c r="H107" s="3" t="s">
        <v>24</v>
      </c>
      <c r="I107" s="3" t="s">
        <v>25</v>
      </c>
      <c r="J107" s="13" t="s">
        <v>76</v>
      </c>
      <c r="K107" s="23"/>
      <c r="L107" s="6" t="s">
        <v>22</v>
      </c>
      <c r="M107" s="7">
        <v>1.97</v>
      </c>
      <c r="N107" s="7">
        <v>2</v>
      </c>
      <c r="O107" s="8" t="s">
        <v>28</v>
      </c>
      <c r="P107" s="7">
        <f t="shared" si="10"/>
        <v>171</v>
      </c>
      <c r="Q107" s="28">
        <f t="shared" si="6"/>
        <v>1.94</v>
      </c>
      <c r="R107" s="9">
        <f t="shared" si="11"/>
        <v>25.652499999999996</v>
      </c>
      <c r="S107" s="10">
        <f t="shared" si="7"/>
        <v>196.6525</v>
      </c>
      <c r="T107" s="11">
        <f t="shared" si="8"/>
        <v>0.53333333333333333</v>
      </c>
      <c r="U107" s="12">
        <f t="shared" si="9"/>
        <v>0.15001461988304096</v>
      </c>
      <c r="V107">
        <f>COUNTIF($L$2:L107,1)</f>
        <v>56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7.25" customHeight="1" x14ac:dyDescent="0.2">
      <c r="A108" s="3">
        <v>106</v>
      </c>
      <c r="B108" s="4">
        <v>45073</v>
      </c>
      <c r="C108" s="3" t="s">
        <v>288</v>
      </c>
      <c r="D108" s="3" t="s">
        <v>23</v>
      </c>
      <c r="E108" s="3">
        <v>1</v>
      </c>
      <c r="F108" s="3" t="s">
        <v>287</v>
      </c>
      <c r="G108" s="3" t="s">
        <v>20</v>
      </c>
      <c r="H108" s="3" t="s">
        <v>24</v>
      </c>
      <c r="I108" s="3" t="s">
        <v>25</v>
      </c>
      <c r="J108" s="5" t="s">
        <v>35</v>
      </c>
      <c r="K108" s="23"/>
      <c r="L108" s="6" t="s">
        <v>27</v>
      </c>
      <c r="M108" s="7">
        <v>2</v>
      </c>
      <c r="N108" s="7">
        <v>2</v>
      </c>
      <c r="O108" s="8" t="s">
        <v>28</v>
      </c>
      <c r="P108" s="7">
        <f t="shared" si="10"/>
        <v>173</v>
      </c>
      <c r="Q108" s="32">
        <f t="shared" si="6"/>
        <v>-2</v>
      </c>
      <c r="R108" s="9">
        <f t="shared" si="11"/>
        <v>23.652499999999996</v>
      </c>
      <c r="S108" s="10">
        <f t="shared" si="7"/>
        <v>196.6525</v>
      </c>
      <c r="T108" s="11">
        <f t="shared" si="8"/>
        <v>0.52830188679245282</v>
      </c>
      <c r="U108" s="12">
        <f t="shared" si="9"/>
        <v>0.13671965317919077</v>
      </c>
      <c r="V108">
        <f>COUNTIF($L$2:L108,1)</f>
        <v>56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25.5" x14ac:dyDescent="0.2">
      <c r="A109" s="3">
        <v>107</v>
      </c>
      <c r="B109" s="4">
        <v>45073</v>
      </c>
      <c r="C109" s="3" t="s">
        <v>289</v>
      </c>
      <c r="D109" s="3" t="s">
        <v>41</v>
      </c>
      <c r="E109" s="3">
        <v>2</v>
      </c>
      <c r="F109" s="3" t="s">
        <v>249</v>
      </c>
      <c r="G109" s="3" t="s">
        <v>20</v>
      </c>
      <c r="H109" s="3" t="s">
        <v>46</v>
      </c>
      <c r="I109" s="3" t="s">
        <v>25</v>
      </c>
      <c r="J109" s="13" t="s">
        <v>290</v>
      </c>
      <c r="K109" s="23"/>
      <c r="L109" s="6" t="s">
        <v>22</v>
      </c>
      <c r="M109" s="7">
        <v>2.12</v>
      </c>
      <c r="N109" s="7">
        <v>2</v>
      </c>
      <c r="O109" s="8" t="s">
        <v>28</v>
      </c>
      <c r="P109" s="7">
        <f t="shared" si="10"/>
        <v>175</v>
      </c>
      <c r="Q109" s="28">
        <f t="shared" si="6"/>
        <v>2.2400000000000002</v>
      </c>
      <c r="R109" s="9">
        <f t="shared" si="11"/>
        <v>25.892499999999998</v>
      </c>
      <c r="S109" s="10">
        <f t="shared" si="7"/>
        <v>200.89249999999998</v>
      </c>
      <c r="T109" s="11">
        <f t="shared" si="8"/>
        <v>0.53271028037383172</v>
      </c>
      <c r="U109" s="12">
        <f t="shared" si="9"/>
        <v>0.14795714285714276</v>
      </c>
      <c r="V109">
        <f>COUNTIF($L$2:L109,1)</f>
        <v>57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25.5" x14ac:dyDescent="0.2">
      <c r="A110" s="3">
        <v>108</v>
      </c>
      <c r="B110" s="4">
        <v>45073</v>
      </c>
      <c r="C110" s="3" t="s">
        <v>291</v>
      </c>
      <c r="D110" s="3" t="s">
        <v>41</v>
      </c>
      <c r="E110" s="3">
        <v>2</v>
      </c>
      <c r="F110" s="3" t="s">
        <v>136</v>
      </c>
      <c r="G110" s="3" t="s">
        <v>20</v>
      </c>
      <c r="H110" s="3" t="s">
        <v>46</v>
      </c>
      <c r="I110" s="3" t="s">
        <v>25</v>
      </c>
      <c r="J110" s="5" t="s">
        <v>292</v>
      </c>
      <c r="K110" s="23"/>
      <c r="L110" s="6" t="s">
        <v>27</v>
      </c>
      <c r="M110" s="7">
        <v>2.77</v>
      </c>
      <c r="N110" s="7">
        <v>1.5</v>
      </c>
      <c r="O110" s="8" t="s">
        <v>28</v>
      </c>
      <c r="P110" s="7">
        <f t="shared" si="10"/>
        <v>176.5</v>
      </c>
      <c r="Q110" s="32">
        <f t="shared" si="6"/>
        <v>-1.5</v>
      </c>
      <c r="R110" s="9">
        <f t="shared" si="11"/>
        <v>24.392499999999998</v>
      </c>
      <c r="S110" s="10">
        <f t="shared" si="7"/>
        <v>200.89249999999998</v>
      </c>
      <c r="T110" s="11">
        <f t="shared" si="8"/>
        <v>0.52777777777777779</v>
      </c>
      <c r="U110" s="12">
        <f t="shared" si="9"/>
        <v>0.13820113314447582</v>
      </c>
      <c r="V110">
        <f>COUNTIF($L$2:L110,1)</f>
        <v>57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8.75" customHeight="1" x14ac:dyDescent="0.2">
      <c r="A111" s="3">
        <v>109</v>
      </c>
      <c r="B111" s="4">
        <v>45073</v>
      </c>
      <c r="C111" s="3" t="s">
        <v>293</v>
      </c>
      <c r="D111" s="3" t="s">
        <v>29</v>
      </c>
      <c r="E111" s="3">
        <v>1</v>
      </c>
      <c r="F111" s="3" t="s">
        <v>294</v>
      </c>
      <c r="G111" s="3" t="s">
        <v>20</v>
      </c>
      <c r="H111" s="3" t="s">
        <v>24</v>
      </c>
      <c r="I111" s="3" t="s">
        <v>21</v>
      </c>
      <c r="J111" s="13" t="s">
        <v>78</v>
      </c>
      <c r="K111" s="23"/>
      <c r="L111" s="6" t="s">
        <v>22</v>
      </c>
      <c r="M111" s="7">
        <v>1.9</v>
      </c>
      <c r="N111" s="7">
        <v>1.5</v>
      </c>
      <c r="O111" s="8" t="s">
        <v>28</v>
      </c>
      <c r="P111" s="7">
        <f t="shared" si="10"/>
        <v>178</v>
      </c>
      <c r="Q111" s="28">
        <f t="shared" si="6"/>
        <v>1.3499999999999996</v>
      </c>
      <c r="R111" s="9">
        <f t="shared" si="11"/>
        <v>25.7425</v>
      </c>
      <c r="S111" s="10">
        <f t="shared" si="7"/>
        <v>203.74250000000001</v>
      </c>
      <c r="T111" s="11">
        <f t="shared" si="8"/>
        <v>0.5321100917431193</v>
      </c>
      <c r="U111" s="12">
        <f t="shared" si="9"/>
        <v>0.14462078651685398</v>
      </c>
      <c r="V111">
        <f>COUNTIF($L$2:L111,1)</f>
        <v>58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25.5" x14ac:dyDescent="0.2">
      <c r="A112" s="3">
        <v>110</v>
      </c>
      <c r="B112" s="4">
        <v>45073</v>
      </c>
      <c r="C112" s="3" t="s">
        <v>295</v>
      </c>
      <c r="D112" s="3" t="s">
        <v>29</v>
      </c>
      <c r="E112" s="3">
        <v>2</v>
      </c>
      <c r="F112" s="3" t="s">
        <v>296</v>
      </c>
      <c r="G112" s="3" t="s">
        <v>20</v>
      </c>
      <c r="H112" s="3" t="s">
        <v>46</v>
      </c>
      <c r="I112" s="3" t="s">
        <v>21</v>
      </c>
      <c r="J112" s="13" t="s">
        <v>297</v>
      </c>
      <c r="K112" s="23"/>
      <c r="L112" s="6" t="s">
        <v>22</v>
      </c>
      <c r="M112" s="7">
        <v>2.02</v>
      </c>
      <c r="N112" s="7">
        <v>2</v>
      </c>
      <c r="O112" s="8" t="s">
        <v>28</v>
      </c>
      <c r="P112" s="7">
        <f t="shared" si="10"/>
        <v>180</v>
      </c>
      <c r="Q112" s="28">
        <f t="shared" si="6"/>
        <v>2.04</v>
      </c>
      <c r="R112" s="9">
        <f t="shared" si="11"/>
        <v>27.782499999999999</v>
      </c>
      <c r="S112" s="10">
        <f t="shared" si="7"/>
        <v>207.7825</v>
      </c>
      <c r="T112" s="11">
        <f t="shared" si="8"/>
        <v>0.53636363636363638</v>
      </c>
      <c r="U112" s="12">
        <f t="shared" si="9"/>
        <v>0.15434722222222222</v>
      </c>
      <c r="V112">
        <f>COUNTIF($L$2:L112,1)</f>
        <v>59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25.5" x14ac:dyDescent="0.2">
      <c r="A113" s="3">
        <v>111</v>
      </c>
      <c r="B113" s="4">
        <v>45074</v>
      </c>
      <c r="C113" s="3" t="s">
        <v>298</v>
      </c>
      <c r="D113" s="3" t="s">
        <v>41</v>
      </c>
      <c r="E113" s="3">
        <v>2</v>
      </c>
      <c r="F113" s="3" t="s">
        <v>136</v>
      </c>
      <c r="G113" s="3" t="s">
        <v>20</v>
      </c>
      <c r="H113" s="3" t="s">
        <v>46</v>
      </c>
      <c r="I113" s="3" t="s">
        <v>25</v>
      </c>
      <c r="J113" s="13" t="s">
        <v>299</v>
      </c>
      <c r="K113" s="23" t="s">
        <v>300</v>
      </c>
      <c r="L113" s="6" t="s">
        <v>27</v>
      </c>
      <c r="M113" s="7">
        <v>2.0099999999999998</v>
      </c>
      <c r="N113" s="7">
        <v>2</v>
      </c>
      <c r="O113" s="8" t="s">
        <v>28</v>
      </c>
      <c r="P113" s="7">
        <f t="shared" si="10"/>
        <v>182</v>
      </c>
      <c r="Q113" s="32">
        <f t="shared" si="6"/>
        <v>-2</v>
      </c>
      <c r="R113" s="9">
        <f t="shared" si="11"/>
        <v>25.782499999999999</v>
      </c>
      <c r="S113" s="10">
        <f t="shared" si="7"/>
        <v>207.7825</v>
      </c>
      <c r="T113" s="11">
        <f t="shared" si="8"/>
        <v>0.53153153153153154</v>
      </c>
      <c r="U113" s="12">
        <f t="shared" si="9"/>
        <v>0.1416620879120879</v>
      </c>
      <c r="V113">
        <f>COUNTIF($L$2:L113,1)</f>
        <v>59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25.5" x14ac:dyDescent="0.2">
      <c r="A114" s="3">
        <v>112</v>
      </c>
      <c r="B114" s="4">
        <v>45074</v>
      </c>
      <c r="C114" s="3" t="s">
        <v>301</v>
      </c>
      <c r="D114" s="3" t="s">
        <v>23</v>
      </c>
      <c r="E114" s="3">
        <v>2</v>
      </c>
      <c r="F114" s="3" t="s">
        <v>302</v>
      </c>
      <c r="G114" s="3" t="s">
        <v>20</v>
      </c>
      <c r="H114" s="3" t="s">
        <v>24</v>
      </c>
      <c r="I114" s="3" t="s">
        <v>25</v>
      </c>
      <c r="J114" s="5" t="s">
        <v>303</v>
      </c>
      <c r="K114" s="23"/>
      <c r="L114" s="6" t="s">
        <v>27</v>
      </c>
      <c r="M114" s="7">
        <v>2.46</v>
      </c>
      <c r="N114" s="7">
        <v>3</v>
      </c>
      <c r="O114" s="8" t="s">
        <v>28</v>
      </c>
      <c r="P114" s="7">
        <f t="shared" si="10"/>
        <v>185</v>
      </c>
      <c r="Q114" s="32">
        <f t="shared" si="6"/>
        <v>-3</v>
      </c>
      <c r="R114" s="9">
        <f t="shared" si="11"/>
        <v>22.782499999999999</v>
      </c>
      <c r="S114" s="10">
        <f t="shared" si="7"/>
        <v>207.7825</v>
      </c>
      <c r="T114" s="11">
        <f t="shared" si="8"/>
        <v>0.5267857142857143</v>
      </c>
      <c r="U114" s="12">
        <f t="shared" si="9"/>
        <v>0.12314864864864865</v>
      </c>
      <c r="V114">
        <f>COUNTIF($L$2:L114,1)</f>
        <v>59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25.5" x14ac:dyDescent="0.2">
      <c r="A115" s="3">
        <v>113</v>
      </c>
      <c r="B115" s="4">
        <v>45074</v>
      </c>
      <c r="C115" s="3" t="s">
        <v>304</v>
      </c>
      <c r="D115" s="3" t="s">
        <v>23</v>
      </c>
      <c r="E115" s="3">
        <v>2</v>
      </c>
      <c r="F115" s="3" t="s">
        <v>160</v>
      </c>
      <c r="G115" s="3" t="s">
        <v>20</v>
      </c>
      <c r="H115" s="3" t="s">
        <v>24</v>
      </c>
      <c r="I115" s="3" t="s">
        <v>25</v>
      </c>
      <c r="J115" s="13" t="s">
        <v>305</v>
      </c>
      <c r="K115" s="23"/>
      <c r="L115" s="6" t="s">
        <v>22</v>
      </c>
      <c r="M115" s="7">
        <v>2.29</v>
      </c>
      <c r="N115" s="7">
        <v>1.5</v>
      </c>
      <c r="O115" s="8" t="s">
        <v>28</v>
      </c>
      <c r="P115" s="7">
        <f t="shared" si="10"/>
        <v>186.5</v>
      </c>
      <c r="Q115" s="28">
        <f t="shared" si="6"/>
        <v>1.9350000000000001</v>
      </c>
      <c r="R115" s="9">
        <f t="shared" si="11"/>
        <v>24.717499999999998</v>
      </c>
      <c r="S115" s="10">
        <f t="shared" si="7"/>
        <v>211.2175</v>
      </c>
      <c r="T115" s="11">
        <f t="shared" si="8"/>
        <v>0.53097345132743368</v>
      </c>
      <c r="U115" s="12">
        <f t="shared" si="9"/>
        <v>0.13253351206434316</v>
      </c>
      <c r="V115">
        <f>COUNTIF($L$2:L115,1)</f>
        <v>60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25.5" x14ac:dyDescent="0.2">
      <c r="A116" s="3">
        <v>114</v>
      </c>
      <c r="B116" s="4">
        <v>45074</v>
      </c>
      <c r="C116" s="3" t="s">
        <v>306</v>
      </c>
      <c r="D116" s="3" t="s">
        <v>41</v>
      </c>
      <c r="E116" s="3">
        <v>2</v>
      </c>
      <c r="F116" s="3" t="s">
        <v>307</v>
      </c>
      <c r="G116" s="3" t="s">
        <v>20</v>
      </c>
      <c r="H116" s="3" t="s">
        <v>46</v>
      </c>
      <c r="I116" s="3" t="s">
        <v>25</v>
      </c>
      <c r="J116" s="13" t="s">
        <v>137</v>
      </c>
      <c r="K116" s="23"/>
      <c r="L116" s="6" t="s">
        <v>22</v>
      </c>
      <c r="M116" s="7">
        <v>1.97</v>
      </c>
      <c r="N116" s="7">
        <v>2</v>
      </c>
      <c r="O116" s="8" t="s">
        <v>28</v>
      </c>
      <c r="P116" s="7">
        <f t="shared" si="10"/>
        <v>188.5</v>
      </c>
      <c r="Q116" s="28">
        <f t="shared" si="6"/>
        <v>1.94</v>
      </c>
      <c r="R116" s="9">
        <f t="shared" si="11"/>
        <v>26.657499999999999</v>
      </c>
      <c r="S116" s="10">
        <f t="shared" si="7"/>
        <v>215.1575</v>
      </c>
      <c r="T116" s="11">
        <f t="shared" si="8"/>
        <v>0.53508771929824561</v>
      </c>
      <c r="U116" s="12">
        <f t="shared" si="9"/>
        <v>0.14141909814323605</v>
      </c>
      <c r="V116">
        <f>COUNTIF($L$2:L116,1)</f>
        <v>61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25.5" x14ac:dyDescent="0.2">
      <c r="A117" s="3">
        <v>115</v>
      </c>
      <c r="B117" s="4">
        <v>45074</v>
      </c>
      <c r="C117" s="3" t="s">
        <v>308</v>
      </c>
      <c r="D117" s="3" t="s">
        <v>29</v>
      </c>
      <c r="E117" s="3">
        <v>2</v>
      </c>
      <c r="F117" s="3" t="s">
        <v>168</v>
      </c>
      <c r="G117" s="3" t="s">
        <v>20</v>
      </c>
      <c r="H117" s="3" t="s">
        <v>24</v>
      </c>
      <c r="I117" s="3" t="s">
        <v>25</v>
      </c>
      <c r="J117" s="13" t="s">
        <v>309</v>
      </c>
      <c r="K117" s="23"/>
      <c r="L117" s="6" t="s">
        <v>22</v>
      </c>
      <c r="M117" s="7">
        <v>2.65</v>
      </c>
      <c r="N117" s="7">
        <v>1.5</v>
      </c>
      <c r="O117" s="8" t="s">
        <v>28</v>
      </c>
      <c r="P117" s="7">
        <f t="shared" si="10"/>
        <v>190</v>
      </c>
      <c r="Q117" s="28">
        <f t="shared" si="6"/>
        <v>2.4749999999999996</v>
      </c>
      <c r="R117" s="9">
        <f t="shared" si="11"/>
        <v>29.1325</v>
      </c>
      <c r="S117" s="10">
        <f t="shared" si="7"/>
        <v>219.13249999999999</v>
      </c>
      <c r="T117" s="11">
        <f t="shared" si="8"/>
        <v>0.53913043478260869</v>
      </c>
      <c r="U117" s="12">
        <f t="shared" si="9"/>
        <v>0.15332894736842101</v>
      </c>
      <c r="V117">
        <f>COUNTIF($L$2:L117,1)</f>
        <v>62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8" customHeight="1" x14ac:dyDescent="0.2">
      <c r="A118" s="3">
        <v>116</v>
      </c>
      <c r="B118" s="4">
        <v>45074</v>
      </c>
      <c r="C118" s="3" t="s">
        <v>310</v>
      </c>
      <c r="D118" s="3" t="s">
        <v>29</v>
      </c>
      <c r="E118" s="3">
        <v>1</v>
      </c>
      <c r="F118" s="3" t="s">
        <v>311</v>
      </c>
      <c r="G118" s="3" t="s">
        <v>20</v>
      </c>
      <c r="H118" s="3" t="s">
        <v>46</v>
      </c>
      <c r="I118" s="3" t="s">
        <v>21</v>
      </c>
      <c r="J118" s="13" t="s">
        <v>221</v>
      </c>
      <c r="K118" s="23"/>
      <c r="L118" s="6" t="s">
        <v>22</v>
      </c>
      <c r="M118" s="7">
        <v>2</v>
      </c>
      <c r="N118" s="7">
        <v>1.5</v>
      </c>
      <c r="O118" s="8" t="s">
        <v>28</v>
      </c>
      <c r="P118" s="7">
        <f t="shared" si="10"/>
        <v>191.5</v>
      </c>
      <c r="Q118" s="28">
        <f t="shared" si="6"/>
        <v>1.5</v>
      </c>
      <c r="R118" s="9">
        <f t="shared" si="11"/>
        <v>30.6325</v>
      </c>
      <c r="S118" s="10">
        <f t="shared" si="7"/>
        <v>222.13249999999999</v>
      </c>
      <c r="T118" s="11">
        <f t="shared" si="8"/>
        <v>0.5431034482758621</v>
      </c>
      <c r="U118" s="12">
        <f t="shared" si="9"/>
        <v>0.15996083550913834</v>
      </c>
      <c r="V118">
        <f>COUNTIF($L$2:L118,1)</f>
        <v>63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8" customHeight="1" x14ac:dyDescent="0.2">
      <c r="A119" s="3">
        <v>117</v>
      </c>
      <c r="B119" s="4">
        <v>45074</v>
      </c>
      <c r="C119" s="3" t="s">
        <v>310</v>
      </c>
      <c r="D119" s="3" t="s">
        <v>29</v>
      </c>
      <c r="E119" s="3">
        <v>1</v>
      </c>
      <c r="F119" s="3" t="s">
        <v>312</v>
      </c>
      <c r="G119" s="3" t="s">
        <v>20</v>
      </c>
      <c r="H119" s="3" t="s">
        <v>46</v>
      </c>
      <c r="I119" s="3" t="s">
        <v>21</v>
      </c>
      <c r="J119" s="13" t="s">
        <v>221</v>
      </c>
      <c r="K119" s="23"/>
      <c r="L119" s="6" t="s">
        <v>22</v>
      </c>
      <c r="M119" s="7">
        <v>2.6</v>
      </c>
      <c r="N119" s="7">
        <v>1</v>
      </c>
      <c r="O119" s="8" t="s">
        <v>28</v>
      </c>
      <c r="P119" s="7">
        <f t="shared" si="10"/>
        <v>192.5</v>
      </c>
      <c r="Q119" s="28">
        <f t="shared" si="6"/>
        <v>1.6</v>
      </c>
      <c r="R119" s="9">
        <f t="shared" si="11"/>
        <v>32.232500000000002</v>
      </c>
      <c r="S119" s="10">
        <f t="shared" si="7"/>
        <v>224.73250000000002</v>
      </c>
      <c r="T119" s="11">
        <f t="shared" si="8"/>
        <v>0.54700854700854706</v>
      </c>
      <c r="U119" s="12">
        <f t="shared" si="9"/>
        <v>0.16744155844155853</v>
      </c>
      <c r="V119">
        <f>COUNTIF($L$2:L119,1)</f>
        <v>64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25.5" x14ac:dyDescent="0.2">
      <c r="A120" s="3">
        <v>118</v>
      </c>
      <c r="B120" s="4">
        <v>45075</v>
      </c>
      <c r="C120" s="3" t="s">
        <v>313</v>
      </c>
      <c r="D120" s="3" t="s">
        <v>23</v>
      </c>
      <c r="E120" s="3">
        <v>2</v>
      </c>
      <c r="F120" s="3" t="s">
        <v>195</v>
      </c>
      <c r="G120" s="3" t="s">
        <v>20</v>
      </c>
      <c r="H120" s="3" t="s">
        <v>24</v>
      </c>
      <c r="I120" s="3" t="s">
        <v>25</v>
      </c>
      <c r="J120" s="13" t="s">
        <v>314</v>
      </c>
      <c r="K120" s="23"/>
      <c r="L120" s="6" t="s">
        <v>22</v>
      </c>
      <c r="M120" s="7">
        <v>2.35</v>
      </c>
      <c r="N120" s="7">
        <v>1</v>
      </c>
      <c r="O120" s="8" t="s">
        <v>28</v>
      </c>
      <c r="P120" s="7">
        <f t="shared" si="10"/>
        <v>193.5</v>
      </c>
      <c r="Q120" s="28">
        <f t="shared" si="6"/>
        <v>1.35</v>
      </c>
      <c r="R120" s="9">
        <f t="shared" si="11"/>
        <v>33.582500000000003</v>
      </c>
      <c r="S120" s="10">
        <f t="shared" si="7"/>
        <v>227.08250000000001</v>
      </c>
      <c r="T120" s="11">
        <f t="shared" si="8"/>
        <v>0.55084745762711862</v>
      </c>
      <c r="U120" s="12">
        <f t="shared" si="9"/>
        <v>0.17355297157622745</v>
      </c>
      <c r="V120">
        <f>COUNTIF($L$2:L120,1)</f>
        <v>65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25.5" x14ac:dyDescent="0.2">
      <c r="A121" s="3">
        <v>119</v>
      </c>
      <c r="B121" s="4">
        <v>45075</v>
      </c>
      <c r="C121" s="3" t="s">
        <v>315</v>
      </c>
      <c r="D121" s="3" t="s">
        <v>23</v>
      </c>
      <c r="E121" s="3">
        <v>2</v>
      </c>
      <c r="F121" s="3" t="s">
        <v>160</v>
      </c>
      <c r="G121" s="3" t="s">
        <v>20</v>
      </c>
      <c r="H121" s="3" t="s">
        <v>24</v>
      </c>
      <c r="I121" s="3" t="s">
        <v>25</v>
      </c>
      <c r="J121" s="13" t="s">
        <v>316</v>
      </c>
      <c r="K121" s="23"/>
      <c r="L121" s="6" t="s">
        <v>27</v>
      </c>
      <c r="M121" s="7">
        <v>2.31</v>
      </c>
      <c r="N121" s="7">
        <v>1.5</v>
      </c>
      <c r="O121" s="8" t="s">
        <v>28</v>
      </c>
      <c r="P121" s="7">
        <f t="shared" si="10"/>
        <v>195</v>
      </c>
      <c r="Q121" s="32">
        <f t="shared" si="6"/>
        <v>-1.5</v>
      </c>
      <c r="R121" s="9">
        <f t="shared" si="11"/>
        <v>32.082500000000003</v>
      </c>
      <c r="S121" s="10">
        <f t="shared" si="7"/>
        <v>227.08250000000001</v>
      </c>
      <c r="T121" s="11">
        <f t="shared" si="8"/>
        <v>0.54621848739495793</v>
      </c>
      <c r="U121" s="12">
        <f t="shared" si="9"/>
        <v>0.16452564102564107</v>
      </c>
      <c r="V121">
        <f>COUNTIF($L$2:L121,1)</f>
        <v>65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25.5" x14ac:dyDescent="0.2">
      <c r="A122" s="3">
        <v>120</v>
      </c>
      <c r="B122" s="4">
        <v>45075</v>
      </c>
      <c r="C122" s="3" t="s">
        <v>317</v>
      </c>
      <c r="D122" s="3" t="s">
        <v>23</v>
      </c>
      <c r="E122" s="3">
        <v>2</v>
      </c>
      <c r="F122" s="3" t="s">
        <v>195</v>
      </c>
      <c r="G122" s="3" t="s">
        <v>20</v>
      </c>
      <c r="H122" s="3" t="s">
        <v>24</v>
      </c>
      <c r="I122" s="3" t="s">
        <v>25</v>
      </c>
      <c r="J122" s="13" t="s">
        <v>318</v>
      </c>
      <c r="K122" s="23"/>
      <c r="L122" s="6" t="s">
        <v>27</v>
      </c>
      <c r="M122" s="7">
        <v>2.5499999999999998</v>
      </c>
      <c r="N122" s="7">
        <v>2</v>
      </c>
      <c r="O122" s="8" t="s">
        <v>28</v>
      </c>
      <c r="P122" s="7">
        <f t="shared" si="10"/>
        <v>197</v>
      </c>
      <c r="Q122" s="32">
        <f t="shared" si="6"/>
        <v>-2</v>
      </c>
      <c r="R122" s="9">
        <f t="shared" si="11"/>
        <v>30.082500000000003</v>
      </c>
      <c r="S122" s="10">
        <f t="shared" si="7"/>
        <v>227.08250000000001</v>
      </c>
      <c r="T122" s="11">
        <f t="shared" si="8"/>
        <v>0.54166666666666663</v>
      </c>
      <c r="U122" s="12">
        <f t="shared" si="9"/>
        <v>0.15270304568527923</v>
      </c>
      <c r="V122">
        <f>COUNTIF($L$2:L122,1)</f>
        <v>65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25.5" x14ac:dyDescent="0.2">
      <c r="A123" s="3">
        <v>121</v>
      </c>
      <c r="B123" s="4">
        <v>45075</v>
      </c>
      <c r="C123" s="3" t="s">
        <v>319</v>
      </c>
      <c r="D123" s="3" t="s">
        <v>23</v>
      </c>
      <c r="E123" s="3">
        <v>2</v>
      </c>
      <c r="F123" s="3" t="s">
        <v>195</v>
      </c>
      <c r="G123" s="3" t="s">
        <v>20</v>
      </c>
      <c r="H123" s="3" t="s">
        <v>24</v>
      </c>
      <c r="I123" s="3" t="s">
        <v>25</v>
      </c>
      <c r="J123" s="13" t="s">
        <v>320</v>
      </c>
      <c r="K123" s="23"/>
      <c r="L123" s="6" t="s">
        <v>22</v>
      </c>
      <c r="M123" s="7">
        <v>2.2200000000000002</v>
      </c>
      <c r="N123" s="7">
        <v>1.5</v>
      </c>
      <c r="O123" s="8" t="s">
        <v>28</v>
      </c>
      <c r="P123" s="7">
        <f t="shared" si="10"/>
        <v>198.5</v>
      </c>
      <c r="Q123" s="28">
        <f t="shared" si="6"/>
        <v>1.83</v>
      </c>
      <c r="R123" s="9">
        <f t="shared" si="11"/>
        <v>31.912500000000001</v>
      </c>
      <c r="S123" s="10">
        <f t="shared" si="7"/>
        <v>230.41249999999999</v>
      </c>
      <c r="T123" s="11">
        <f t="shared" si="8"/>
        <v>0.54545454545454541</v>
      </c>
      <c r="U123" s="12">
        <f t="shared" si="9"/>
        <v>0.16076826196473548</v>
      </c>
      <c r="V123">
        <f>COUNTIF($L$2:L123,1)</f>
        <v>66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25.5" x14ac:dyDescent="0.2">
      <c r="A124" s="3">
        <v>122</v>
      </c>
      <c r="B124" s="4">
        <v>45075</v>
      </c>
      <c r="C124" s="3" t="s">
        <v>321</v>
      </c>
      <c r="D124" s="3" t="s">
        <v>23</v>
      </c>
      <c r="E124" s="3">
        <v>2</v>
      </c>
      <c r="F124" s="3" t="s">
        <v>160</v>
      </c>
      <c r="G124" s="3" t="s">
        <v>20</v>
      </c>
      <c r="H124" s="3" t="s">
        <v>24</v>
      </c>
      <c r="I124" s="3" t="s">
        <v>25</v>
      </c>
      <c r="J124" s="5" t="s">
        <v>322</v>
      </c>
      <c r="K124" s="23"/>
      <c r="L124" s="6" t="s">
        <v>27</v>
      </c>
      <c r="M124" s="7">
        <v>2.4300000000000002</v>
      </c>
      <c r="N124" s="7">
        <v>1</v>
      </c>
      <c r="O124" s="8" t="s">
        <v>28</v>
      </c>
      <c r="P124" s="7">
        <f t="shared" si="10"/>
        <v>199.5</v>
      </c>
      <c r="Q124" s="32">
        <f t="shared" si="6"/>
        <v>-1</v>
      </c>
      <c r="R124" s="9">
        <f t="shared" si="11"/>
        <v>30.912500000000001</v>
      </c>
      <c r="S124" s="10">
        <f t="shared" si="7"/>
        <v>230.41249999999999</v>
      </c>
      <c r="T124" s="11">
        <f t="shared" si="8"/>
        <v>0.54098360655737709</v>
      </c>
      <c r="U124" s="12">
        <f t="shared" si="9"/>
        <v>0.15494987468671675</v>
      </c>
      <c r="V124">
        <f>COUNTIF($L$2:L124,1)</f>
        <v>66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25.5" x14ac:dyDescent="0.2">
      <c r="A125" s="3">
        <v>123</v>
      </c>
      <c r="B125" s="4">
        <v>45075</v>
      </c>
      <c r="C125" s="3" t="s">
        <v>323</v>
      </c>
      <c r="D125" s="3" t="s">
        <v>23</v>
      </c>
      <c r="E125" s="3">
        <v>2</v>
      </c>
      <c r="F125" s="3" t="s">
        <v>195</v>
      </c>
      <c r="G125" s="3" t="s">
        <v>20</v>
      </c>
      <c r="H125" s="3" t="s">
        <v>24</v>
      </c>
      <c r="I125" s="3" t="s">
        <v>25</v>
      </c>
      <c r="J125" s="5" t="s">
        <v>324</v>
      </c>
      <c r="K125" s="23" t="s">
        <v>325</v>
      </c>
      <c r="L125" s="6" t="s">
        <v>27</v>
      </c>
      <c r="M125" s="7">
        <v>2.29</v>
      </c>
      <c r="N125" s="7">
        <v>2</v>
      </c>
      <c r="O125" s="8" t="s">
        <v>28</v>
      </c>
      <c r="P125" s="7">
        <f t="shared" si="10"/>
        <v>201.5</v>
      </c>
      <c r="Q125" s="32">
        <f t="shared" si="6"/>
        <v>-2</v>
      </c>
      <c r="R125" s="9">
        <f t="shared" si="11"/>
        <v>28.912500000000001</v>
      </c>
      <c r="S125" s="10">
        <f t="shared" si="7"/>
        <v>230.41249999999999</v>
      </c>
      <c r="T125" s="11">
        <f t="shared" si="8"/>
        <v>0.53658536585365857</v>
      </c>
      <c r="U125" s="12">
        <f t="shared" si="9"/>
        <v>0.14348635235732007</v>
      </c>
      <c r="V125">
        <f>COUNTIF($L$2:L125,1)</f>
        <v>66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7.25" customHeight="1" x14ac:dyDescent="0.2">
      <c r="A126" s="3">
        <v>124</v>
      </c>
      <c r="B126" s="4">
        <v>45075</v>
      </c>
      <c r="C126" s="3" t="s">
        <v>326</v>
      </c>
      <c r="D126" s="3" t="s">
        <v>327</v>
      </c>
      <c r="E126" s="3">
        <v>1</v>
      </c>
      <c r="F126" s="3" t="s">
        <v>328</v>
      </c>
      <c r="G126" s="3" t="s">
        <v>20</v>
      </c>
      <c r="H126" s="3" t="s">
        <v>46</v>
      </c>
      <c r="I126" s="3" t="s">
        <v>21</v>
      </c>
      <c r="J126" s="5" t="s">
        <v>252</v>
      </c>
      <c r="K126" s="23" t="s">
        <v>71</v>
      </c>
      <c r="L126" s="6" t="s">
        <v>27</v>
      </c>
      <c r="M126" s="7">
        <v>2.2000000000000002</v>
      </c>
      <c r="N126" s="7">
        <v>2</v>
      </c>
      <c r="O126" s="8" t="s">
        <v>28</v>
      </c>
      <c r="P126" s="7">
        <f t="shared" si="10"/>
        <v>203.5</v>
      </c>
      <c r="Q126" s="32">
        <f t="shared" si="6"/>
        <v>-2</v>
      </c>
      <c r="R126" s="9">
        <f t="shared" si="11"/>
        <v>26.912500000000001</v>
      </c>
      <c r="S126" s="10">
        <f t="shared" si="7"/>
        <v>230.41249999999999</v>
      </c>
      <c r="T126" s="11">
        <f t="shared" si="8"/>
        <v>0.532258064516129</v>
      </c>
      <c r="U126" s="12">
        <f t="shared" si="9"/>
        <v>0.13224815724815722</v>
      </c>
      <c r="V126">
        <f>COUNTIF($L$2:L126,1)</f>
        <v>66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7.25" customHeight="1" x14ac:dyDescent="0.2">
      <c r="A127" s="3">
        <v>125</v>
      </c>
      <c r="B127" s="4">
        <v>45075</v>
      </c>
      <c r="C127" s="3" t="s">
        <v>326</v>
      </c>
      <c r="D127" s="3" t="s">
        <v>327</v>
      </c>
      <c r="E127" s="3">
        <v>1</v>
      </c>
      <c r="F127" s="3" t="s">
        <v>328</v>
      </c>
      <c r="G127" s="3" t="s">
        <v>20</v>
      </c>
      <c r="H127" s="3" t="s">
        <v>46</v>
      </c>
      <c r="I127" s="3" t="s">
        <v>21</v>
      </c>
      <c r="J127" s="5" t="s">
        <v>252</v>
      </c>
      <c r="K127" s="23" t="s">
        <v>71</v>
      </c>
      <c r="L127" s="6" t="s">
        <v>27</v>
      </c>
      <c r="M127" s="7">
        <v>2.0499999999999998</v>
      </c>
      <c r="N127" s="7">
        <v>2</v>
      </c>
      <c r="O127" s="8" t="s">
        <v>28</v>
      </c>
      <c r="P127" s="7">
        <f t="shared" si="10"/>
        <v>205.5</v>
      </c>
      <c r="Q127" s="32">
        <f t="shared" si="6"/>
        <v>-2</v>
      </c>
      <c r="R127" s="9">
        <f t="shared" si="11"/>
        <v>24.912500000000001</v>
      </c>
      <c r="S127" s="10">
        <f t="shared" si="7"/>
        <v>230.41249999999999</v>
      </c>
      <c r="T127" s="11">
        <f t="shared" si="8"/>
        <v>0.52800000000000002</v>
      </c>
      <c r="U127" s="12">
        <f t="shared" si="9"/>
        <v>0.12122871046228707</v>
      </c>
      <c r="V127">
        <f>COUNTIF($L$2:L127,1)</f>
        <v>66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7.25" customHeight="1" x14ac:dyDescent="0.2">
      <c r="A128" s="3">
        <v>126</v>
      </c>
      <c r="B128" s="4">
        <v>45075</v>
      </c>
      <c r="C128" s="3" t="s">
        <v>329</v>
      </c>
      <c r="D128" s="3" t="s">
        <v>23</v>
      </c>
      <c r="E128" s="3">
        <v>1</v>
      </c>
      <c r="F128" s="3" t="s">
        <v>330</v>
      </c>
      <c r="G128" s="3" t="s">
        <v>20</v>
      </c>
      <c r="H128" s="3" t="s">
        <v>24</v>
      </c>
      <c r="I128" s="3" t="s">
        <v>21</v>
      </c>
      <c r="J128" s="5" t="s">
        <v>331</v>
      </c>
      <c r="K128" s="23" t="s">
        <v>325</v>
      </c>
      <c r="L128" s="6" t="s">
        <v>27</v>
      </c>
      <c r="M128" s="7">
        <v>2.15</v>
      </c>
      <c r="N128" s="7">
        <v>1.5</v>
      </c>
      <c r="O128" s="8" t="s">
        <v>28</v>
      </c>
      <c r="P128" s="7">
        <f t="shared" si="10"/>
        <v>207</v>
      </c>
      <c r="Q128" s="32">
        <f t="shared" si="6"/>
        <v>-1.5</v>
      </c>
      <c r="R128" s="9">
        <f t="shared" si="11"/>
        <v>23.412500000000001</v>
      </c>
      <c r="S128" s="10">
        <f t="shared" si="7"/>
        <v>230.41249999999999</v>
      </c>
      <c r="T128" s="11">
        <f t="shared" si="8"/>
        <v>0.52380952380952384</v>
      </c>
      <c r="U128" s="12">
        <f t="shared" si="9"/>
        <v>0.11310386473429949</v>
      </c>
      <c r="V128">
        <f>COUNTIF($L$2:L128,1)</f>
        <v>66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7.25" customHeight="1" x14ac:dyDescent="0.2">
      <c r="A129" s="3">
        <v>127</v>
      </c>
      <c r="B129" s="4">
        <v>45077</v>
      </c>
      <c r="C129" s="3" t="s">
        <v>332</v>
      </c>
      <c r="D129" s="3" t="s">
        <v>23</v>
      </c>
      <c r="E129" s="3">
        <v>1</v>
      </c>
      <c r="F129" s="3" t="s">
        <v>333</v>
      </c>
      <c r="G129" s="3" t="s">
        <v>20</v>
      </c>
      <c r="H129" s="3" t="s">
        <v>24</v>
      </c>
      <c r="I129" s="3" t="s">
        <v>25</v>
      </c>
      <c r="J129" s="5" t="s">
        <v>91</v>
      </c>
      <c r="K129" s="23" t="s">
        <v>334</v>
      </c>
      <c r="L129" s="6" t="s">
        <v>27</v>
      </c>
      <c r="M129" s="7">
        <v>1.96</v>
      </c>
      <c r="N129" s="7">
        <v>3</v>
      </c>
      <c r="O129" s="8" t="s">
        <v>28</v>
      </c>
      <c r="P129" s="7">
        <f t="shared" si="10"/>
        <v>210</v>
      </c>
      <c r="Q129" s="32">
        <f t="shared" si="6"/>
        <v>-3</v>
      </c>
      <c r="R129" s="9">
        <f t="shared" si="11"/>
        <v>20.412500000000001</v>
      </c>
      <c r="S129" s="10">
        <f t="shared" si="7"/>
        <v>230.41249999999999</v>
      </c>
      <c r="T129" s="11">
        <f t="shared" si="8"/>
        <v>0.51968503937007871</v>
      </c>
      <c r="U129" s="12">
        <f t="shared" si="9"/>
        <v>9.7202380952380929E-2</v>
      </c>
      <c r="V129">
        <f>COUNTIF($L$2:L129,1)</f>
        <v>66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7.25" customHeight="1" x14ac:dyDescent="0.2">
      <c r="A130" s="3">
        <v>128</v>
      </c>
      <c r="B130" s="4">
        <v>45077</v>
      </c>
      <c r="C130" s="3" t="s">
        <v>335</v>
      </c>
      <c r="D130" s="3" t="s">
        <v>23</v>
      </c>
      <c r="E130" s="3">
        <v>1</v>
      </c>
      <c r="F130" s="3" t="s">
        <v>336</v>
      </c>
      <c r="G130" s="3" t="s">
        <v>20</v>
      </c>
      <c r="H130" s="3" t="s">
        <v>24</v>
      </c>
      <c r="I130" s="3" t="s">
        <v>21</v>
      </c>
      <c r="J130" s="13" t="s">
        <v>154</v>
      </c>
      <c r="K130" s="23"/>
      <c r="L130" s="6" t="s">
        <v>22</v>
      </c>
      <c r="M130" s="7">
        <v>2.04</v>
      </c>
      <c r="N130" s="7">
        <v>2</v>
      </c>
      <c r="O130" s="8" t="s">
        <v>28</v>
      </c>
      <c r="P130" s="7">
        <f t="shared" si="10"/>
        <v>212</v>
      </c>
      <c r="Q130" s="28">
        <f t="shared" si="6"/>
        <v>2.08</v>
      </c>
      <c r="R130" s="9">
        <f t="shared" si="11"/>
        <v>22.4925</v>
      </c>
      <c r="S130" s="10">
        <f t="shared" si="7"/>
        <v>234.49250000000001</v>
      </c>
      <c r="T130" s="11">
        <f t="shared" si="8"/>
        <v>0.5234375</v>
      </c>
      <c r="U130" s="12">
        <f t="shared" si="9"/>
        <v>0.10609669811320759</v>
      </c>
      <c r="V130">
        <f>COUNTIF($L$2:L130,1)</f>
        <v>67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7.25" customHeight="1" x14ac:dyDescent="0.2">
      <c r="A131" s="3">
        <v>129</v>
      </c>
      <c r="B131" s="4">
        <v>45077</v>
      </c>
      <c r="C131" s="3" t="s">
        <v>337</v>
      </c>
      <c r="D131" s="3" t="s">
        <v>149</v>
      </c>
      <c r="E131" s="3">
        <v>1</v>
      </c>
      <c r="F131" s="3" t="s">
        <v>338</v>
      </c>
      <c r="G131" s="3" t="s">
        <v>20</v>
      </c>
      <c r="H131" s="3" t="s">
        <v>24</v>
      </c>
      <c r="I131" s="3" t="s">
        <v>21</v>
      </c>
      <c r="J131" s="33" t="s">
        <v>33</v>
      </c>
      <c r="K131" s="23"/>
      <c r="L131" s="6" t="s">
        <v>22</v>
      </c>
      <c r="M131" s="7">
        <v>1</v>
      </c>
      <c r="N131" s="7">
        <v>2</v>
      </c>
      <c r="O131" s="8" t="s">
        <v>28</v>
      </c>
      <c r="P131" s="7">
        <f t="shared" si="10"/>
        <v>214</v>
      </c>
      <c r="Q131" s="34">
        <f t="shared" ref="Q131" si="12">IF(AND(L131="1",O131="ja"),(N131*M131*0.95)-N131,IF(AND(L131="1",O131="nein"),N131*M131-N131,-N131))</f>
        <v>0</v>
      </c>
      <c r="R131" s="29">
        <f t="shared" si="11"/>
        <v>22.4925</v>
      </c>
      <c r="S131" s="30">
        <f t="shared" ref="S131" si="13">P131+R131</f>
        <v>236.49250000000001</v>
      </c>
      <c r="T131" s="31">
        <f t="shared" ref="T131" si="14">V131/W131</f>
        <v>0.52713178294573648</v>
      </c>
      <c r="U131" s="12">
        <f t="shared" ref="U131" si="15">((S131-P131)/P131)*100%</f>
        <v>0.10510514018691591</v>
      </c>
      <c r="V131">
        <f>COUNTIF($L$2:L131,1)</f>
        <v>68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</sheetData>
  <sheetProtection selectLockedCells="1" selectUnlockedCells="1"/>
  <autoFilter ref="A1:IK131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 Seidel</cp:lastModifiedBy>
  <dcterms:created xsi:type="dcterms:W3CDTF">2017-05-08T10:53:33Z</dcterms:created>
  <dcterms:modified xsi:type="dcterms:W3CDTF">2023-06-05T15:42:13Z</dcterms:modified>
</cp:coreProperties>
</file>