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FC26023D-04FE-4CD3-BE29-BF5BCF6EDE3E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April" sheetId="1" r:id="rId1"/>
  </sheets>
  <definedNames>
    <definedName name="__Anonymous_Sheet_DB__1">April!#REF!</definedName>
    <definedName name="__xlnm._FilterDatabase" localSheetId="0">April!#REF!</definedName>
    <definedName name="__xlnm._FilterDatabase_1">April!#REF!</definedName>
    <definedName name="_xlnm._FilterDatabase" localSheetId="0" hidden="1">April!$A$1:$IK$45</definedName>
    <definedName name="Excel_BuiltIn__FilterDatabase" localSheetId="0">April!#REF!</definedName>
    <definedName name="Excel_BuiltIn__FilterDatabase_1">April!#REF!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9" i="1" l="1"/>
  <c r="T49" i="1" s="1"/>
  <c r="Q49" i="1"/>
  <c r="V48" i="1"/>
  <c r="T48" i="1" s="1"/>
  <c r="Q48" i="1"/>
  <c r="P48" i="1"/>
  <c r="P49" i="1" s="1"/>
  <c r="V47" i="1"/>
  <c r="T47" i="1" s="1"/>
  <c r="Q47" i="1"/>
  <c r="P47" i="1"/>
  <c r="V46" i="1"/>
  <c r="T46" i="1" s="1"/>
  <c r="Q46" i="1"/>
  <c r="R46" i="1" s="1"/>
  <c r="P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/>
  <c r="Q15" i="1"/>
  <c r="V14" i="1"/>
  <c r="T14" i="1" s="1"/>
  <c r="Q14" i="1"/>
  <c r="V13" i="1"/>
  <c r="T13" i="1" s="1"/>
  <c r="Q13" i="1"/>
  <c r="V12" i="1"/>
  <c r="T12" i="1" s="1"/>
  <c r="Q12" i="1"/>
  <c r="V11" i="1"/>
  <c r="T11" i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/>
  <c r="Q5" i="1"/>
  <c r="V4" i="1"/>
  <c r="T4" i="1" s="1"/>
  <c r="Q4" i="1"/>
  <c r="V3" i="1"/>
  <c r="T3" i="1"/>
  <c r="Q3" i="1"/>
  <c r="R3" i="1" s="1"/>
  <c r="R4" i="1" s="1"/>
  <c r="R5" i="1" s="1"/>
  <c r="R6" i="1" s="1"/>
  <c r="R7" i="1" s="1"/>
  <c r="R8" i="1" s="1"/>
  <c r="R9" i="1" s="1"/>
  <c r="P3" i="1"/>
  <c r="P4" i="1" s="1"/>
  <c r="R47" i="1" l="1"/>
  <c r="S46" i="1"/>
  <c r="U46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S4" i="1"/>
  <c r="U4" i="1" s="1"/>
  <c r="P5" i="1"/>
  <c r="S3" i="1"/>
  <c r="U3" i="1" s="1"/>
  <c r="S47" i="1" l="1"/>
  <c r="U47" i="1" s="1"/>
  <c r="R48" i="1"/>
  <c r="P6" i="1"/>
  <c r="S5" i="1"/>
  <c r="U5" i="1" s="1"/>
  <c r="R49" i="1" l="1"/>
  <c r="S49" i="1" s="1"/>
  <c r="U49" i="1" s="1"/>
  <c r="S48" i="1"/>
  <c r="U48" i="1" s="1"/>
  <c r="S6" i="1"/>
  <c r="U6" i="1" s="1"/>
  <c r="P7" i="1"/>
  <c r="P8" i="1" l="1"/>
  <c r="S7" i="1"/>
  <c r="U7" i="1" s="1"/>
  <c r="P9" i="1" l="1"/>
  <c r="S8" i="1"/>
  <c r="U8" i="1" s="1"/>
  <c r="S9" i="1" l="1"/>
  <c r="U9" i="1" s="1"/>
  <c r="P10" i="1"/>
  <c r="P11" i="1" l="1"/>
  <c r="S10" i="1"/>
  <c r="U10" i="1" s="1"/>
  <c r="S11" i="1" l="1"/>
  <c r="U11" i="1" s="1"/>
  <c r="P12" i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S16" i="1" l="1"/>
  <c r="U16" i="1" s="1"/>
  <c r="P17" i="1"/>
  <c r="S17" i="1" l="1"/>
  <c r="U17" i="1" s="1"/>
  <c r="P18" i="1"/>
  <c r="S18" i="1" l="1"/>
  <c r="U18" i="1" s="1"/>
  <c r="P19" i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S28" i="1" l="1"/>
  <c r="U28" i="1" s="1"/>
  <c r="P29" i="1"/>
  <c r="S29" i="1" l="1"/>
  <c r="U29" i="1" s="1"/>
  <c r="P30" i="1"/>
  <c r="S30" i="1" l="1"/>
  <c r="U30" i="1" s="1"/>
  <c r="P31" i="1"/>
  <c r="P32" i="1" l="1"/>
  <c r="S31" i="1"/>
  <c r="U31" i="1" s="1"/>
  <c r="P33" i="1" l="1"/>
  <c r="S32" i="1"/>
  <c r="U32" i="1" s="1"/>
  <c r="S33" i="1" l="1"/>
  <c r="U33" i="1" s="1"/>
  <c r="P34" i="1"/>
  <c r="P35" i="1" l="1"/>
  <c r="S34" i="1"/>
  <c r="U34" i="1" s="1"/>
  <c r="S35" i="1" l="1"/>
  <c r="U35" i="1" s="1"/>
  <c r="P36" i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S40" i="1" l="1"/>
  <c r="U40" i="1" s="1"/>
  <c r="P41" i="1"/>
  <c r="P42" i="1" l="1"/>
  <c r="S41" i="1"/>
  <c r="U41" i="1" s="1"/>
  <c r="S42" i="1" l="1"/>
  <c r="U42" i="1" s="1"/>
  <c r="P43" i="1"/>
  <c r="P44" i="1" l="1"/>
  <c r="S43" i="1"/>
  <c r="U43" i="1" s="1"/>
  <c r="P45" i="1" l="1"/>
  <c r="S45" i="1" s="1"/>
  <c r="U45" i="1" s="1"/>
  <c r="S44" i="1"/>
  <c r="U44" i="1" s="1"/>
</calcChain>
</file>

<file path=xl/sharedStrings.xml><?xml version="1.0" encoding="utf-8"?>
<sst xmlns="http://schemas.openxmlformats.org/spreadsheetml/2006/main" count="465" uniqueCount="153">
  <si>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</si>
  <si>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</si>
  <si>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</si>
  <si>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</si>
  <si>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</si>
  <si>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</si>
  <si>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</si>
  <si>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</si>
  <si>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</si>
  <si>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</si>
  <si>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</si>
  <si>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</si>
  <si>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</si>
  <si>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</si>
  <si>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</si>
  <si>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</si>
  <si>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</si>
  <si>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</si>
  <si>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</si>
  <si>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</si>
  <si>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</si>
  <si>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</si>
  <si>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</si>
  <si>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</si>
  <si>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</si>
  <si>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</si>
  <si>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1-1</t>
  </si>
  <si>
    <t>0</t>
  </si>
  <si>
    <t>nein</t>
  </si>
  <si>
    <t>Fussball</t>
  </si>
  <si>
    <t>2-0</t>
  </si>
  <si>
    <t>1-2</t>
  </si>
  <si>
    <t>1 asian -1,25</t>
  </si>
  <si>
    <t>3-1</t>
  </si>
  <si>
    <t>2-2</t>
  </si>
  <si>
    <t>2 asian -1</t>
  </si>
  <si>
    <t>4-1</t>
  </si>
  <si>
    <t>0-0</t>
  </si>
  <si>
    <t>1-0</t>
  </si>
  <si>
    <t>2 asian -1,25</t>
  </si>
  <si>
    <t>1 asian -1,75</t>
  </si>
  <si>
    <t>1 asian -1</t>
  </si>
  <si>
    <t>lächerlich</t>
  </si>
  <si>
    <t>2 asian -2</t>
  </si>
  <si>
    <t>0-2</t>
  </si>
  <si>
    <t>1-3</t>
  </si>
  <si>
    <t>Karten</t>
  </si>
  <si>
    <t>1 asian -0,75</t>
  </si>
  <si>
    <t>Tasmania - Pampow
Schott Mainz - Auersmacher</t>
  </si>
  <si>
    <t>1
1</t>
  </si>
  <si>
    <t>3-1
4-2</t>
  </si>
  <si>
    <t>Buchbach - Würzburger Kickers</t>
  </si>
  <si>
    <t xml:space="preserve">Oldenburger - Todesfelde
Bayern - Dortmund </t>
  </si>
  <si>
    <t>2 asian -1,25
over 3,5 Karten</t>
  </si>
  <si>
    <r>
      <rPr>
        <b/>
        <sz val="10"/>
        <color rgb="FF00B050"/>
        <rFont val="Arial"/>
        <family val="2"/>
      </rPr>
      <t>0-2</t>
    </r>
    <r>
      <rPr>
        <b/>
        <sz val="10"/>
        <color rgb="FFFF0000"/>
        <rFont val="Arial"/>
        <family val="2"/>
      </rPr>
      <t xml:space="preserve">
2</t>
    </r>
  </si>
  <si>
    <t>3-0 Bayern nach 20 Minuten…</t>
  </si>
  <si>
    <t>Kiel II - Bremer</t>
  </si>
  <si>
    <t>Chancenwucher, 60 Min Überzahl..</t>
  </si>
  <si>
    <t>Arnoldsweiler - Hennef</t>
  </si>
  <si>
    <t>0-2 Führung, 1-2 75. Min…</t>
  </si>
  <si>
    <t>F. Köln II - Wegberg</t>
  </si>
  <si>
    <t>RW Walldorf - Eintracht II</t>
  </si>
  <si>
    <t>Delbrücker - Bövinghausen</t>
  </si>
  <si>
    <t>2 asian -0,75</t>
  </si>
  <si>
    <t>Gütersloh - Bamenohl</t>
  </si>
  <si>
    <t>Eintracht II - Alzenau</t>
  </si>
  <si>
    <t>Paderborn II - Erndtebrück</t>
  </si>
  <si>
    <t>Meerbusch - Velbert</t>
  </si>
  <si>
    <t xml:space="preserve">Greifswalder - Halberstadt
Southampton - City </t>
  </si>
  <si>
    <t>1 asian -1 
2 asian -1</t>
  </si>
  <si>
    <r>
      <t xml:space="preserve">2-2
</t>
    </r>
    <r>
      <rPr>
        <b/>
        <sz val="10"/>
        <color rgb="FF00B050"/>
        <rFont val="Arial"/>
        <family val="2"/>
      </rPr>
      <t>1-4</t>
    </r>
  </si>
  <si>
    <t>rote Karte Greifwald…</t>
  </si>
  <si>
    <t>Bocholt - Köln II
Wattenscheid - Rödinghausen</t>
  </si>
  <si>
    <t>2 asian 0
2 asian -1</t>
  </si>
  <si>
    <r>
      <t xml:space="preserve">2-0
</t>
    </r>
    <r>
      <rPr>
        <b/>
        <sz val="10"/>
        <color rgb="FF00B050"/>
        <rFont val="Arial"/>
        <family val="2"/>
      </rPr>
      <t>0-2</t>
    </r>
  </si>
  <si>
    <t>Geesdorf - Kornburg</t>
  </si>
  <si>
    <t>3-4</t>
  </si>
  <si>
    <t>Leverkusen - Frankfurt
Leicester - Bournemouth</t>
  </si>
  <si>
    <t>gg
over 3,5 Karten</t>
  </si>
  <si>
    <t>mystake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</si>
  <si>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3</t>
    </r>
  </si>
  <si>
    <t>Würzburg - Illertissen</t>
  </si>
  <si>
    <t>Concordia - Teutonia</t>
  </si>
  <si>
    <t>1-7</t>
  </si>
  <si>
    <t>Neckarsulm - Stuttgarter Kickers</t>
  </si>
  <si>
    <t>Velbert - Homberg
Schalke - Hertha</t>
  </si>
  <si>
    <t>1 asian -1,25
over 4 Karten</t>
  </si>
  <si>
    <r>
      <t xml:space="preserve">2-2
</t>
    </r>
    <r>
      <rPr>
        <b/>
        <sz val="10"/>
        <color rgb="FF00B050"/>
        <rFont val="Arial"/>
        <family val="2"/>
      </rPr>
      <t>5</t>
    </r>
  </si>
  <si>
    <t>Geesdorf - Gebenbach
Schott Mainz - Diefflen</t>
  </si>
  <si>
    <t>2 asian -2
1</t>
  </si>
  <si>
    <t>0-7
6-0</t>
  </si>
  <si>
    <t>Stuttgart - Dortmund
Pforzheim - Backnang</t>
  </si>
  <si>
    <t>X2
1 asian -1</t>
  </si>
  <si>
    <t>3-3
3-1</t>
  </si>
  <si>
    <t>Rostock II - CFC Hertha</t>
  </si>
  <si>
    <t>8. Minute 1-0…</t>
  </si>
  <si>
    <t>West Ham - Arsenal
Bremen - Freiburg</t>
  </si>
  <si>
    <t>2
over 2</t>
  </si>
  <si>
    <r>
      <t xml:space="preserve">2-2
</t>
    </r>
    <r>
      <rPr>
        <b/>
        <sz val="10"/>
        <color rgb="FF00B050"/>
        <rFont val="Arial"/>
        <family val="2"/>
      </rPr>
      <t>1-2</t>
    </r>
  </si>
  <si>
    <t>0-2 Führung + Elfer verschossen…</t>
  </si>
  <si>
    <t>Gievenbeck - Gütersloh
Hennef - Frechen</t>
  </si>
  <si>
    <t>2
1</t>
  </si>
  <si>
    <t>0-1
2-1</t>
  </si>
  <si>
    <t>Hohkeppel - F. Köln II</t>
  </si>
  <si>
    <t>90.+4 2-2…</t>
  </si>
  <si>
    <t>Nettetal - Turu Düsseldorf</t>
  </si>
  <si>
    <t>5-1</t>
  </si>
  <si>
    <t>Clarholz - Bövinghausen</t>
  </si>
  <si>
    <t>2 asian -0,25</t>
  </si>
  <si>
    <t>"wankte bedenklich"</t>
  </si>
  <si>
    <t>Lotte - Schermbeck</t>
  </si>
  <si>
    <t>26.min rote Karte…</t>
  </si>
  <si>
    <t>Neapel - Milan</t>
  </si>
  <si>
    <t>over 12,5 Ecken
over 4,5 Karten</t>
  </si>
  <si>
    <r>
      <rPr>
        <b/>
        <sz val="10"/>
        <color rgb="FF00B050"/>
        <rFont val="Arial"/>
        <family val="2"/>
      </rPr>
      <t>16</t>
    </r>
    <r>
      <rPr>
        <b/>
        <sz val="10"/>
        <color rgb="FFFF0000"/>
        <rFont val="Arial"/>
        <family val="2"/>
      </rPr>
      <t xml:space="preserve">
4</t>
    </r>
  </si>
  <si>
    <t>Ismaning - Hallbergmoos</t>
  </si>
  <si>
    <t>2x geführt, 86. 2-2, Towartfehler, 90. Chance zum 3-2..</t>
  </si>
  <si>
    <t>Pipinsried - Buchbach</t>
  </si>
  <si>
    <t xml:space="preserve">Hankofen - Augsburg II </t>
  </si>
  <si>
    <t>Konter liegen lassen..</t>
  </si>
  <si>
    <t>Weiche II - Kilia Kiel
Würzburg - Heimstetten</t>
  </si>
  <si>
    <t>2 asian -2
1 asian -2</t>
  </si>
  <si>
    <r>
      <t xml:space="preserve">1-2
</t>
    </r>
    <r>
      <rPr>
        <b/>
        <sz val="10"/>
        <color rgb="FF00B050"/>
        <rFont val="Arial"/>
        <family val="2"/>
      </rPr>
      <t>3-0</t>
    </r>
  </si>
  <si>
    <t>Wuppertal - Düren</t>
  </si>
  <si>
    <t>Kassel - Ulm
Mainz - Bayern</t>
  </si>
  <si>
    <t>2
2</t>
  </si>
  <si>
    <r>
      <t xml:space="preserve">0-2
</t>
    </r>
    <r>
      <rPr>
        <b/>
        <sz val="10"/>
        <color rgb="FFFF0000"/>
        <rFont val="Arial"/>
        <family val="2"/>
      </rPr>
      <t>3-1</t>
    </r>
  </si>
  <si>
    <t>Schalding - Nördingen
Gebenbach - Feucht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</si>
  <si>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1-1</t>
    </r>
  </si>
  <si>
    <t>Feucht 1x vorm Tor, Gebenbach 30min Überzahl, 6min doppelte Überzahl</t>
  </si>
  <si>
    <t>Würzburger - Eltersdorf</t>
  </si>
  <si>
    <t>Dortmund - Frankfurt</t>
  </si>
  <si>
    <t>Can Gelb</t>
  </si>
  <si>
    <t>alternative Bellingham…</t>
  </si>
  <si>
    <t>Staaken - Hansa Rostock II</t>
  </si>
  <si>
    <t>Chancenwucher siehe Youtube</t>
  </si>
  <si>
    <t>Lupo - Pattensen</t>
  </si>
  <si>
    <t>Überzahl…</t>
  </si>
  <si>
    <t>Friesdorf - Wegberg</t>
  </si>
  <si>
    <t>müssen zur Halbzeit 1-3 führen, 2 Tore aus dem Nichts nach Standard und Fehler (Luftloch)</t>
  </si>
  <si>
    <t>Memmingen - Ismaning
Wegberg - Siegburger</t>
  </si>
  <si>
    <t>1
1 asian -1,25</t>
  </si>
  <si>
    <t>Hallbergmoos - Ingolstadt II
Eintracht II - Erlensee</t>
  </si>
  <si>
    <t>2 asian -1,5
1 asian -2</t>
  </si>
  <si>
    <t>Türkspor - Schalding
Fulham - City</t>
  </si>
  <si>
    <t>2 asian -1
2 asian -1</t>
  </si>
  <si>
    <t>Lotte - Finnentrop</t>
  </si>
  <si>
    <r>
      <t xml:space="preserve">0-1
</t>
    </r>
    <r>
      <rPr>
        <b/>
        <sz val="10"/>
        <color rgb="FF00B050"/>
        <rFont val="Arial"/>
        <family val="2"/>
      </rPr>
      <t>3-0</t>
    </r>
  </si>
  <si>
    <t>"Chancen im Sekundentakt", "Ball wollte nicht über die Linie"</t>
  </si>
  <si>
    <r>
      <t xml:space="preserve">1-1
</t>
    </r>
    <r>
      <rPr>
        <b/>
        <sz val="10"/>
        <color rgb="FF00B050"/>
        <rFont val="Arial"/>
        <family val="2"/>
      </rPr>
      <t>2-0</t>
    </r>
  </si>
  <si>
    <t>Ingolstadt Führung + doppelte Überzahl und 89. Ausgleich…</t>
  </si>
  <si>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1-2</t>
    </r>
  </si>
  <si>
    <t>xG 0.17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</si>
</sst>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April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2-4D09-B350-2159A91A4C7A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E7-4878-9790-92D740BC2D43}"/>
                </c:ext>
              </c:extLst>
            </c:dLbl>
            <c:dLbl>
              <c:idx val="4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7"/>
              <c:layout>
                <c:manualLayout>
                  <c:x val="-2.3282383383728959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14-4572-A493-EEBC329E73AE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4-4572-A493-EEBC329E73AE}"/>
                </c:ext>
              </c:extLst>
            </c:dLbl>
            <c:dLbl>
              <c:idx val="61"/>
              <c:layout>
                <c:manualLayout>
                  <c:x val="-2.0969651053133167E-2"/>
                  <c:y val="-3.3887738822423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0-497F-870A-E765FAA97460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4F-4D25-A29C-CE967D394D2F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4F-440A-8276-BD8062401FA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April!$R$3:$R$49</c:f>
              <c:numCache>
                <c:formatCode>General</c:formatCode>
                <c:ptCount val="47"/>
                <c:pt idx="0">
                  <c:v>1.88</c:v>
                </c:pt>
                <c:pt idx="1">
                  <c:v>-0.12000000000000011</c:v>
                </c:pt>
                <c:pt idx="2">
                  <c:v>-1.62</c:v>
                </c:pt>
                <c:pt idx="3">
                  <c:v>-3.12</c:v>
                </c:pt>
                <c:pt idx="4">
                  <c:v>-4.12</c:v>
                </c:pt>
                <c:pt idx="5">
                  <c:v>-5.62</c:v>
                </c:pt>
                <c:pt idx="6">
                  <c:v>-2.9800000000000004</c:v>
                </c:pt>
                <c:pt idx="7">
                  <c:v>-1.2700000000000005</c:v>
                </c:pt>
                <c:pt idx="8">
                  <c:v>-2.7700000000000005</c:v>
                </c:pt>
                <c:pt idx="9">
                  <c:v>-3.7700000000000005</c:v>
                </c:pt>
                <c:pt idx="10">
                  <c:v>-1.0100000000000007</c:v>
                </c:pt>
                <c:pt idx="11">
                  <c:v>-0.31250000000000044</c:v>
                </c:pt>
                <c:pt idx="12">
                  <c:v>2.2375000000000003</c:v>
                </c:pt>
                <c:pt idx="13">
                  <c:v>0.73750000000000027</c:v>
                </c:pt>
                <c:pt idx="14">
                  <c:v>-0.26249999999999973</c:v>
                </c:pt>
                <c:pt idx="15">
                  <c:v>-0.26249999999999973</c:v>
                </c:pt>
                <c:pt idx="16">
                  <c:v>-1.7624999999999997</c:v>
                </c:pt>
                <c:pt idx="17">
                  <c:v>-3.7624999999999997</c:v>
                </c:pt>
                <c:pt idx="18">
                  <c:v>-2.5474999999999999</c:v>
                </c:pt>
                <c:pt idx="19">
                  <c:v>-2.5474999999999999</c:v>
                </c:pt>
                <c:pt idx="20">
                  <c:v>-4.5474999999999994</c:v>
                </c:pt>
                <c:pt idx="21">
                  <c:v>-1.9474999999999998</c:v>
                </c:pt>
                <c:pt idx="22">
                  <c:v>2.4999999999999467E-3</c:v>
                </c:pt>
                <c:pt idx="23">
                  <c:v>-1.4975000000000001</c:v>
                </c:pt>
                <c:pt idx="24">
                  <c:v>-2.4975000000000001</c:v>
                </c:pt>
                <c:pt idx="25">
                  <c:v>-0.94750000000000023</c:v>
                </c:pt>
                <c:pt idx="26">
                  <c:v>-2.4475000000000002</c:v>
                </c:pt>
                <c:pt idx="27">
                  <c:v>-0.5275000000000003</c:v>
                </c:pt>
                <c:pt idx="28">
                  <c:v>-1.2775000000000003</c:v>
                </c:pt>
                <c:pt idx="29">
                  <c:v>-2.2775000000000003</c:v>
                </c:pt>
                <c:pt idx="30">
                  <c:v>-3.7775000000000003</c:v>
                </c:pt>
                <c:pt idx="31">
                  <c:v>-5.7774999999999999</c:v>
                </c:pt>
                <c:pt idx="32">
                  <c:v>-3.8174999999999999</c:v>
                </c:pt>
                <c:pt idx="33">
                  <c:v>-4.5674999999999999</c:v>
                </c:pt>
                <c:pt idx="34">
                  <c:v>-6.0674999999999999</c:v>
                </c:pt>
                <c:pt idx="35">
                  <c:v>-4.4775</c:v>
                </c:pt>
                <c:pt idx="36">
                  <c:v>-5.4775</c:v>
                </c:pt>
                <c:pt idx="37">
                  <c:v>-6.9775</c:v>
                </c:pt>
                <c:pt idx="38">
                  <c:v>-4.8574999999999999</c:v>
                </c:pt>
                <c:pt idx="39">
                  <c:v>-5.8574999999999999</c:v>
                </c:pt>
                <c:pt idx="40">
                  <c:v>-7.8574999999999999</c:v>
                </c:pt>
                <c:pt idx="41">
                  <c:v>-9.3574999999999999</c:v>
                </c:pt>
                <c:pt idx="42">
                  <c:v>-12.3575</c:v>
                </c:pt>
                <c:pt idx="43">
                  <c:v>-15.3575</c:v>
                </c:pt>
                <c:pt idx="44">
                  <c:v>-16.857500000000002</c:v>
                </c:pt>
                <c:pt idx="45">
                  <c:v>-15.757500000000002</c:v>
                </c:pt>
                <c:pt idx="46">
                  <c:v>-15.757500000000002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  <c:min val="-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132923</xdr:colOff>
      <xdr:row>49</xdr:row>
      <xdr:rowOff>109226</xdr:rowOff>
    </xdr:from>
    <xdr:to>
      <xdr:col>11</xdr:col>
      <xdr:colOff>497416</xdr:colOff>
      <xdr:row>69</xdr:row>
      <xdr:rowOff>84667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49"/>
  <sheetViews>
    <sheetView tabSelected="1" topLeftCell="A35" zoomScale="90" zoomScaleNormal="90" workbookViewId="0">
      <selection activeCell="Z67" sqref="Z67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5.28515625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1.7109375" style="1" customWidth="1"/>
    <col min="10" max="10" width="12.42578125" style="1" customWidth="1"/>
    <col min="11" max="11" width="33.28515625" style="1" customWidth="1"/>
    <col min="12" max="12" width="8.42578125" style="2" customWidth="1"/>
    <col min="13" max="13" width="13" style="2" customWidth="1"/>
    <col min="14" max="14" width="12" style="2" customWidth="1"/>
    <col min="15" max="15" width="11.7109375" style="2" customWidth="1"/>
    <col min="16" max="16" width="9.140625" style="2" customWidth="1"/>
    <col min="17" max="17" width="12.85546875" style="2" customWidth="1"/>
    <col min="18" max="18" width="16.28515625" style="2" customWidth="1"/>
    <col min="19" max="19" width="10.5703125" style="2" customWidth="1"/>
    <col min="20" max="20" width="11.140625" style="2" customWidth="1"/>
    <col min="21" max="21" width="12" style="2" customWidth="1"/>
    <col min="22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30.75" customHeight="1" x14ac:dyDescent="0.2">
      <c r="A3" s="3">
        <v>1</v>
      </c>
      <c r="B3" s="4">
        <v>45017</v>
      </c>
      <c r="C3" s="3" t="s">
        <v>48</v>
      </c>
      <c r="D3" s="3" t="s">
        <v>23</v>
      </c>
      <c r="E3" s="3">
        <v>2</v>
      </c>
      <c r="F3" s="3" t="s">
        <v>49</v>
      </c>
      <c r="G3" s="3" t="s">
        <v>20</v>
      </c>
      <c r="H3" s="3" t="s">
        <v>24</v>
      </c>
      <c r="I3" s="3" t="s">
        <v>25</v>
      </c>
      <c r="J3" s="13" t="s">
        <v>50</v>
      </c>
      <c r="K3" s="23"/>
      <c r="L3" s="6" t="s">
        <v>22</v>
      </c>
      <c r="M3" s="7">
        <v>1.94</v>
      </c>
      <c r="N3" s="7">
        <v>2</v>
      </c>
      <c r="O3" s="8" t="s">
        <v>28</v>
      </c>
      <c r="P3" s="7">
        <f>N3</f>
        <v>2</v>
      </c>
      <c r="Q3" s="28">
        <f t="shared" ref="Q3:Q49" si="0">IF(AND(L3="1",O3="ja"),(N3*M3*0.95)-N3,IF(AND(L3="1",O3="nein"),N3*M3-N3,-N3))</f>
        <v>1.88</v>
      </c>
      <c r="R3" s="9">
        <f>Q3</f>
        <v>1.88</v>
      </c>
      <c r="S3" s="10">
        <f t="shared" ref="S3:S49" si="1">P3+R3</f>
        <v>3.88</v>
      </c>
      <c r="T3" s="11">
        <f t="shared" ref="T3:T49" si="2">V3/W3</f>
        <v>1</v>
      </c>
      <c r="U3" s="12">
        <f t="shared" ref="U3:U49" si="3">((S3-P3)/P3)*100%</f>
        <v>0.94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45017</v>
      </c>
      <c r="C4" s="3" t="s">
        <v>51</v>
      </c>
      <c r="D4" s="3" t="s">
        <v>23</v>
      </c>
      <c r="E4" s="3">
        <v>1</v>
      </c>
      <c r="F4" s="3" t="s">
        <v>35</v>
      </c>
      <c r="G4" s="3" t="s">
        <v>20</v>
      </c>
      <c r="H4" s="3" t="s">
        <v>24</v>
      </c>
      <c r="I4" s="3" t="s">
        <v>25</v>
      </c>
      <c r="J4" s="5" t="s">
        <v>37</v>
      </c>
      <c r="K4" s="23"/>
      <c r="L4" s="6" t="s">
        <v>27</v>
      </c>
      <c r="M4" s="3">
        <v>1.925</v>
      </c>
      <c r="N4" s="7">
        <v>2</v>
      </c>
      <c r="O4" s="8" t="s">
        <v>28</v>
      </c>
      <c r="P4" s="7">
        <f t="shared" ref="P4:P49" si="4">P3+N4</f>
        <v>4</v>
      </c>
      <c r="Q4" s="36">
        <f t="shared" si="0"/>
        <v>-2</v>
      </c>
      <c r="R4" s="9">
        <f t="shared" ref="R4:R49" si="5">R3+Q4</f>
        <v>-0.12000000000000011</v>
      </c>
      <c r="S4" s="10">
        <f t="shared" si="1"/>
        <v>3.88</v>
      </c>
      <c r="T4" s="11">
        <f t="shared" si="2"/>
        <v>0.5</v>
      </c>
      <c r="U4" s="12">
        <f t="shared" si="3"/>
        <v>-3.0000000000000027E-2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9.25" customHeight="1" x14ac:dyDescent="0.2">
      <c r="A5" s="3">
        <v>3</v>
      </c>
      <c r="B5" s="4">
        <v>45017</v>
      </c>
      <c r="C5" s="3" t="s">
        <v>52</v>
      </c>
      <c r="D5" s="3" t="s">
        <v>46</v>
      </c>
      <c r="E5" s="3">
        <v>2</v>
      </c>
      <c r="F5" s="3" t="s">
        <v>53</v>
      </c>
      <c r="G5" s="3" t="s">
        <v>20</v>
      </c>
      <c r="H5" s="3" t="s">
        <v>24</v>
      </c>
      <c r="I5" s="3" t="s">
        <v>25</v>
      </c>
      <c r="J5" s="5" t="s">
        <v>54</v>
      </c>
      <c r="K5" s="23" t="s">
        <v>55</v>
      </c>
      <c r="L5" s="6" t="s">
        <v>27</v>
      </c>
      <c r="M5" s="7">
        <v>2.64</v>
      </c>
      <c r="N5" s="7">
        <v>1.5</v>
      </c>
      <c r="O5" s="8" t="s">
        <v>28</v>
      </c>
      <c r="P5" s="7">
        <f t="shared" si="4"/>
        <v>5.5</v>
      </c>
      <c r="Q5" s="32">
        <f t="shared" si="0"/>
        <v>-1.5</v>
      </c>
      <c r="R5" s="9">
        <f t="shared" si="5"/>
        <v>-1.62</v>
      </c>
      <c r="S5" s="10">
        <f t="shared" si="1"/>
        <v>3.88</v>
      </c>
      <c r="T5" s="11">
        <f t="shared" si="2"/>
        <v>0.33333333333333331</v>
      </c>
      <c r="U5" s="12">
        <f t="shared" si="3"/>
        <v>-0.29454545454545455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31.5" customHeight="1" x14ac:dyDescent="0.2">
      <c r="A6" s="3">
        <v>4</v>
      </c>
      <c r="B6" s="4">
        <v>45018</v>
      </c>
      <c r="C6" s="3" t="s">
        <v>56</v>
      </c>
      <c r="D6" s="3" t="s">
        <v>23</v>
      </c>
      <c r="E6" s="3">
        <v>1</v>
      </c>
      <c r="F6" s="3" t="s">
        <v>41</v>
      </c>
      <c r="G6" s="3" t="s">
        <v>20</v>
      </c>
      <c r="H6" s="3" t="s">
        <v>24</v>
      </c>
      <c r="I6" s="3" t="s">
        <v>25</v>
      </c>
      <c r="J6" s="5" t="s">
        <v>31</v>
      </c>
      <c r="K6" s="23" t="s">
        <v>57</v>
      </c>
      <c r="L6" s="6" t="s">
        <v>27</v>
      </c>
      <c r="M6" s="7">
        <v>1.9</v>
      </c>
      <c r="N6" s="7">
        <v>1.5</v>
      </c>
      <c r="O6" s="8" t="s">
        <v>28</v>
      </c>
      <c r="P6" s="7">
        <f t="shared" si="4"/>
        <v>7</v>
      </c>
      <c r="Q6" s="32">
        <f t="shared" si="0"/>
        <v>-1.5</v>
      </c>
      <c r="R6" s="9">
        <f t="shared" si="5"/>
        <v>-3.12</v>
      </c>
      <c r="S6" s="10">
        <f t="shared" si="1"/>
        <v>3.88</v>
      </c>
      <c r="T6" s="11">
        <f t="shared" si="2"/>
        <v>0.25</v>
      </c>
      <c r="U6" s="12">
        <f t="shared" si="3"/>
        <v>-0.44571428571428573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8.75" customHeight="1" x14ac:dyDescent="0.2">
      <c r="A7" s="3">
        <v>5</v>
      </c>
      <c r="B7" s="4">
        <v>45018</v>
      </c>
      <c r="C7" s="3" t="s">
        <v>58</v>
      </c>
      <c r="D7" s="3" t="s">
        <v>23</v>
      </c>
      <c r="E7" s="3">
        <v>1</v>
      </c>
      <c r="F7" s="3" t="s">
        <v>39</v>
      </c>
      <c r="G7" s="3" t="s">
        <v>20</v>
      </c>
      <c r="H7" s="3" t="s">
        <v>24</v>
      </c>
      <c r="I7" s="3" t="s">
        <v>25</v>
      </c>
      <c r="J7" s="5" t="s">
        <v>31</v>
      </c>
      <c r="K7" s="23" t="s">
        <v>59</v>
      </c>
      <c r="L7" s="6" t="s">
        <v>27</v>
      </c>
      <c r="M7" s="7">
        <v>1.82</v>
      </c>
      <c r="N7" s="7">
        <v>1</v>
      </c>
      <c r="O7" s="8" t="s">
        <v>28</v>
      </c>
      <c r="P7" s="7">
        <f t="shared" si="4"/>
        <v>8</v>
      </c>
      <c r="Q7" s="32">
        <f t="shared" si="0"/>
        <v>-1</v>
      </c>
      <c r="R7" s="9">
        <f t="shared" si="5"/>
        <v>-4.12</v>
      </c>
      <c r="S7" s="10">
        <f t="shared" si="1"/>
        <v>3.88</v>
      </c>
      <c r="T7" s="11">
        <f t="shared" si="2"/>
        <v>0.2</v>
      </c>
      <c r="U7" s="12">
        <f t="shared" si="3"/>
        <v>-0.51500000000000001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8.75" customHeight="1" x14ac:dyDescent="0.2">
      <c r="A8" s="3">
        <v>6</v>
      </c>
      <c r="B8" s="4">
        <v>45018</v>
      </c>
      <c r="C8" s="3" t="s">
        <v>60</v>
      </c>
      <c r="D8" s="3" t="s">
        <v>23</v>
      </c>
      <c r="E8" s="3">
        <v>1</v>
      </c>
      <c r="F8" s="3" t="s">
        <v>35</v>
      </c>
      <c r="G8" s="3" t="s">
        <v>20</v>
      </c>
      <c r="H8" s="3" t="s">
        <v>24</v>
      </c>
      <c r="I8" s="3" t="s">
        <v>25</v>
      </c>
      <c r="J8" s="5" t="s">
        <v>26</v>
      </c>
      <c r="K8" s="23"/>
      <c r="L8" s="6" t="s">
        <v>27</v>
      </c>
      <c r="M8" s="7">
        <v>1.83</v>
      </c>
      <c r="N8" s="7">
        <v>1.5</v>
      </c>
      <c r="O8" s="8" t="s">
        <v>28</v>
      </c>
      <c r="P8" s="7">
        <f t="shared" si="4"/>
        <v>9.5</v>
      </c>
      <c r="Q8" s="32">
        <f t="shared" si="0"/>
        <v>-1.5</v>
      </c>
      <c r="R8" s="9">
        <f t="shared" si="5"/>
        <v>-5.62</v>
      </c>
      <c r="S8" s="10">
        <f t="shared" si="1"/>
        <v>3.88</v>
      </c>
      <c r="T8" s="11">
        <f t="shared" si="2"/>
        <v>0.16666666666666666</v>
      </c>
      <c r="U8" s="12">
        <f t="shared" si="3"/>
        <v>-0.59157894736842109</v>
      </c>
      <c r="V8">
        <f>COUNTIF($L$2:L8,1)</f>
        <v>1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8.75" customHeight="1" x14ac:dyDescent="0.2">
      <c r="A9" s="3">
        <v>7</v>
      </c>
      <c r="B9" s="4">
        <v>45018</v>
      </c>
      <c r="C9" s="3" t="s">
        <v>61</v>
      </c>
      <c r="D9" s="3" t="s">
        <v>23</v>
      </c>
      <c r="E9" s="3">
        <v>1</v>
      </c>
      <c r="F9" s="3" t="s">
        <v>35</v>
      </c>
      <c r="G9" s="3" t="s">
        <v>20</v>
      </c>
      <c r="H9" s="3" t="s">
        <v>24</v>
      </c>
      <c r="I9" s="3" t="s">
        <v>25</v>
      </c>
      <c r="J9" s="13" t="s">
        <v>44</v>
      </c>
      <c r="K9" s="23"/>
      <c r="L9" s="6" t="s">
        <v>22</v>
      </c>
      <c r="M9" s="7">
        <v>1.88</v>
      </c>
      <c r="N9" s="7">
        <v>3</v>
      </c>
      <c r="O9" s="8" t="s">
        <v>28</v>
      </c>
      <c r="P9" s="7">
        <f t="shared" si="4"/>
        <v>12.5</v>
      </c>
      <c r="Q9" s="28">
        <f t="shared" si="0"/>
        <v>2.6399999999999997</v>
      </c>
      <c r="R9" s="9">
        <f t="shared" si="5"/>
        <v>-2.9800000000000004</v>
      </c>
      <c r="S9" s="10">
        <f t="shared" si="1"/>
        <v>9.52</v>
      </c>
      <c r="T9" s="11">
        <f t="shared" si="2"/>
        <v>0.2857142857142857</v>
      </c>
      <c r="U9" s="12">
        <f t="shared" si="3"/>
        <v>-0.23840000000000003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8.75" customHeight="1" x14ac:dyDescent="0.2">
      <c r="A10" s="3">
        <v>8</v>
      </c>
      <c r="B10" s="4">
        <v>45018</v>
      </c>
      <c r="C10" s="3" t="s">
        <v>61</v>
      </c>
      <c r="D10" s="3" t="s">
        <v>23</v>
      </c>
      <c r="E10" s="3">
        <v>1</v>
      </c>
      <c r="F10" s="3" t="s">
        <v>39</v>
      </c>
      <c r="G10" s="3" t="s">
        <v>20</v>
      </c>
      <c r="H10" s="3" t="s">
        <v>24</v>
      </c>
      <c r="I10" s="3" t="s">
        <v>25</v>
      </c>
      <c r="J10" s="13" t="s">
        <v>44</v>
      </c>
      <c r="K10" s="23"/>
      <c r="L10" s="6" t="s">
        <v>22</v>
      </c>
      <c r="M10" s="7">
        <v>2.14</v>
      </c>
      <c r="N10" s="7">
        <v>1.5</v>
      </c>
      <c r="O10" s="8" t="s">
        <v>28</v>
      </c>
      <c r="P10" s="7">
        <f t="shared" si="4"/>
        <v>14</v>
      </c>
      <c r="Q10" s="28">
        <f t="shared" si="0"/>
        <v>1.71</v>
      </c>
      <c r="R10" s="9">
        <f t="shared" si="5"/>
        <v>-1.2700000000000005</v>
      </c>
      <c r="S10" s="10">
        <f t="shared" si="1"/>
        <v>12.73</v>
      </c>
      <c r="T10" s="11">
        <f t="shared" si="2"/>
        <v>0.375</v>
      </c>
      <c r="U10" s="12">
        <f t="shared" si="3"/>
        <v>-9.0714285714285678E-2</v>
      </c>
      <c r="V10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8.75" customHeight="1" x14ac:dyDescent="0.2">
      <c r="A11" s="3">
        <v>9</v>
      </c>
      <c r="B11" s="4">
        <v>45022</v>
      </c>
      <c r="C11" s="3" t="s">
        <v>62</v>
      </c>
      <c r="D11" s="3" t="s">
        <v>23</v>
      </c>
      <c r="E11" s="3">
        <v>1</v>
      </c>
      <c r="F11" s="3" t="s">
        <v>63</v>
      </c>
      <c r="G11" s="3" t="s">
        <v>20</v>
      </c>
      <c r="H11" s="3" t="s">
        <v>24</v>
      </c>
      <c r="I11" s="3" t="s">
        <v>25</v>
      </c>
      <c r="J11" s="5" t="s">
        <v>26</v>
      </c>
      <c r="K11" s="23"/>
      <c r="L11" s="6" t="s">
        <v>27</v>
      </c>
      <c r="M11" s="7">
        <v>1.88</v>
      </c>
      <c r="N11" s="7">
        <v>1.5</v>
      </c>
      <c r="O11" s="8" t="s">
        <v>28</v>
      </c>
      <c r="P11" s="7">
        <f t="shared" si="4"/>
        <v>15.5</v>
      </c>
      <c r="Q11" s="32">
        <f t="shared" si="0"/>
        <v>-1.5</v>
      </c>
      <c r="R11" s="9">
        <f t="shared" si="5"/>
        <v>-2.7700000000000005</v>
      </c>
      <c r="S11" s="10">
        <f t="shared" si="1"/>
        <v>12.73</v>
      </c>
      <c r="T11" s="11">
        <f t="shared" si="2"/>
        <v>0.33333333333333331</v>
      </c>
      <c r="U11" s="12">
        <f t="shared" si="3"/>
        <v>-0.17870967741935481</v>
      </c>
      <c r="V11">
        <f>COUNTIF($L$2:L11,1)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8.75" customHeight="1" x14ac:dyDescent="0.2">
      <c r="A12" s="3">
        <v>10</v>
      </c>
      <c r="B12" s="4">
        <v>45022</v>
      </c>
      <c r="C12" s="3" t="s">
        <v>64</v>
      </c>
      <c r="D12" s="3" t="s">
        <v>23</v>
      </c>
      <c r="E12" s="3">
        <v>1</v>
      </c>
      <c r="F12" s="3" t="s">
        <v>32</v>
      </c>
      <c r="G12" s="3" t="s">
        <v>20</v>
      </c>
      <c r="H12" s="3" t="s">
        <v>24</v>
      </c>
      <c r="I12" s="3" t="s">
        <v>25</v>
      </c>
      <c r="J12" s="5" t="s">
        <v>38</v>
      </c>
      <c r="K12" s="23"/>
      <c r="L12" s="6" t="s">
        <v>27</v>
      </c>
      <c r="M12" s="7">
        <v>2</v>
      </c>
      <c r="N12" s="7">
        <v>1</v>
      </c>
      <c r="O12" s="8" t="s">
        <v>28</v>
      </c>
      <c r="P12" s="7">
        <f t="shared" si="4"/>
        <v>16.5</v>
      </c>
      <c r="Q12" s="32">
        <f t="shared" si="0"/>
        <v>-1</v>
      </c>
      <c r="R12" s="9">
        <f t="shared" si="5"/>
        <v>-3.7700000000000005</v>
      </c>
      <c r="S12" s="10">
        <f t="shared" si="1"/>
        <v>12.73</v>
      </c>
      <c r="T12" s="11">
        <f t="shared" si="2"/>
        <v>0.3</v>
      </c>
      <c r="U12" s="12">
        <f t="shared" si="3"/>
        <v>-0.22848484848484846</v>
      </c>
      <c r="V12">
        <f>COUNTIF($L$2:L12,1)</f>
        <v>3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8.75" customHeight="1" x14ac:dyDescent="0.2">
      <c r="A13" s="3">
        <v>11</v>
      </c>
      <c r="B13" s="4">
        <v>45022</v>
      </c>
      <c r="C13" s="3" t="s">
        <v>65</v>
      </c>
      <c r="D13" s="3" t="s">
        <v>23</v>
      </c>
      <c r="E13" s="3">
        <v>1</v>
      </c>
      <c r="F13" s="3" t="s">
        <v>40</v>
      </c>
      <c r="G13" s="3" t="s">
        <v>20</v>
      </c>
      <c r="H13" s="3" t="s">
        <v>24</v>
      </c>
      <c r="I13" s="3" t="s">
        <v>25</v>
      </c>
      <c r="J13" s="13" t="s">
        <v>36</v>
      </c>
      <c r="K13" s="23"/>
      <c r="L13" s="6" t="s">
        <v>22</v>
      </c>
      <c r="M13" s="7">
        <v>1.92</v>
      </c>
      <c r="N13" s="7">
        <v>3</v>
      </c>
      <c r="O13" s="8" t="s">
        <v>28</v>
      </c>
      <c r="P13" s="7">
        <f t="shared" si="4"/>
        <v>19.5</v>
      </c>
      <c r="Q13" s="28">
        <f t="shared" si="0"/>
        <v>2.76</v>
      </c>
      <c r="R13" s="9">
        <f t="shared" si="5"/>
        <v>-1.0100000000000007</v>
      </c>
      <c r="S13" s="10">
        <f t="shared" si="1"/>
        <v>18.489999999999998</v>
      </c>
      <c r="T13" s="11">
        <f t="shared" si="2"/>
        <v>0.36363636363636365</v>
      </c>
      <c r="U13" s="12">
        <f t="shared" si="3"/>
        <v>-5.1794871794871876E-2</v>
      </c>
      <c r="V13">
        <f>COUNTIF($L$2:L13,1)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8.75" customHeight="1" x14ac:dyDescent="0.2">
      <c r="A14" s="3">
        <v>12</v>
      </c>
      <c r="B14" s="4">
        <v>45022</v>
      </c>
      <c r="C14" s="3" t="s">
        <v>66</v>
      </c>
      <c r="D14" s="3" t="s">
        <v>23</v>
      </c>
      <c r="E14" s="3">
        <v>1</v>
      </c>
      <c r="F14" s="3" t="s">
        <v>40</v>
      </c>
      <c r="G14" s="3" t="s">
        <v>20</v>
      </c>
      <c r="H14" s="3" t="s">
        <v>24</v>
      </c>
      <c r="I14" s="3" t="s">
        <v>25</v>
      </c>
      <c r="J14" s="13" t="s">
        <v>30</v>
      </c>
      <c r="K14" s="23"/>
      <c r="L14" s="6" t="s">
        <v>22</v>
      </c>
      <c r="M14" s="7">
        <v>1.4650000000000001</v>
      </c>
      <c r="N14" s="7">
        <v>1.5</v>
      </c>
      <c r="O14" s="8" t="s">
        <v>28</v>
      </c>
      <c r="P14" s="7">
        <f t="shared" si="4"/>
        <v>21</v>
      </c>
      <c r="Q14" s="28">
        <f t="shared" si="0"/>
        <v>0.69750000000000023</v>
      </c>
      <c r="R14" s="9">
        <f t="shared" si="5"/>
        <v>-0.31250000000000044</v>
      </c>
      <c r="S14" s="10">
        <f t="shared" si="1"/>
        <v>20.6875</v>
      </c>
      <c r="T14" s="11">
        <f t="shared" si="2"/>
        <v>0.41666666666666669</v>
      </c>
      <c r="U14" s="12">
        <f t="shared" si="3"/>
        <v>-1.488095238095238E-2</v>
      </c>
      <c r="V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8.75" customHeight="1" x14ac:dyDescent="0.2">
      <c r="A15" s="3">
        <v>13</v>
      </c>
      <c r="B15" s="4">
        <v>45022</v>
      </c>
      <c r="C15" s="3" t="s">
        <v>67</v>
      </c>
      <c r="D15" s="3" t="s">
        <v>23</v>
      </c>
      <c r="E15" s="3">
        <v>1</v>
      </c>
      <c r="F15" s="3" t="s">
        <v>35</v>
      </c>
      <c r="G15" s="3" t="s">
        <v>20</v>
      </c>
      <c r="H15" s="3" t="s">
        <v>24</v>
      </c>
      <c r="I15" s="3" t="s">
        <v>25</v>
      </c>
      <c r="J15" s="13" t="s">
        <v>45</v>
      </c>
      <c r="K15" s="23"/>
      <c r="L15" s="6" t="s">
        <v>22</v>
      </c>
      <c r="M15" s="7">
        <v>1.85</v>
      </c>
      <c r="N15" s="7">
        <v>3</v>
      </c>
      <c r="O15" s="8" t="s">
        <v>28</v>
      </c>
      <c r="P15" s="7">
        <f t="shared" si="4"/>
        <v>24</v>
      </c>
      <c r="Q15" s="28">
        <f t="shared" si="0"/>
        <v>2.5500000000000007</v>
      </c>
      <c r="R15" s="9">
        <f t="shared" si="5"/>
        <v>2.2375000000000003</v>
      </c>
      <c r="S15" s="10">
        <f t="shared" si="1"/>
        <v>26.237500000000001</v>
      </c>
      <c r="T15" s="11">
        <f t="shared" si="2"/>
        <v>0.46153846153846156</v>
      </c>
      <c r="U15" s="12">
        <f t="shared" si="3"/>
        <v>9.3229166666666696E-2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7.75" customHeight="1" x14ac:dyDescent="0.2">
      <c r="A16" s="3">
        <v>14</v>
      </c>
      <c r="B16" s="4">
        <v>45024</v>
      </c>
      <c r="C16" s="3" t="s">
        <v>68</v>
      </c>
      <c r="D16" s="3" t="s">
        <v>23</v>
      </c>
      <c r="E16" s="3">
        <v>2</v>
      </c>
      <c r="F16" s="3" t="s">
        <v>69</v>
      </c>
      <c r="G16" s="3" t="s">
        <v>20</v>
      </c>
      <c r="H16" s="3" t="s">
        <v>24</v>
      </c>
      <c r="I16" s="3" t="s">
        <v>25</v>
      </c>
      <c r="J16" s="5" t="s">
        <v>70</v>
      </c>
      <c r="K16" s="23" t="s">
        <v>71</v>
      </c>
      <c r="L16" s="6" t="s">
        <v>27</v>
      </c>
      <c r="M16" s="7">
        <v>2.19</v>
      </c>
      <c r="N16" s="7">
        <v>1.5</v>
      </c>
      <c r="O16" s="8" t="s">
        <v>28</v>
      </c>
      <c r="P16" s="7">
        <f t="shared" si="4"/>
        <v>25.5</v>
      </c>
      <c r="Q16" s="32">
        <f t="shared" si="0"/>
        <v>-1.5</v>
      </c>
      <c r="R16" s="9">
        <f t="shared" si="5"/>
        <v>0.73750000000000027</v>
      </c>
      <c r="S16" s="10">
        <f t="shared" si="1"/>
        <v>26.237500000000001</v>
      </c>
      <c r="T16" s="11">
        <f t="shared" si="2"/>
        <v>0.42857142857142855</v>
      </c>
      <c r="U16" s="12">
        <f t="shared" si="3"/>
        <v>2.8921568627451009E-2</v>
      </c>
      <c r="V16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9.25" customHeight="1" x14ac:dyDescent="0.2">
      <c r="A17" s="3">
        <v>15</v>
      </c>
      <c r="B17" s="4">
        <v>45024</v>
      </c>
      <c r="C17" s="3" t="s">
        <v>72</v>
      </c>
      <c r="D17" s="3" t="s">
        <v>23</v>
      </c>
      <c r="E17" s="3">
        <v>2</v>
      </c>
      <c r="F17" s="3" t="s">
        <v>73</v>
      </c>
      <c r="G17" s="3" t="s">
        <v>20</v>
      </c>
      <c r="H17" s="3" t="s">
        <v>24</v>
      </c>
      <c r="I17" s="3" t="s">
        <v>25</v>
      </c>
      <c r="J17" s="5" t="s">
        <v>74</v>
      </c>
      <c r="K17" s="23"/>
      <c r="L17" s="6" t="s">
        <v>27</v>
      </c>
      <c r="M17" s="7">
        <v>2.86</v>
      </c>
      <c r="N17" s="7">
        <v>1</v>
      </c>
      <c r="O17" s="8" t="s">
        <v>28</v>
      </c>
      <c r="P17" s="7">
        <f t="shared" si="4"/>
        <v>26.5</v>
      </c>
      <c r="Q17" s="32">
        <f t="shared" si="0"/>
        <v>-1</v>
      </c>
      <c r="R17" s="9">
        <f t="shared" si="5"/>
        <v>-0.26249999999999973</v>
      </c>
      <c r="S17" s="10">
        <f t="shared" si="1"/>
        <v>26.237500000000001</v>
      </c>
      <c r="T17" s="11">
        <f t="shared" si="2"/>
        <v>0.4</v>
      </c>
      <c r="U17" s="12">
        <f t="shared" si="3"/>
        <v>-9.9056603773584641E-3</v>
      </c>
      <c r="V17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45024</v>
      </c>
      <c r="C18" s="3" t="s">
        <v>75</v>
      </c>
      <c r="D18" s="3" t="s">
        <v>23</v>
      </c>
      <c r="E18" s="3">
        <v>1</v>
      </c>
      <c r="F18" s="3" t="s">
        <v>35</v>
      </c>
      <c r="G18" s="3" t="s">
        <v>20</v>
      </c>
      <c r="H18" s="3" t="s">
        <v>24</v>
      </c>
      <c r="I18" s="3" t="s">
        <v>25</v>
      </c>
      <c r="J18" s="33" t="s">
        <v>76</v>
      </c>
      <c r="K18" s="23"/>
      <c r="L18" s="6" t="s">
        <v>22</v>
      </c>
      <c r="M18" s="7">
        <v>1</v>
      </c>
      <c r="N18" s="7">
        <v>2</v>
      </c>
      <c r="O18" s="8" t="s">
        <v>28</v>
      </c>
      <c r="P18" s="7">
        <f t="shared" si="4"/>
        <v>28.5</v>
      </c>
      <c r="Q18" s="34">
        <f t="shared" si="0"/>
        <v>0</v>
      </c>
      <c r="R18" s="9">
        <f t="shared" si="5"/>
        <v>-0.26249999999999973</v>
      </c>
      <c r="S18" s="10">
        <f t="shared" si="1"/>
        <v>28.237500000000001</v>
      </c>
      <c r="T18" s="11">
        <f t="shared" si="2"/>
        <v>0.4375</v>
      </c>
      <c r="U18" s="12">
        <f t="shared" si="3"/>
        <v>-9.2105263157894485E-3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9.25" customHeight="1" x14ac:dyDescent="0.2">
      <c r="A19" s="3">
        <v>17</v>
      </c>
      <c r="B19" s="4">
        <v>45024</v>
      </c>
      <c r="C19" s="3" t="s">
        <v>77</v>
      </c>
      <c r="D19" s="3" t="s">
        <v>46</v>
      </c>
      <c r="E19" s="3">
        <v>2</v>
      </c>
      <c r="F19" s="3" t="s">
        <v>78</v>
      </c>
      <c r="G19" s="3" t="s">
        <v>20</v>
      </c>
      <c r="H19" s="3" t="s">
        <v>79</v>
      </c>
      <c r="I19" s="3" t="s">
        <v>25</v>
      </c>
      <c r="J19" s="5" t="s">
        <v>80</v>
      </c>
      <c r="K19" s="23" t="s">
        <v>42</v>
      </c>
      <c r="L19" s="6" t="s">
        <v>27</v>
      </c>
      <c r="M19" s="7">
        <v>2.5099999999999998</v>
      </c>
      <c r="N19" s="7">
        <v>1.5</v>
      </c>
      <c r="O19" s="8" t="s">
        <v>28</v>
      </c>
      <c r="P19" s="7">
        <f t="shared" si="4"/>
        <v>30</v>
      </c>
      <c r="Q19" s="32">
        <f t="shared" si="0"/>
        <v>-1.5</v>
      </c>
      <c r="R19" s="9">
        <f t="shared" si="5"/>
        <v>-1.7624999999999997</v>
      </c>
      <c r="S19" s="10">
        <f t="shared" si="1"/>
        <v>28.237500000000001</v>
      </c>
      <c r="T19" s="11">
        <f t="shared" si="2"/>
        <v>0.41176470588235292</v>
      </c>
      <c r="U19" s="12">
        <f t="shared" si="3"/>
        <v>-5.8749999999999976E-2</v>
      </c>
      <c r="V19">
        <f>COUNTIF($L$2:L19,1)</f>
        <v>7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45026</v>
      </c>
      <c r="C20" s="3" t="s">
        <v>81</v>
      </c>
      <c r="D20" s="3" t="s">
        <v>23</v>
      </c>
      <c r="E20" s="3">
        <v>1</v>
      </c>
      <c r="F20" s="3" t="s">
        <v>41</v>
      </c>
      <c r="G20" s="3" t="s">
        <v>20</v>
      </c>
      <c r="H20" s="3" t="s">
        <v>24</v>
      </c>
      <c r="I20" s="3" t="s">
        <v>25</v>
      </c>
      <c r="J20" s="5" t="s">
        <v>26</v>
      </c>
      <c r="K20" s="23"/>
      <c r="L20" s="6" t="s">
        <v>27</v>
      </c>
      <c r="M20" s="7">
        <v>1.89</v>
      </c>
      <c r="N20" s="7">
        <v>2</v>
      </c>
      <c r="O20" s="8" t="s">
        <v>28</v>
      </c>
      <c r="P20" s="7">
        <f t="shared" si="4"/>
        <v>32</v>
      </c>
      <c r="Q20" s="32">
        <f t="shared" si="0"/>
        <v>-2</v>
      </c>
      <c r="R20" s="9">
        <f t="shared" si="5"/>
        <v>-3.7624999999999997</v>
      </c>
      <c r="S20" s="10">
        <f t="shared" si="1"/>
        <v>28.237500000000001</v>
      </c>
      <c r="T20" s="11">
        <f t="shared" si="2"/>
        <v>0.3888888888888889</v>
      </c>
      <c r="U20" s="12">
        <f t="shared" si="3"/>
        <v>-0.11757812499999998</v>
      </c>
      <c r="V20">
        <f>COUNTIF($L$2:L20,1)</f>
        <v>7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45026</v>
      </c>
      <c r="C21" s="3" t="s">
        <v>82</v>
      </c>
      <c r="D21" s="3" t="s">
        <v>23</v>
      </c>
      <c r="E21" s="3">
        <v>1</v>
      </c>
      <c r="F21" s="3" t="s">
        <v>39</v>
      </c>
      <c r="G21" s="3" t="s">
        <v>20</v>
      </c>
      <c r="H21" s="3" t="s">
        <v>24</v>
      </c>
      <c r="I21" s="3" t="s">
        <v>25</v>
      </c>
      <c r="J21" s="13" t="s">
        <v>83</v>
      </c>
      <c r="K21" s="23"/>
      <c r="L21" s="6" t="s">
        <v>22</v>
      </c>
      <c r="M21" s="7">
        <v>1.81</v>
      </c>
      <c r="N21" s="7">
        <v>1.5</v>
      </c>
      <c r="O21" s="8" t="s">
        <v>28</v>
      </c>
      <c r="P21" s="7">
        <f t="shared" si="4"/>
        <v>33.5</v>
      </c>
      <c r="Q21" s="28">
        <f t="shared" si="0"/>
        <v>1.2149999999999999</v>
      </c>
      <c r="R21" s="9">
        <f t="shared" si="5"/>
        <v>-2.5474999999999999</v>
      </c>
      <c r="S21" s="10">
        <f t="shared" si="1"/>
        <v>30.952500000000001</v>
      </c>
      <c r="T21" s="11">
        <f t="shared" si="2"/>
        <v>0.42105263157894735</v>
      </c>
      <c r="U21" s="12">
        <f t="shared" si="3"/>
        <v>-7.6044776119402968E-2</v>
      </c>
      <c r="V21">
        <f>COUNTIF($L$2:L21,1)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45030</v>
      </c>
      <c r="C22" s="3" t="s">
        <v>84</v>
      </c>
      <c r="D22" s="3" t="s">
        <v>23</v>
      </c>
      <c r="E22" s="3">
        <v>1</v>
      </c>
      <c r="F22" s="3" t="s">
        <v>43</v>
      </c>
      <c r="G22" s="3" t="s">
        <v>20</v>
      </c>
      <c r="H22" s="3" t="s">
        <v>24</v>
      </c>
      <c r="I22" s="3" t="s">
        <v>25</v>
      </c>
      <c r="J22" s="33" t="s">
        <v>44</v>
      </c>
      <c r="K22" s="23"/>
      <c r="L22" s="6" t="s">
        <v>22</v>
      </c>
      <c r="M22" s="7">
        <v>1</v>
      </c>
      <c r="N22" s="7">
        <v>1.5</v>
      </c>
      <c r="O22" s="8" t="s">
        <v>28</v>
      </c>
      <c r="P22" s="7">
        <f t="shared" si="4"/>
        <v>35</v>
      </c>
      <c r="Q22" s="34">
        <f t="shared" si="0"/>
        <v>0</v>
      </c>
      <c r="R22" s="9">
        <f t="shared" si="5"/>
        <v>-2.5474999999999999</v>
      </c>
      <c r="S22" s="10">
        <f t="shared" si="1"/>
        <v>32.452500000000001</v>
      </c>
      <c r="T22" s="11">
        <f t="shared" si="2"/>
        <v>0.45</v>
      </c>
      <c r="U22" s="12">
        <f t="shared" si="3"/>
        <v>-7.2785714285714273E-2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8.5" customHeight="1" x14ac:dyDescent="0.2">
      <c r="A23" s="3">
        <v>21</v>
      </c>
      <c r="B23" s="4">
        <v>45030</v>
      </c>
      <c r="C23" s="3" t="s">
        <v>85</v>
      </c>
      <c r="D23" s="3" t="s">
        <v>23</v>
      </c>
      <c r="E23" s="3">
        <v>2</v>
      </c>
      <c r="F23" s="3" t="s">
        <v>86</v>
      </c>
      <c r="G23" s="35" t="s">
        <v>20</v>
      </c>
      <c r="H23" s="3" t="s">
        <v>24</v>
      </c>
      <c r="I23" s="3" t="s">
        <v>25</v>
      </c>
      <c r="J23" s="5" t="s">
        <v>87</v>
      </c>
      <c r="K23" s="23"/>
      <c r="L23" s="6" t="s">
        <v>27</v>
      </c>
      <c r="M23" s="7">
        <v>2.9</v>
      </c>
      <c r="N23" s="7">
        <v>2</v>
      </c>
      <c r="O23" s="8" t="s">
        <v>28</v>
      </c>
      <c r="P23" s="7">
        <f t="shared" si="4"/>
        <v>37</v>
      </c>
      <c r="Q23" s="32">
        <f t="shared" si="0"/>
        <v>-2</v>
      </c>
      <c r="R23" s="9">
        <f t="shared" si="5"/>
        <v>-4.5474999999999994</v>
      </c>
      <c r="S23" s="10">
        <f t="shared" si="1"/>
        <v>32.452500000000001</v>
      </c>
      <c r="T23" s="11">
        <f t="shared" si="2"/>
        <v>0.42857142857142855</v>
      </c>
      <c r="U23" s="12">
        <f t="shared" si="3"/>
        <v>-0.12290540540540539</v>
      </c>
      <c r="V23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8.5" customHeight="1" x14ac:dyDescent="0.2">
      <c r="A24" s="3">
        <v>22</v>
      </c>
      <c r="B24" s="4">
        <v>45031</v>
      </c>
      <c r="C24" s="3" t="s">
        <v>88</v>
      </c>
      <c r="D24" s="3" t="s">
        <v>23</v>
      </c>
      <c r="E24" s="3">
        <v>2</v>
      </c>
      <c r="F24" s="3" t="s">
        <v>89</v>
      </c>
      <c r="G24" s="3" t="s">
        <v>20</v>
      </c>
      <c r="H24" s="3" t="s">
        <v>24</v>
      </c>
      <c r="I24" s="3" t="s">
        <v>25</v>
      </c>
      <c r="J24" s="13" t="s">
        <v>90</v>
      </c>
      <c r="K24" s="23"/>
      <c r="L24" s="6" t="s">
        <v>22</v>
      </c>
      <c r="M24" s="7">
        <v>2.2999999999999998</v>
      </c>
      <c r="N24" s="7">
        <v>2</v>
      </c>
      <c r="O24" s="8" t="s">
        <v>28</v>
      </c>
      <c r="P24" s="7">
        <f t="shared" si="4"/>
        <v>39</v>
      </c>
      <c r="Q24" s="28">
        <f t="shared" si="0"/>
        <v>2.5999999999999996</v>
      </c>
      <c r="R24" s="9">
        <f t="shared" si="5"/>
        <v>-1.9474999999999998</v>
      </c>
      <c r="S24" s="10">
        <f t="shared" si="1"/>
        <v>37.052500000000002</v>
      </c>
      <c r="T24" s="11">
        <f t="shared" si="2"/>
        <v>0.45454545454545453</v>
      </c>
      <c r="U24" s="12">
        <f t="shared" si="3"/>
        <v>-4.9935897435897388E-2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7.75" customHeight="1" x14ac:dyDescent="0.2">
      <c r="A25" s="3">
        <v>23</v>
      </c>
      <c r="B25" s="4">
        <v>45031</v>
      </c>
      <c r="C25" s="3" t="s">
        <v>91</v>
      </c>
      <c r="D25" s="3" t="s">
        <v>23</v>
      </c>
      <c r="E25" s="3">
        <v>2</v>
      </c>
      <c r="F25" s="3" t="s">
        <v>92</v>
      </c>
      <c r="G25" s="3" t="s">
        <v>20</v>
      </c>
      <c r="H25" s="3" t="s">
        <v>24</v>
      </c>
      <c r="I25" s="3" t="s">
        <v>25</v>
      </c>
      <c r="J25" s="13" t="s">
        <v>93</v>
      </c>
      <c r="K25" s="23"/>
      <c r="L25" s="6" t="s">
        <v>22</v>
      </c>
      <c r="M25" s="7">
        <v>2.2999999999999998</v>
      </c>
      <c r="N25" s="7">
        <v>1.5</v>
      </c>
      <c r="O25" s="8" t="s">
        <v>28</v>
      </c>
      <c r="P25" s="7">
        <f t="shared" si="4"/>
        <v>40.5</v>
      </c>
      <c r="Q25" s="28">
        <f t="shared" si="0"/>
        <v>1.9499999999999997</v>
      </c>
      <c r="R25" s="9">
        <f t="shared" si="5"/>
        <v>2.4999999999999467E-3</v>
      </c>
      <c r="S25" s="10">
        <f t="shared" si="1"/>
        <v>40.502499999999998</v>
      </c>
      <c r="T25" s="11">
        <f t="shared" si="2"/>
        <v>0.47826086956521741</v>
      </c>
      <c r="U25" s="12">
        <f t="shared" si="3"/>
        <v>6.1728395061672248E-5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45032</v>
      </c>
      <c r="C26" s="3" t="s">
        <v>94</v>
      </c>
      <c r="D26" s="3" t="s">
        <v>23</v>
      </c>
      <c r="E26" s="3">
        <v>1</v>
      </c>
      <c r="F26" s="3" t="s">
        <v>40</v>
      </c>
      <c r="G26" s="3" t="s">
        <v>20</v>
      </c>
      <c r="H26" s="3" t="s">
        <v>24</v>
      </c>
      <c r="I26" s="3" t="s">
        <v>25</v>
      </c>
      <c r="J26" s="5" t="s">
        <v>38</v>
      </c>
      <c r="K26" s="23" t="s">
        <v>95</v>
      </c>
      <c r="L26" s="6" t="s">
        <v>27</v>
      </c>
      <c r="M26" s="7">
        <v>1.95</v>
      </c>
      <c r="N26" s="7">
        <v>1.5</v>
      </c>
      <c r="O26" s="8" t="s">
        <v>28</v>
      </c>
      <c r="P26" s="7">
        <f t="shared" si="4"/>
        <v>42</v>
      </c>
      <c r="Q26" s="32">
        <f t="shared" si="0"/>
        <v>-1.5</v>
      </c>
      <c r="R26" s="9">
        <f t="shared" si="5"/>
        <v>-1.4975000000000001</v>
      </c>
      <c r="S26" s="10">
        <f t="shared" si="1"/>
        <v>40.502499999999998</v>
      </c>
      <c r="T26" s="11">
        <f t="shared" si="2"/>
        <v>0.45833333333333331</v>
      </c>
      <c r="U26" s="12">
        <f t="shared" si="3"/>
        <v>-3.565476190476196E-2</v>
      </c>
      <c r="V26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30" customHeight="1" x14ac:dyDescent="0.2">
      <c r="A27" s="3">
        <v>25</v>
      </c>
      <c r="B27" s="4">
        <v>45032</v>
      </c>
      <c r="C27" s="3" t="s">
        <v>96</v>
      </c>
      <c r="D27" s="3" t="s">
        <v>23</v>
      </c>
      <c r="E27" s="3">
        <v>2</v>
      </c>
      <c r="F27" s="3" t="s">
        <v>97</v>
      </c>
      <c r="G27" s="3" t="s">
        <v>20</v>
      </c>
      <c r="H27" s="3" t="s">
        <v>24</v>
      </c>
      <c r="I27" s="3" t="s">
        <v>25</v>
      </c>
      <c r="J27" s="5" t="s">
        <v>98</v>
      </c>
      <c r="K27" s="23" t="s">
        <v>99</v>
      </c>
      <c r="L27" s="6" t="s">
        <v>27</v>
      </c>
      <c r="M27" s="7">
        <v>2.54</v>
      </c>
      <c r="N27" s="7">
        <v>1</v>
      </c>
      <c r="O27" s="8" t="s">
        <v>28</v>
      </c>
      <c r="P27" s="7">
        <f t="shared" si="4"/>
        <v>43</v>
      </c>
      <c r="Q27" s="32">
        <f t="shared" si="0"/>
        <v>-1</v>
      </c>
      <c r="R27" s="9">
        <f t="shared" si="5"/>
        <v>-2.4975000000000001</v>
      </c>
      <c r="S27" s="10">
        <f t="shared" si="1"/>
        <v>40.502499999999998</v>
      </c>
      <c r="T27" s="11">
        <f t="shared" si="2"/>
        <v>0.44</v>
      </c>
      <c r="U27" s="12">
        <f t="shared" si="3"/>
        <v>-5.8081395348837266E-2</v>
      </c>
      <c r="V27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9.25" customHeight="1" x14ac:dyDescent="0.2">
      <c r="A28" s="3">
        <v>26</v>
      </c>
      <c r="B28" s="4">
        <v>45032</v>
      </c>
      <c r="C28" s="3" t="s">
        <v>100</v>
      </c>
      <c r="D28" s="3" t="s">
        <v>23</v>
      </c>
      <c r="E28" s="3">
        <v>2</v>
      </c>
      <c r="F28" s="3" t="s">
        <v>101</v>
      </c>
      <c r="G28" s="3" t="s">
        <v>20</v>
      </c>
      <c r="H28" s="3" t="s">
        <v>24</v>
      </c>
      <c r="I28" s="3" t="s">
        <v>25</v>
      </c>
      <c r="J28" s="13" t="s">
        <v>102</v>
      </c>
      <c r="K28" s="23"/>
      <c r="L28" s="6" t="s">
        <v>22</v>
      </c>
      <c r="M28" s="7">
        <v>2.5499999999999998</v>
      </c>
      <c r="N28" s="7">
        <v>1</v>
      </c>
      <c r="O28" s="8" t="s">
        <v>28</v>
      </c>
      <c r="P28" s="7">
        <f t="shared" si="4"/>
        <v>44</v>
      </c>
      <c r="Q28" s="28">
        <f t="shared" si="0"/>
        <v>1.5499999999999998</v>
      </c>
      <c r="R28" s="9">
        <f t="shared" si="5"/>
        <v>-0.94750000000000023</v>
      </c>
      <c r="S28" s="10">
        <f t="shared" si="1"/>
        <v>43.052500000000002</v>
      </c>
      <c r="T28" s="11">
        <f t="shared" si="2"/>
        <v>0.46153846153846156</v>
      </c>
      <c r="U28" s="12">
        <f t="shared" si="3"/>
        <v>-2.1534090909090864E-2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9.25" customHeight="1" x14ac:dyDescent="0.2">
      <c r="A29" s="3">
        <v>27</v>
      </c>
      <c r="B29" s="4">
        <v>45032</v>
      </c>
      <c r="C29" s="3" t="s">
        <v>103</v>
      </c>
      <c r="D29" s="3" t="s">
        <v>23</v>
      </c>
      <c r="E29" s="3">
        <v>1</v>
      </c>
      <c r="F29" s="3" t="s">
        <v>41</v>
      </c>
      <c r="G29" s="3" t="s">
        <v>20</v>
      </c>
      <c r="H29" s="3" t="s">
        <v>24</v>
      </c>
      <c r="I29" s="3" t="s">
        <v>25</v>
      </c>
      <c r="J29" s="5" t="s">
        <v>34</v>
      </c>
      <c r="K29" s="23" t="s">
        <v>104</v>
      </c>
      <c r="L29" s="6" t="s">
        <v>27</v>
      </c>
      <c r="M29" s="7">
        <v>1.93</v>
      </c>
      <c r="N29" s="7">
        <v>1.5</v>
      </c>
      <c r="O29" s="8" t="s">
        <v>28</v>
      </c>
      <c r="P29" s="7">
        <f t="shared" si="4"/>
        <v>45.5</v>
      </c>
      <c r="Q29" s="32">
        <f t="shared" si="0"/>
        <v>-1.5</v>
      </c>
      <c r="R29" s="9">
        <f t="shared" si="5"/>
        <v>-2.4475000000000002</v>
      </c>
      <c r="S29" s="10">
        <f t="shared" si="1"/>
        <v>43.052500000000002</v>
      </c>
      <c r="T29" s="11">
        <f t="shared" si="2"/>
        <v>0.44444444444444442</v>
      </c>
      <c r="U29" s="12">
        <f t="shared" si="3"/>
        <v>-5.3791208791208744E-2</v>
      </c>
      <c r="V29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.75" customHeight="1" x14ac:dyDescent="0.2">
      <c r="A30" s="3">
        <v>28</v>
      </c>
      <c r="B30" s="4">
        <v>45032</v>
      </c>
      <c r="C30" s="3" t="s">
        <v>105</v>
      </c>
      <c r="D30" s="3" t="s">
        <v>23</v>
      </c>
      <c r="E30" s="3">
        <v>1</v>
      </c>
      <c r="F30" s="3" t="s">
        <v>47</v>
      </c>
      <c r="G30" s="3" t="s">
        <v>20</v>
      </c>
      <c r="H30" s="3" t="s">
        <v>24</v>
      </c>
      <c r="I30" s="3" t="s">
        <v>25</v>
      </c>
      <c r="J30" s="13" t="s">
        <v>106</v>
      </c>
      <c r="K30" s="23"/>
      <c r="L30" s="6" t="s">
        <v>22</v>
      </c>
      <c r="M30" s="7">
        <v>2.2799999999999998</v>
      </c>
      <c r="N30" s="7">
        <v>1.5</v>
      </c>
      <c r="O30" s="8" t="s">
        <v>28</v>
      </c>
      <c r="P30" s="7">
        <f t="shared" si="4"/>
        <v>47</v>
      </c>
      <c r="Q30" s="28">
        <f t="shared" si="0"/>
        <v>1.92</v>
      </c>
      <c r="R30" s="9">
        <f t="shared" si="5"/>
        <v>-0.5275000000000003</v>
      </c>
      <c r="S30" s="10">
        <f t="shared" si="1"/>
        <v>46.472499999999997</v>
      </c>
      <c r="T30" s="11">
        <f t="shared" si="2"/>
        <v>0.4642857142857143</v>
      </c>
      <c r="U30" s="12">
        <f t="shared" si="3"/>
        <v>-1.1223404255319222E-2</v>
      </c>
      <c r="V30">
        <f>COUNTIF($L$2:L30,1)</f>
        <v>13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.75" customHeight="1" x14ac:dyDescent="0.2">
      <c r="A31" s="3">
        <v>29</v>
      </c>
      <c r="B31" s="4">
        <v>45032</v>
      </c>
      <c r="C31" s="3" t="s">
        <v>107</v>
      </c>
      <c r="D31" s="3" t="s">
        <v>23</v>
      </c>
      <c r="E31" s="3">
        <v>1</v>
      </c>
      <c r="F31" s="3" t="s">
        <v>108</v>
      </c>
      <c r="G31" s="3" t="s">
        <v>20</v>
      </c>
      <c r="H31" s="3" t="s">
        <v>24</v>
      </c>
      <c r="I31" s="3" t="s">
        <v>25</v>
      </c>
      <c r="J31" s="5" t="s">
        <v>26</v>
      </c>
      <c r="K31" s="23" t="s">
        <v>109</v>
      </c>
      <c r="L31" s="6" t="s">
        <v>27</v>
      </c>
      <c r="M31" s="7">
        <v>2.0299999999999998</v>
      </c>
      <c r="N31" s="7">
        <v>0.75</v>
      </c>
      <c r="O31" s="8" t="s">
        <v>28</v>
      </c>
      <c r="P31" s="7">
        <f t="shared" si="4"/>
        <v>47.75</v>
      </c>
      <c r="Q31" s="32">
        <f t="shared" si="0"/>
        <v>-0.75</v>
      </c>
      <c r="R31" s="9">
        <f t="shared" si="5"/>
        <v>-1.2775000000000003</v>
      </c>
      <c r="S31" s="10">
        <f t="shared" si="1"/>
        <v>46.472499999999997</v>
      </c>
      <c r="T31" s="11">
        <f t="shared" si="2"/>
        <v>0.44827586206896552</v>
      </c>
      <c r="U31" s="12">
        <f t="shared" si="3"/>
        <v>-2.6753926701570754E-2</v>
      </c>
      <c r="V31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.75" customHeight="1" x14ac:dyDescent="0.2">
      <c r="A32" s="3">
        <v>30</v>
      </c>
      <c r="B32" s="4">
        <v>45032</v>
      </c>
      <c r="C32" s="3" t="s">
        <v>110</v>
      </c>
      <c r="D32" s="3" t="s">
        <v>23</v>
      </c>
      <c r="E32" s="3">
        <v>1</v>
      </c>
      <c r="F32" s="3" t="s">
        <v>41</v>
      </c>
      <c r="G32" s="3" t="s">
        <v>20</v>
      </c>
      <c r="H32" s="3" t="s">
        <v>24</v>
      </c>
      <c r="I32" s="3" t="s">
        <v>25</v>
      </c>
      <c r="J32" s="5" t="s">
        <v>38</v>
      </c>
      <c r="K32" s="23" t="s">
        <v>111</v>
      </c>
      <c r="L32" s="6" t="s">
        <v>27</v>
      </c>
      <c r="M32" s="7">
        <v>2.02</v>
      </c>
      <c r="N32" s="7">
        <v>1</v>
      </c>
      <c r="O32" s="8" t="s">
        <v>28</v>
      </c>
      <c r="P32" s="7">
        <f t="shared" si="4"/>
        <v>48.75</v>
      </c>
      <c r="Q32" s="32">
        <f t="shared" si="0"/>
        <v>-1</v>
      </c>
      <c r="R32" s="9">
        <f t="shared" si="5"/>
        <v>-2.2775000000000003</v>
      </c>
      <c r="S32" s="10">
        <f t="shared" si="1"/>
        <v>46.472499999999997</v>
      </c>
      <c r="T32" s="11">
        <f t="shared" si="2"/>
        <v>0.43333333333333335</v>
      </c>
      <c r="U32" s="12">
        <f t="shared" si="3"/>
        <v>-4.6717948717948786E-2</v>
      </c>
      <c r="V32">
        <f>COUNTIF($L$2:L32,1)</f>
        <v>13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45034</v>
      </c>
      <c r="C33" s="3" t="s">
        <v>112</v>
      </c>
      <c r="D33" s="3" t="s">
        <v>46</v>
      </c>
      <c r="E33" s="3">
        <v>1</v>
      </c>
      <c r="F33" s="3" t="s">
        <v>113</v>
      </c>
      <c r="G33" s="3" t="s">
        <v>20</v>
      </c>
      <c r="H33" s="3" t="s">
        <v>79</v>
      </c>
      <c r="I33" s="3" t="s">
        <v>21</v>
      </c>
      <c r="J33" s="5" t="s">
        <v>114</v>
      </c>
      <c r="K33" s="23" t="s">
        <v>42</v>
      </c>
      <c r="L33" s="6" t="s">
        <v>27</v>
      </c>
      <c r="M33" s="7">
        <v>2</v>
      </c>
      <c r="N33" s="7">
        <v>1.5</v>
      </c>
      <c r="O33" s="8" t="s">
        <v>28</v>
      </c>
      <c r="P33" s="7">
        <f t="shared" si="4"/>
        <v>50.25</v>
      </c>
      <c r="Q33" s="32">
        <f t="shared" si="0"/>
        <v>-1.5</v>
      </c>
      <c r="R33" s="9">
        <f t="shared" si="5"/>
        <v>-3.7775000000000003</v>
      </c>
      <c r="S33" s="10">
        <f t="shared" si="1"/>
        <v>46.472499999999997</v>
      </c>
      <c r="T33" s="11">
        <f t="shared" si="2"/>
        <v>0.41935483870967744</v>
      </c>
      <c r="U33" s="12">
        <f t="shared" si="3"/>
        <v>-7.5174129353233893E-2</v>
      </c>
      <c r="V33">
        <f>COUNTIF($L$2:L33,1)</f>
        <v>13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45037</v>
      </c>
      <c r="C34" s="3" t="s">
        <v>115</v>
      </c>
      <c r="D34" s="3" t="s">
        <v>23</v>
      </c>
      <c r="E34" s="3">
        <v>1</v>
      </c>
      <c r="F34" s="3" t="s">
        <v>41</v>
      </c>
      <c r="G34" s="3" t="s">
        <v>20</v>
      </c>
      <c r="H34" s="3" t="s">
        <v>24</v>
      </c>
      <c r="I34" s="3" t="s">
        <v>25</v>
      </c>
      <c r="J34" s="5" t="s">
        <v>34</v>
      </c>
      <c r="K34" s="23" t="s">
        <v>116</v>
      </c>
      <c r="L34" s="6" t="s">
        <v>27</v>
      </c>
      <c r="M34" s="7">
        <v>1.81</v>
      </c>
      <c r="N34" s="7">
        <v>2</v>
      </c>
      <c r="O34" s="8" t="s">
        <v>28</v>
      </c>
      <c r="P34" s="7">
        <f t="shared" si="4"/>
        <v>52.25</v>
      </c>
      <c r="Q34" s="32">
        <f t="shared" si="0"/>
        <v>-2</v>
      </c>
      <c r="R34" s="9">
        <f t="shared" si="5"/>
        <v>-5.7774999999999999</v>
      </c>
      <c r="S34" s="10">
        <f t="shared" si="1"/>
        <v>46.472499999999997</v>
      </c>
      <c r="T34" s="11">
        <f t="shared" si="2"/>
        <v>0.40625</v>
      </c>
      <c r="U34" s="12">
        <f t="shared" si="3"/>
        <v>-0.11057416267942591</v>
      </c>
      <c r="V34">
        <f>COUNTIF($L$2:L34,1)</f>
        <v>13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45037</v>
      </c>
      <c r="C35" s="3" t="s">
        <v>117</v>
      </c>
      <c r="D35" s="3" t="s">
        <v>23</v>
      </c>
      <c r="E35" s="3">
        <v>1</v>
      </c>
      <c r="F35" s="3" t="s">
        <v>63</v>
      </c>
      <c r="G35" s="3" t="s">
        <v>20</v>
      </c>
      <c r="H35" s="3" t="s">
        <v>24</v>
      </c>
      <c r="I35" s="3" t="s">
        <v>25</v>
      </c>
      <c r="J35" s="13" t="s">
        <v>45</v>
      </c>
      <c r="K35" s="23"/>
      <c r="L35" s="6" t="s">
        <v>22</v>
      </c>
      <c r="M35" s="7">
        <v>1.98</v>
      </c>
      <c r="N35" s="7">
        <v>2</v>
      </c>
      <c r="O35" s="8" t="s">
        <v>28</v>
      </c>
      <c r="P35" s="7">
        <f t="shared" si="4"/>
        <v>54.25</v>
      </c>
      <c r="Q35" s="28">
        <f t="shared" si="0"/>
        <v>1.96</v>
      </c>
      <c r="R35" s="9">
        <f t="shared" si="5"/>
        <v>-3.8174999999999999</v>
      </c>
      <c r="S35" s="10">
        <f t="shared" si="1"/>
        <v>50.432499999999997</v>
      </c>
      <c r="T35" s="11">
        <f t="shared" si="2"/>
        <v>0.42424242424242425</v>
      </c>
      <c r="U35" s="12">
        <f t="shared" si="3"/>
        <v>-7.0368663594470096E-2</v>
      </c>
      <c r="V35">
        <f>COUNTIF($L$2:L35,1)</f>
        <v>14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45037</v>
      </c>
      <c r="C36" s="3" t="s">
        <v>118</v>
      </c>
      <c r="D36" s="3" t="s">
        <v>23</v>
      </c>
      <c r="E36" s="3">
        <v>1</v>
      </c>
      <c r="F36" s="3" t="s">
        <v>39</v>
      </c>
      <c r="G36" s="3" t="s">
        <v>20</v>
      </c>
      <c r="H36" s="3" t="s">
        <v>24</v>
      </c>
      <c r="I36" s="3" t="s">
        <v>25</v>
      </c>
      <c r="J36" s="5" t="s">
        <v>31</v>
      </c>
      <c r="K36" s="23" t="s">
        <v>119</v>
      </c>
      <c r="L36" s="6" t="s">
        <v>27</v>
      </c>
      <c r="M36" s="7">
        <v>2.04</v>
      </c>
      <c r="N36" s="7">
        <v>0.75</v>
      </c>
      <c r="O36" s="8" t="s">
        <v>28</v>
      </c>
      <c r="P36" s="7">
        <f t="shared" si="4"/>
        <v>55</v>
      </c>
      <c r="Q36" s="32">
        <f t="shared" si="0"/>
        <v>-0.75</v>
      </c>
      <c r="R36" s="9">
        <f t="shared" si="5"/>
        <v>-4.5674999999999999</v>
      </c>
      <c r="S36" s="10">
        <f t="shared" si="1"/>
        <v>50.432499999999997</v>
      </c>
      <c r="T36" s="11">
        <f t="shared" si="2"/>
        <v>0.41176470588235292</v>
      </c>
      <c r="U36" s="12">
        <f t="shared" si="3"/>
        <v>-8.3045454545454589E-2</v>
      </c>
      <c r="V36">
        <f>COUNTIF($L$2:L36,1)</f>
        <v>14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45038</v>
      </c>
      <c r="C37" s="3" t="s">
        <v>120</v>
      </c>
      <c r="D37" s="3" t="s">
        <v>23</v>
      </c>
      <c r="E37" s="3">
        <v>2</v>
      </c>
      <c r="F37" s="3" t="s">
        <v>121</v>
      </c>
      <c r="G37" s="3" t="s">
        <v>20</v>
      </c>
      <c r="H37" s="3" t="s">
        <v>24</v>
      </c>
      <c r="I37" s="3" t="s">
        <v>25</v>
      </c>
      <c r="J37" s="5" t="s">
        <v>122</v>
      </c>
      <c r="K37" s="23"/>
      <c r="L37" s="6" t="s">
        <v>27</v>
      </c>
      <c r="M37" s="7">
        <v>2.48</v>
      </c>
      <c r="N37" s="7">
        <v>1.5</v>
      </c>
      <c r="O37" s="8" t="s">
        <v>28</v>
      </c>
      <c r="P37" s="7">
        <f t="shared" si="4"/>
        <v>56.5</v>
      </c>
      <c r="Q37" s="32">
        <f t="shared" si="0"/>
        <v>-1.5</v>
      </c>
      <c r="R37" s="9">
        <f t="shared" si="5"/>
        <v>-6.0674999999999999</v>
      </c>
      <c r="S37" s="10">
        <f t="shared" si="1"/>
        <v>50.432499999999997</v>
      </c>
      <c r="T37" s="11">
        <f t="shared" si="2"/>
        <v>0.4</v>
      </c>
      <c r="U37" s="12">
        <f t="shared" si="3"/>
        <v>-0.10738938053097349</v>
      </c>
      <c r="V37">
        <f>COUNTIF($L$2:L37,1)</f>
        <v>14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8.75" customHeight="1" x14ac:dyDescent="0.2">
      <c r="A38" s="3">
        <v>36</v>
      </c>
      <c r="B38" s="4">
        <v>45038</v>
      </c>
      <c r="C38" s="3" t="s">
        <v>123</v>
      </c>
      <c r="D38" s="3" t="s">
        <v>23</v>
      </c>
      <c r="E38" s="3">
        <v>1</v>
      </c>
      <c r="F38" s="3" t="s">
        <v>41</v>
      </c>
      <c r="G38" s="3" t="s">
        <v>20</v>
      </c>
      <c r="H38" s="3" t="s">
        <v>24</v>
      </c>
      <c r="I38" s="3" t="s">
        <v>25</v>
      </c>
      <c r="J38" s="13" t="s">
        <v>33</v>
      </c>
      <c r="K38" s="23"/>
      <c r="L38" s="6" t="s">
        <v>22</v>
      </c>
      <c r="M38" s="7">
        <v>2.06</v>
      </c>
      <c r="N38" s="7">
        <v>1.5</v>
      </c>
      <c r="O38" s="8" t="s">
        <v>28</v>
      </c>
      <c r="P38" s="7">
        <f t="shared" si="4"/>
        <v>58</v>
      </c>
      <c r="Q38" s="28">
        <f t="shared" si="0"/>
        <v>1.5899999999999999</v>
      </c>
      <c r="R38" s="9">
        <f t="shared" si="5"/>
        <v>-4.4775</v>
      </c>
      <c r="S38" s="10">
        <f t="shared" si="1"/>
        <v>53.522500000000001</v>
      </c>
      <c r="T38" s="11">
        <f t="shared" si="2"/>
        <v>0.41666666666666669</v>
      </c>
      <c r="U38" s="12">
        <f t="shared" si="3"/>
        <v>-7.7198275862068955E-2</v>
      </c>
      <c r="V38">
        <f>COUNTIF($L$2:L38,1)</f>
        <v>15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45038</v>
      </c>
      <c r="C39" s="3" t="s">
        <v>124</v>
      </c>
      <c r="D39" s="3" t="s">
        <v>29</v>
      </c>
      <c r="E39" s="3">
        <v>2</v>
      </c>
      <c r="F39" s="3" t="s">
        <v>125</v>
      </c>
      <c r="G39" s="3" t="s">
        <v>20</v>
      </c>
      <c r="H39" s="3" t="s">
        <v>24</v>
      </c>
      <c r="I39" s="3" t="s">
        <v>25</v>
      </c>
      <c r="J39" s="13" t="s">
        <v>126</v>
      </c>
      <c r="K39" s="23"/>
      <c r="L39" s="6" t="s">
        <v>27</v>
      </c>
      <c r="M39" s="7">
        <v>3.2</v>
      </c>
      <c r="N39" s="7">
        <v>1</v>
      </c>
      <c r="O39" s="8" t="s">
        <v>28</v>
      </c>
      <c r="P39" s="7">
        <f t="shared" si="4"/>
        <v>59</v>
      </c>
      <c r="Q39" s="32">
        <f t="shared" si="0"/>
        <v>-1</v>
      </c>
      <c r="R39" s="9">
        <f t="shared" si="5"/>
        <v>-5.4775</v>
      </c>
      <c r="S39" s="10">
        <f t="shared" si="1"/>
        <v>53.522500000000001</v>
      </c>
      <c r="T39" s="11">
        <f t="shared" si="2"/>
        <v>0.40540540540540543</v>
      </c>
      <c r="U39" s="12">
        <f t="shared" si="3"/>
        <v>-9.2838983050847437E-2</v>
      </c>
      <c r="V39">
        <f>COUNTIF($L$2:L39,1)</f>
        <v>15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38.25" x14ac:dyDescent="0.2">
      <c r="A40" s="3">
        <v>38</v>
      </c>
      <c r="B40" s="4">
        <v>45038</v>
      </c>
      <c r="C40" s="3" t="s">
        <v>127</v>
      </c>
      <c r="D40" s="3" t="s">
        <v>23</v>
      </c>
      <c r="E40" s="3">
        <v>2</v>
      </c>
      <c r="F40" s="3" t="s">
        <v>49</v>
      </c>
      <c r="G40" s="3" t="s">
        <v>20</v>
      </c>
      <c r="H40" s="3" t="s">
        <v>24</v>
      </c>
      <c r="I40" s="3" t="s">
        <v>25</v>
      </c>
      <c r="J40" s="5" t="s">
        <v>128</v>
      </c>
      <c r="K40" s="23" t="s">
        <v>129</v>
      </c>
      <c r="L40" s="6" t="s">
        <v>27</v>
      </c>
      <c r="M40" s="7">
        <v>1.89</v>
      </c>
      <c r="N40" s="7">
        <v>1.5</v>
      </c>
      <c r="O40" s="8" t="s">
        <v>28</v>
      </c>
      <c r="P40" s="7">
        <f t="shared" si="4"/>
        <v>60.5</v>
      </c>
      <c r="Q40" s="32">
        <f t="shared" si="0"/>
        <v>-1.5</v>
      </c>
      <c r="R40" s="9">
        <f t="shared" si="5"/>
        <v>-6.9775</v>
      </c>
      <c r="S40" s="10">
        <f t="shared" si="1"/>
        <v>53.522500000000001</v>
      </c>
      <c r="T40" s="11">
        <f t="shared" si="2"/>
        <v>0.39473684210526316</v>
      </c>
      <c r="U40" s="12">
        <f t="shared" si="3"/>
        <v>-0.11533057851239668</v>
      </c>
      <c r="V40">
        <f>COUNTIF($L$2:L40,1)</f>
        <v>15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8.75" customHeight="1" x14ac:dyDescent="0.2">
      <c r="A41" s="3">
        <v>39</v>
      </c>
      <c r="B41" s="4">
        <v>45038</v>
      </c>
      <c r="C41" s="3" t="s">
        <v>130</v>
      </c>
      <c r="D41" s="3" t="s">
        <v>23</v>
      </c>
      <c r="E41" s="3">
        <v>1</v>
      </c>
      <c r="F41" s="3" t="s">
        <v>63</v>
      </c>
      <c r="G41" s="3" t="s">
        <v>20</v>
      </c>
      <c r="H41" s="3" t="s">
        <v>24</v>
      </c>
      <c r="I41" s="3" t="s">
        <v>25</v>
      </c>
      <c r="J41" s="13" t="s">
        <v>44</v>
      </c>
      <c r="K41" s="23"/>
      <c r="L41" s="6" t="s">
        <v>22</v>
      </c>
      <c r="M41" s="7">
        <v>2.06</v>
      </c>
      <c r="N41" s="7">
        <v>2</v>
      </c>
      <c r="O41" s="8" t="s">
        <v>28</v>
      </c>
      <c r="P41" s="7">
        <f t="shared" si="4"/>
        <v>62.5</v>
      </c>
      <c r="Q41" s="28">
        <f t="shared" si="0"/>
        <v>2.12</v>
      </c>
      <c r="R41" s="9">
        <f t="shared" si="5"/>
        <v>-4.8574999999999999</v>
      </c>
      <c r="S41" s="10">
        <f t="shared" si="1"/>
        <v>57.642499999999998</v>
      </c>
      <c r="T41" s="11">
        <f t="shared" si="2"/>
        <v>0.41025641025641024</v>
      </c>
      <c r="U41" s="12">
        <f t="shared" si="3"/>
        <v>-7.7720000000000025E-2</v>
      </c>
      <c r="V41">
        <f>COUNTIF($L$2:L41,1)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8.75" customHeight="1" x14ac:dyDescent="0.2">
      <c r="A42" s="3">
        <v>40</v>
      </c>
      <c r="B42" s="4">
        <v>45038</v>
      </c>
      <c r="C42" s="3" t="s">
        <v>131</v>
      </c>
      <c r="D42" s="3" t="s">
        <v>46</v>
      </c>
      <c r="E42" s="3">
        <v>1</v>
      </c>
      <c r="F42" s="3" t="s">
        <v>132</v>
      </c>
      <c r="G42" s="3" t="s">
        <v>20</v>
      </c>
      <c r="H42" s="3" t="s">
        <v>24</v>
      </c>
      <c r="I42" s="3" t="s">
        <v>25</v>
      </c>
      <c r="J42" s="5" t="s">
        <v>28</v>
      </c>
      <c r="K42" s="23" t="s">
        <v>133</v>
      </c>
      <c r="L42" s="6" t="s">
        <v>27</v>
      </c>
      <c r="M42" s="7">
        <v>3.5</v>
      </c>
      <c r="N42" s="7">
        <v>1</v>
      </c>
      <c r="O42" s="8" t="s">
        <v>28</v>
      </c>
      <c r="P42" s="7">
        <f t="shared" si="4"/>
        <v>63.5</v>
      </c>
      <c r="Q42" s="32">
        <f t="shared" si="0"/>
        <v>-1</v>
      </c>
      <c r="R42" s="9">
        <f t="shared" si="5"/>
        <v>-5.8574999999999999</v>
      </c>
      <c r="S42" s="10">
        <f t="shared" si="1"/>
        <v>57.642499999999998</v>
      </c>
      <c r="T42" s="11">
        <f t="shared" si="2"/>
        <v>0.4</v>
      </c>
      <c r="U42" s="12">
        <f t="shared" si="3"/>
        <v>-9.2244094488189002E-2</v>
      </c>
      <c r="V42">
        <f>COUNTIF($L$2:L42,1)</f>
        <v>16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8.75" customHeight="1" x14ac:dyDescent="0.2">
      <c r="A43" s="3">
        <v>41</v>
      </c>
      <c r="B43" s="4">
        <v>45039</v>
      </c>
      <c r="C43" s="3" t="s">
        <v>134</v>
      </c>
      <c r="D43" s="3" t="s">
        <v>23</v>
      </c>
      <c r="E43" s="3">
        <v>1</v>
      </c>
      <c r="F43" s="3" t="s">
        <v>39</v>
      </c>
      <c r="G43" s="3" t="s">
        <v>20</v>
      </c>
      <c r="H43" s="3" t="s">
        <v>24</v>
      </c>
      <c r="I43" s="3" t="s">
        <v>25</v>
      </c>
      <c r="J43" s="5" t="s">
        <v>37</v>
      </c>
      <c r="K43" s="23" t="s">
        <v>135</v>
      </c>
      <c r="L43" s="6" t="s">
        <v>27</v>
      </c>
      <c r="M43" s="7">
        <v>1.86</v>
      </c>
      <c r="N43" s="7">
        <v>2</v>
      </c>
      <c r="O43" s="8" t="s">
        <v>28</v>
      </c>
      <c r="P43" s="7">
        <f t="shared" si="4"/>
        <v>65.5</v>
      </c>
      <c r="Q43" s="32">
        <f t="shared" si="0"/>
        <v>-2</v>
      </c>
      <c r="R43" s="9">
        <f t="shared" si="5"/>
        <v>-7.8574999999999999</v>
      </c>
      <c r="S43" s="10">
        <f t="shared" si="1"/>
        <v>57.642499999999998</v>
      </c>
      <c r="T43" s="11">
        <f t="shared" si="2"/>
        <v>0.3902439024390244</v>
      </c>
      <c r="U43" s="12">
        <f t="shared" si="3"/>
        <v>-0.11996183206106872</v>
      </c>
      <c r="V43">
        <f>COUNTIF($L$2:L43,1)</f>
        <v>16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8.75" customHeight="1" x14ac:dyDescent="0.2">
      <c r="A44" s="3">
        <v>42</v>
      </c>
      <c r="B44" s="4">
        <v>45039</v>
      </c>
      <c r="C44" s="3" t="s">
        <v>136</v>
      </c>
      <c r="D44" s="3" t="s">
        <v>23</v>
      </c>
      <c r="E44" s="3">
        <v>1</v>
      </c>
      <c r="F44" s="3" t="s">
        <v>40</v>
      </c>
      <c r="G44" s="3" t="s">
        <v>20</v>
      </c>
      <c r="H44" s="3" t="s">
        <v>24</v>
      </c>
      <c r="I44" s="3" t="s">
        <v>25</v>
      </c>
      <c r="J44" s="5" t="s">
        <v>34</v>
      </c>
      <c r="K44" s="23" t="s">
        <v>137</v>
      </c>
      <c r="L44" s="6" t="s">
        <v>27</v>
      </c>
      <c r="M44" s="7">
        <v>1.85</v>
      </c>
      <c r="N44" s="7">
        <v>1.5</v>
      </c>
      <c r="O44" s="8" t="s">
        <v>28</v>
      </c>
      <c r="P44" s="7">
        <f t="shared" si="4"/>
        <v>67</v>
      </c>
      <c r="Q44" s="32">
        <f t="shared" si="0"/>
        <v>-1.5</v>
      </c>
      <c r="R44" s="9">
        <f t="shared" si="5"/>
        <v>-9.3574999999999999</v>
      </c>
      <c r="S44" s="10">
        <f t="shared" si="1"/>
        <v>57.642499999999998</v>
      </c>
      <c r="T44" s="11">
        <f t="shared" si="2"/>
        <v>0.38095238095238093</v>
      </c>
      <c r="U44" s="12">
        <f t="shared" si="3"/>
        <v>-0.13966417910447765</v>
      </c>
      <c r="V44">
        <f>COUNTIF($L$2:L44,1)</f>
        <v>16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38.25" x14ac:dyDescent="0.2">
      <c r="A45" s="3">
        <v>43</v>
      </c>
      <c r="B45" s="4">
        <v>45039</v>
      </c>
      <c r="C45" s="3" t="s">
        <v>138</v>
      </c>
      <c r="D45" s="3" t="s">
        <v>23</v>
      </c>
      <c r="E45" s="3">
        <v>1</v>
      </c>
      <c r="F45" s="3" t="s">
        <v>39</v>
      </c>
      <c r="G45" s="3" t="s">
        <v>20</v>
      </c>
      <c r="H45" s="3" t="s">
        <v>24</v>
      </c>
      <c r="I45" s="3" t="s">
        <v>25</v>
      </c>
      <c r="J45" s="5" t="s">
        <v>34</v>
      </c>
      <c r="K45" s="23" t="s">
        <v>139</v>
      </c>
      <c r="L45" s="6" t="s">
        <v>27</v>
      </c>
      <c r="M45" s="7">
        <v>1.83</v>
      </c>
      <c r="N45" s="7">
        <v>3</v>
      </c>
      <c r="O45" s="8" t="s">
        <v>28</v>
      </c>
      <c r="P45" s="7">
        <f t="shared" si="4"/>
        <v>70</v>
      </c>
      <c r="Q45" s="32">
        <f t="shared" si="0"/>
        <v>-3</v>
      </c>
      <c r="R45" s="29">
        <f t="shared" si="5"/>
        <v>-12.3575</v>
      </c>
      <c r="S45" s="30">
        <f t="shared" si="1"/>
        <v>57.642499999999998</v>
      </c>
      <c r="T45" s="31">
        <f t="shared" si="2"/>
        <v>0.37209302325581395</v>
      </c>
      <c r="U45" s="12">
        <f t="shared" si="3"/>
        <v>-0.17653571428571432</v>
      </c>
      <c r="V45">
        <f>COUNTIF($L$2:L45,1)</f>
        <v>16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8.5" customHeight="1" x14ac:dyDescent="0.2">
      <c r="A46" s="3">
        <v>44</v>
      </c>
      <c r="B46" s="4">
        <v>45044</v>
      </c>
      <c r="C46" s="3" t="s">
        <v>140</v>
      </c>
      <c r="D46" s="3" t="s">
        <v>23</v>
      </c>
      <c r="E46" s="3">
        <v>2</v>
      </c>
      <c r="F46" s="3" t="s">
        <v>141</v>
      </c>
      <c r="G46" s="3" t="s">
        <v>20</v>
      </c>
      <c r="H46" s="3" t="s">
        <v>24</v>
      </c>
      <c r="I46" s="3" t="s">
        <v>25</v>
      </c>
      <c r="J46" s="5" t="s">
        <v>147</v>
      </c>
      <c r="K46" s="23" t="s">
        <v>148</v>
      </c>
      <c r="L46" s="6" t="s">
        <v>27</v>
      </c>
      <c r="M46" s="7">
        <v>2.2799999999999998</v>
      </c>
      <c r="N46" s="7">
        <v>3</v>
      </c>
      <c r="O46" s="8" t="s">
        <v>28</v>
      </c>
      <c r="P46" s="7">
        <f t="shared" si="4"/>
        <v>73</v>
      </c>
      <c r="Q46" s="32">
        <f t="shared" si="0"/>
        <v>-3</v>
      </c>
      <c r="R46" s="9">
        <f t="shared" si="5"/>
        <v>-15.3575</v>
      </c>
      <c r="S46" s="10">
        <f t="shared" si="1"/>
        <v>57.642499999999998</v>
      </c>
      <c r="T46" s="11">
        <f t="shared" si="2"/>
        <v>0.36363636363636365</v>
      </c>
      <c r="U46" s="12">
        <f t="shared" si="3"/>
        <v>-0.21037671232876715</v>
      </c>
      <c r="V46">
        <f>COUNTIF($L$2:L46,1)</f>
        <v>16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9.25" customHeight="1" x14ac:dyDescent="0.2">
      <c r="A47" s="3">
        <v>45</v>
      </c>
      <c r="B47" s="4">
        <v>45044</v>
      </c>
      <c r="C47" s="3" t="s">
        <v>142</v>
      </c>
      <c r="D47" s="3" t="s">
        <v>23</v>
      </c>
      <c r="E47" s="3">
        <v>2</v>
      </c>
      <c r="F47" s="3" t="s">
        <v>143</v>
      </c>
      <c r="G47" s="3" t="s">
        <v>20</v>
      </c>
      <c r="H47" s="3" t="s">
        <v>24</v>
      </c>
      <c r="I47" s="3" t="s">
        <v>25</v>
      </c>
      <c r="J47" s="5" t="s">
        <v>149</v>
      </c>
      <c r="K47" s="23" t="s">
        <v>150</v>
      </c>
      <c r="L47" s="6" t="s">
        <v>27</v>
      </c>
      <c r="M47" s="7">
        <v>2.7</v>
      </c>
      <c r="N47" s="7">
        <v>1.5</v>
      </c>
      <c r="O47" s="8" t="s">
        <v>28</v>
      </c>
      <c r="P47" s="7">
        <f t="shared" si="4"/>
        <v>74.5</v>
      </c>
      <c r="Q47" s="32">
        <f t="shared" si="0"/>
        <v>-1.5</v>
      </c>
      <c r="R47" s="9">
        <f t="shared" si="5"/>
        <v>-16.857500000000002</v>
      </c>
      <c r="S47" s="10">
        <f t="shared" si="1"/>
        <v>57.642499999999998</v>
      </c>
      <c r="T47" s="11">
        <f t="shared" si="2"/>
        <v>0.35555555555555557</v>
      </c>
      <c r="U47" s="12">
        <f t="shared" si="3"/>
        <v>-0.22627516778523493</v>
      </c>
      <c r="V47">
        <f>COUNTIF($L$2:L47,1)</f>
        <v>16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7" customHeight="1" x14ac:dyDescent="0.2">
      <c r="A48" s="3">
        <v>46</v>
      </c>
      <c r="B48" s="4">
        <v>45046</v>
      </c>
      <c r="C48" s="3" t="s">
        <v>144</v>
      </c>
      <c r="D48" s="3" t="s">
        <v>23</v>
      </c>
      <c r="E48" s="3">
        <v>2</v>
      </c>
      <c r="F48" s="3" t="s">
        <v>145</v>
      </c>
      <c r="G48" s="3" t="s">
        <v>20</v>
      </c>
      <c r="H48" s="3" t="s">
        <v>24</v>
      </c>
      <c r="I48" s="3" t="s">
        <v>25</v>
      </c>
      <c r="J48" s="5" t="s">
        <v>151</v>
      </c>
      <c r="K48" s="23" t="s">
        <v>152</v>
      </c>
      <c r="L48" s="6" t="s">
        <v>22</v>
      </c>
      <c r="M48" s="7">
        <v>1.55</v>
      </c>
      <c r="N48" s="7">
        <v>2</v>
      </c>
      <c r="O48" s="8" t="s">
        <v>28</v>
      </c>
      <c r="P48" s="7">
        <f t="shared" si="4"/>
        <v>76.5</v>
      </c>
      <c r="Q48" s="28">
        <f t="shared" si="0"/>
        <v>1.1000000000000001</v>
      </c>
      <c r="R48" s="9">
        <f t="shared" si="5"/>
        <v>-15.757500000000002</v>
      </c>
      <c r="S48" s="10">
        <f t="shared" si="1"/>
        <v>60.7425</v>
      </c>
      <c r="T48" s="11">
        <f t="shared" si="2"/>
        <v>0.36956521739130432</v>
      </c>
      <c r="U48" s="12">
        <f t="shared" si="3"/>
        <v>-0.20598039215686276</v>
      </c>
      <c r="V48">
        <f>COUNTIF($L$2:L48,1)</f>
        <v>17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45046</v>
      </c>
      <c r="C49" s="3" t="s">
        <v>146</v>
      </c>
      <c r="D49" s="3" t="s">
        <v>23</v>
      </c>
      <c r="E49" s="3">
        <v>1</v>
      </c>
      <c r="F49" s="3" t="s">
        <v>41</v>
      </c>
      <c r="G49" s="3" t="s">
        <v>20</v>
      </c>
      <c r="H49" s="3" t="s">
        <v>24</v>
      </c>
      <c r="I49" s="3" t="s">
        <v>25</v>
      </c>
      <c r="J49" s="33" t="s">
        <v>38</v>
      </c>
      <c r="K49" s="23"/>
      <c r="L49" s="6" t="s">
        <v>22</v>
      </c>
      <c r="M49" s="7">
        <v>1</v>
      </c>
      <c r="N49" s="7">
        <v>2</v>
      </c>
      <c r="O49" s="8" t="s">
        <v>28</v>
      </c>
      <c r="P49" s="7">
        <f t="shared" si="4"/>
        <v>78.5</v>
      </c>
      <c r="Q49" s="37">
        <f t="shared" si="0"/>
        <v>0</v>
      </c>
      <c r="R49" s="29">
        <f t="shared" si="5"/>
        <v>-15.757500000000002</v>
      </c>
      <c r="S49" s="30">
        <f t="shared" si="1"/>
        <v>62.7425</v>
      </c>
      <c r="T49" s="31">
        <f t="shared" si="2"/>
        <v>0.38297872340425532</v>
      </c>
      <c r="U49" s="12">
        <f t="shared" si="3"/>
        <v>-0.20073248407643313</v>
      </c>
      <c r="V49">
        <f>COUNTIF($L$2:L49,1)</f>
        <v>18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</sheetData>
  <sheetProtection selectLockedCells="1" selectUnlockedCells="1"/>
  <autoFilter ref="A1:IK45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2023-05-15T15:22:20Z</dcterms:modified>
</cp:coreProperties>
</file>