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B2366816-61F1-4E35-8E99-4625FD08D27D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Januar" sheetId="1" r:id="rId1"/>
  </sheets>
  <definedNames>
    <definedName name="__Anonymous_Sheet_DB__1">Januar!#REF!</definedName>
    <definedName name="__xlnm._FilterDatabase" localSheetId="0">Januar!#REF!</definedName>
    <definedName name="__xlnm._FilterDatabase_1">Januar!#REF!</definedName>
    <definedName name="_xlnm._FilterDatabase" localSheetId="0" hidden="1">Januar!$A$1:$IK$9</definedName>
    <definedName name="Excel_BuiltIn__FilterDatabase" localSheetId="0">Januar!#REF!</definedName>
    <definedName name="Excel_BuiltIn__FilterDatabase_1">Januar!#REF!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03" i="1" l="1"/>
  <c r="T103" i="1" s="1"/>
  <c r="Q103" i="1"/>
  <c r="V102" i="1"/>
  <c r="T102" i="1" s="1"/>
  <c r="Q102" i="1"/>
  <c r="V101" i="1"/>
  <c r="T101" i="1" s="1"/>
  <c r="Q101" i="1"/>
  <c r="P101" i="1"/>
  <c r="P102" i="1" s="1"/>
  <c r="V100" i="1"/>
  <c r="T100" i="1" s="1"/>
  <c r="Q100" i="1"/>
  <c r="R100" i="1" s="1"/>
  <c r="P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/>
  <c r="Q89" i="1"/>
  <c r="V88" i="1"/>
  <c r="T88" i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/>
  <c r="Q83" i="1"/>
  <c r="V82" i="1"/>
  <c r="T82" i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/>
  <c r="Q77" i="1"/>
  <c r="V76" i="1"/>
  <c r="T76" i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/>
  <c r="Q71" i="1"/>
  <c r="V70" i="1"/>
  <c r="T70" i="1" s="1"/>
  <c r="Q70" i="1"/>
  <c r="V69" i="1"/>
  <c r="T69" i="1" s="1"/>
  <c r="Q69" i="1"/>
  <c r="V68" i="1"/>
  <c r="T68" i="1" s="1"/>
  <c r="Q68" i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P68" i="1"/>
  <c r="S68" i="1" s="1"/>
  <c r="U68" i="1" s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/>
  <c r="Q60" i="1"/>
  <c r="V59" i="1"/>
  <c r="T59" i="1" s="1"/>
  <c r="Q59" i="1"/>
  <c r="V58" i="1"/>
  <c r="T58" i="1" s="1"/>
  <c r="Q58" i="1"/>
  <c r="V57" i="1"/>
  <c r="T57" i="1"/>
  <c r="Q57" i="1"/>
  <c r="V56" i="1"/>
  <c r="T56" i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/>
  <c r="Q48" i="1"/>
  <c r="V47" i="1"/>
  <c r="T47" i="1" s="1"/>
  <c r="Q47" i="1"/>
  <c r="V46" i="1"/>
  <c r="T46" i="1" s="1"/>
  <c r="Q46" i="1"/>
  <c r="V45" i="1"/>
  <c r="T45" i="1"/>
  <c r="Q45" i="1"/>
  <c r="V44" i="1"/>
  <c r="T44" i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/>
  <c r="Q36" i="1"/>
  <c r="V35" i="1"/>
  <c r="T35" i="1" s="1"/>
  <c r="Q35" i="1"/>
  <c r="V34" i="1"/>
  <c r="T34" i="1" s="1"/>
  <c r="Q34" i="1"/>
  <c r="V33" i="1"/>
  <c r="T33" i="1"/>
  <c r="Q33" i="1"/>
  <c r="V32" i="1"/>
  <c r="T32" i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P28" i="1"/>
  <c r="P29" i="1" s="1"/>
  <c r="V27" i="1"/>
  <c r="T27" i="1" s="1"/>
  <c r="Q27" i="1"/>
  <c r="R27" i="1" s="1"/>
  <c r="P27" i="1"/>
  <c r="V26" i="1"/>
  <c r="T26" i="1"/>
  <c r="Q26" i="1"/>
  <c r="V25" i="1"/>
  <c r="T25" i="1"/>
  <c r="Q25" i="1"/>
  <c r="V24" i="1"/>
  <c r="T24" i="1" s="1"/>
  <c r="Q24" i="1"/>
  <c r="V23" i="1"/>
  <c r="T23" i="1"/>
  <c r="Q23" i="1"/>
  <c r="V22" i="1"/>
  <c r="T22" i="1"/>
  <c r="Q22" i="1"/>
  <c r="V21" i="1"/>
  <c r="T21" i="1"/>
  <c r="Q21" i="1"/>
  <c r="V20" i="1"/>
  <c r="T20" i="1"/>
  <c r="Q20" i="1"/>
  <c r="V19" i="1"/>
  <c r="T19" i="1"/>
  <c r="Q19" i="1"/>
  <c r="V18" i="1"/>
  <c r="T18" i="1"/>
  <c r="Q18" i="1"/>
  <c r="V17" i="1"/>
  <c r="T17" i="1" s="1"/>
  <c r="Q17" i="1"/>
  <c r="V16" i="1"/>
  <c r="T16" i="1"/>
  <c r="Q16" i="1"/>
  <c r="V15" i="1"/>
  <c r="T15" i="1"/>
  <c r="Q15" i="1"/>
  <c r="V14" i="1"/>
  <c r="T14" i="1"/>
  <c r="Q14" i="1"/>
  <c r="V13" i="1"/>
  <c r="T13" i="1"/>
  <c r="Q13" i="1"/>
  <c r="V12" i="1"/>
  <c r="T12" i="1"/>
  <c r="Q12" i="1"/>
  <c r="V11" i="1"/>
  <c r="T11" i="1"/>
  <c r="Q11" i="1"/>
  <c r="V10" i="1"/>
  <c r="T10" i="1"/>
  <c r="Q10" i="1"/>
  <c r="V9" i="1"/>
  <c r="T9" i="1"/>
  <c r="Q9" i="1"/>
  <c r="V8" i="1"/>
  <c r="T8" i="1" s="1"/>
  <c r="Q8" i="1"/>
  <c r="V7" i="1"/>
  <c r="T7" i="1"/>
  <c r="Q7" i="1"/>
  <c r="V6" i="1"/>
  <c r="T6" i="1"/>
  <c r="Q6" i="1"/>
  <c r="V5" i="1"/>
  <c r="T5" i="1"/>
  <c r="Q5" i="1"/>
  <c r="V4" i="1"/>
  <c r="T4" i="1"/>
  <c r="Q4" i="1"/>
  <c r="V3" i="1"/>
  <c r="T3" i="1"/>
  <c r="Q3" i="1"/>
  <c r="R3" i="1" s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P3" i="1"/>
  <c r="P4" i="1" s="1"/>
  <c r="P103" i="1" l="1"/>
  <c r="R101" i="1"/>
  <c r="S100" i="1"/>
  <c r="U100" i="1" s="1"/>
  <c r="P69" i="1"/>
  <c r="R28" i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S27" i="1"/>
  <c r="U27" i="1" s="1"/>
  <c r="P30" i="1"/>
  <c r="S29" i="1"/>
  <c r="U29" i="1" s="1"/>
  <c r="S28" i="1"/>
  <c r="U28" i="1" s="1"/>
  <c r="S4" i="1"/>
  <c r="U4" i="1" s="1"/>
  <c r="P5" i="1"/>
  <c r="S3" i="1"/>
  <c r="U3" i="1" s="1"/>
  <c r="S101" i="1" l="1"/>
  <c r="U101" i="1" s="1"/>
  <c r="R102" i="1"/>
  <c r="P70" i="1"/>
  <c r="S69" i="1"/>
  <c r="U69" i="1" s="1"/>
  <c r="P31" i="1"/>
  <c r="S30" i="1"/>
  <c r="U30" i="1" s="1"/>
  <c r="S5" i="1"/>
  <c r="U5" i="1" s="1"/>
  <c r="P6" i="1"/>
  <c r="R103" i="1" l="1"/>
  <c r="S103" i="1" s="1"/>
  <c r="U103" i="1" s="1"/>
  <c r="S102" i="1"/>
  <c r="U102" i="1" s="1"/>
  <c r="S70" i="1"/>
  <c r="U70" i="1" s="1"/>
  <c r="P71" i="1"/>
  <c r="S31" i="1"/>
  <c r="U31" i="1" s="1"/>
  <c r="P32" i="1"/>
  <c r="S6" i="1"/>
  <c r="U6" i="1" s="1"/>
  <c r="P7" i="1"/>
  <c r="P72" i="1" l="1"/>
  <c r="S71" i="1"/>
  <c r="U71" i="1" s="1"/>
  <c r="P33" i="1"/>
  <c r="S32" i="1"/>
  <c r="U32" i="1" s="1"/>
  <c r="S7" i="1"/>
  <c r="U7" i="1" s="1"/>
  <c r="P8" i="1"/>
  <c r="P73" i="1" l="1"/>
  <c r="S72" i="1"/>
  <c r="U72" i="1" s="1"/>
  <c r="S33" i="1"/>
  <c r="U33" i="1" s="1"/>
  <c r="P34" i="1"/>
  <c r="P9" i="1"/>
  <c r="S8" i="1"/>
  <c r="U8" i="1" s="1"/>
  <c r="P74" i="1" l="1"/>
  <c r="S73" i="1"/>
  <c r="U73" i="1" s="1"/>
  <c r="P35" i="1"/>
  <c r="S34" i="1"/>
  <c r="U34" i="1" s="1"/>
  <c r="S9" i="1"/>
  <c r="U9" i="1" s="1"/>
  <c r="P10" i="1"/>
  <c r="P75" i="1" l="1"/>
  <c r="S74" i="1"/>
  <c r="U74" i="1" s="1"/>
  <c r="P36" i="1"/>
  <c r="S35" i="1"/>
  <c r="U35" i="1" s="1"/>
  <c r="P11" i="1"/>
  <c r="S10" i="1"/>
  <c r="U10" i="1" s="1"/>
  <c r="S75" i="1" l="1"/>
  <c r="U75" i="1" s="1"/>
  <c r="P76" i="1"/>
  <c r="P37" i="1"/>
  <c r="S36" i="1"/>
  <c r="U36" i="1" s="1"/>
  <c r="S11" i="1"/>
  <c r="U11" i="1" s="1"/>
  <c r="P12" i="1"/>
  <c r="P77" i="1" l="1"/>
  <c r="S76" i="1"/>
  <c r="U76" i="1" s="1"/>
  <c r="P38" i="1"/>
  <c r="S37" i="1"/>
  <c r="U37" i="1" s="1"/>
  <c r="P13" i="1"/>
  <c r="S12" i="1"/>
  <c r="U12" i="1" s="1"/>
  <c r="S77" i="1" l="1"/>
  <c r="U77" i="1" s="1"/>
  <c r="P78" i="1"/>
  <c r="S38" i="1"/>
  <c r="U38" i="1" s="1"/>
  <c r="P39" i="1"/>
  <c r="S13" i="1"/>
  <c r="U13" i="1" s="1"/>
  <c r="P14" i="1"/>
  <c r="P79" i="1" l="1"/>
  <c r="S78" i="1"/>
  <c r="U78" i="1" s="1"/>
  <c r="S39" i="1"/>
  <c r="U39" i="1" s="1"/>
  <c r="P40" i="1"/>
  <c r="P15" i="1"/>
  <c r="S14" i="1"/>
  <c r="U14" i="1" s="1"/>
  <c r="P80" i="1" l="1"/>
  <c r="S79" i="1"/>
  <c r="U79" i="1" s="1"/>
  <c r="S40" i="1"/>
  <c r="U40" i="1" s="1"/>
  <c r="P41" i="1"/>
  <c r="S15" i="1"/>
  <c r="U15" i="1" s="1"/>
  <c r="P16" i="1"/>
  <c r="P81" i="1" l="1"/>
  <c r="S80" i="1"/>
  <c r="U80" i="1" s="1"/>
  <c r="P42" i="1"/>
  <c r="S41" i="1"/>
  <c r="U41" i="1" s="1"/>
  <c r="P17" i="1"/>
  <c r="S16" i="1"/>
  <c r="U16" i="1" s="1"/>
  <c r="P82" i="1" l="1"/>
  <c r="S81" i="1"/>
  <c r="U81" i="1" s="1"/>
  <c r="P43" i="1"/>
  <c r="S42" i="1"/>
  <c r="U42" i="1" s="1"/>
  <c r="P18" i="1"/>
  <c r="S17" i="1"/>
  <c r="U17" i="1" s="1"/>
  <c r="S82" i="1" l="1"/>
  <c r="U82" i="1" s="1"/>
  <c r="P83" i="1"/>
  <c r="S43" i="1"/>
  <c r="U43" i="1" s="1"/>
  <c r="P44" i="1"/>
  <c r="P19" i="1"/>
  <c r="S18" i="1"/>
  <c r="U18" i="1" s="1"/>
  <c r="P84" i="1" l="1"/>
  <c r="S83" i="1"/>
  <c r="U83" i="1" s="1"/>
  <c r="P45" i="1"/>
  <c r="S44" i="1"/>
  <c r="U44" i="1" s="1"/>
  <c r="P20" i="1"/>
  <c r="S19" i="1"/>
  <c r="U19" i="1" s="1"/>
  <c r="S84" i="1" l="1"/>
  <c r="U84" i="1" s="1"/>
  <c r="P85" i="1"/>
  <c r="S45" i="1"/>
  <c r="U45" i="1" s="1"/>
  <c r="P46" i="1"/>
  <c r="S20" i="1"/>
  <c r="U20" i="1" s="1"/>
  <c r="P21" i="1"/>
  <c r="S85" i="1" l="1"/>
  <c r="U85" i="1" s="1"/>
  <c r="P86" i="1"/>
  <c r="P47" i="1"/>
  <c r="S46" i="1"/>
  <c r="U46" i="1" s="1"/>
  <c r="P22" i="1"/>
  <c r="S21" i="1"/>
  <c r="U21" i="1" s="1"/>
  <c r="P87" i="1" l="1"/>
  <c r="S86" i="1"/>
  <c r="U86" i="1" s="1"/>
  <c r="P48" i="1"/>
  <c r="S47" i="1"/>
  <c r="U47" i="1" s="1"/>
  <c r="P23" i="1"/>
  <c r="S22" i="1"/>
  <c r="U22" i="1" s="1"/>
  <c r="S87" i="1" l="1"/>
  <c r="U87" i="1" s="1"/>
  <c r="P88" i="1"/>
  <c r="P49" i="1"/>
  <c r="S48" i="1"/>
  <c r="U48" i="1" s="1"/>
  <c r="P24" i="1"/>
  <c r="S23" i="1"/>
  <c r="U23" i="1" s="1"/>
  <c r="P89" i="1" l="1"/>
  <c r="S88" i="1"/>
  <c r="U88" i="1" s="1"/>
  <c r="P50" i="1"/>
  <c r="S49" i="1"/>
  <c r="U49" i="1" s="1"/>
  <c r="S24" i="1"/>
  <c r="U24" i="1" s="1"/>
  <c r="P25" i="1"/>
  <c r="P90" i="1" l="1"/>
  <c r="S89" i="1"/>
  <c r="U89" i="1" s="1"/>
  <c r="S50" i="1"/>
  <c r="U50" i="1" s="1"/>
  <c r="P51" i="1"/>
  <c r="P26" i="1"/>
  <c r="S26" i="1" s="1"/>
  <c r="U26" i="1" s="1"/>
  <c r="S25" i="1"/>
  <c r="U25" i="1" s="1"/>
  <c r="P91" i="1" l="1"/>
  <c r="S90" i="1"/>
  <c r="U90" i="1" s="1"/>
  <c r="P52" i="1"/>
  <c r="S51" i="1"/>
  <c r="U51" i="1" s="1"/>
  <c r="P92" i="1" l="1"/>
  <c r="S91" i="1"/>
  <c r="U91" i="1" s="1"/>
  <c r="S52" i="1"/>
  <c r="U52" i="1" s="1"/>
  <c r="P53" i="1"/>
  <c r="P93" i="1" l="1"/>
  <c r="S92" i="1"/>
  <c r="U92" i="1" s="1"/>
  <c r="P54" i="1"/>
  <c r="S53" i="1"/>
  <c r="U53" i="1" s="1"/>
  <c r="P94" i="1" l="1"/>
  <c r="S93" i="1"/>
  <c r="U93" i="1" s="1"/>
  <c r="P55" i="1"/>
  <c r="S54" i="1"/>
  <c r="U54" i="1" s="1"/>
  <c r="S94" i="1" l="1"/>
  <c r="U94" i="1" s="1"/>
  <c r="P95" i="1"/>
  <c r="S55" i="1"/>
  <c r="U55" i="1" s="1"/>
  <c r="P56" i="1"/>
  <c r="P96" i="1" l="1"/>
  <c r="S95" i="1"/>
  <c r="U95" i="1" s="1"/>
  <c r="P57" i="1"/>
  <c r="S56" i="1"/>
  <c r="U56" i="1" s="1"/>
  <c r="S96" i="1" l="1"/>
  <c r="U96" i="1" s="1"/>
  <c r="P97" i="1"/>
  <c r="S57" i="1"/>
  <c r="U57" i="1" s="1"/>
  <c r="P58" i="1"/>
  <c r="P98" i="1" l="1"/>
  <c r="S97" i="1"/>
  <c r="U97" i="1" s="1"/>
  <c r="P59" i="1"/>
  <c r="S58" i="1"/>
  <c r="U58" i="1" s="1"/>
  <c r="P99" i="1" l="1"/>
  <c r="S99" i="1" s="1"/>
  <c r="U99" i="1" s="1"/>
  <c r="S98" i="1"/>
  <c r="U98" i="1" s="1"/>
  <c r="P60" i="1"/>
  <c r="S59" i="1"/>
  <c r="U59" i="1" s="1"/>
  <c r="P61" i="1" l="1"/>
  <c r="S60" i="1"/>
  <c r="U60" i="1" s="1"/>
  <c r="P62" i="1" l="1"/>
  <c r="S61" i="1"/>
  <c r="U61" i="1" s="1"/>
  <c r="S62" i="1" l="1"/>
  <c r="U62" i="1" s="1"/>
  <c r="P63" i="1"/>
  <c r="S63" i="1" l="1"/>
  <c r="U63" i="1" s="1"/>
  <c r="P64" i="1"/>
  <c r="S64" i="1" l="1"/>
  <c r="U64" i="1" s="1"/>
  <c r="P65" i="1"/>
  <c r="P66" i="1" l="1"/>
  <c r="S65" i="1"/>
  <c r="U65" i="1" s="1"/>
  <c r="P67" i="1" l="1"/>
  <c r="S67" i="1" s="1"/>
  <c r="U67" i="1" s="1"/>
  <c r="S66" i="1"/>
  <c r="U66" i="1" s="1"/>
</calcChain>
</file>

<file path=xl/sharedStrings.xml><?xml version="1.0" encoding="utf-8"?>
<sst xmlns="http://schemas.openxmlformats.org/spreadsheetml/2006/main" count="951" uniqueCount="229">
  <si>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</si>
  <si>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</si>
  <si>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</si>
  <si>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</si>
  <si>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</si>
  <si>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</si>
  <si>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</si>
  <si>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</si>
  <si>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</si>
  <si>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</si>
  <si>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</si>
  <si>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</si>
  <si>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</si>
  <si>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</si>
  <si>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</si>
  <si>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</si>
  <si>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</si>
  <si>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</si>
  <si>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</si>
  <si>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</si>
  <si>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</si>
  <si>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</si>
  <si>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nein</t>
  </si>
  <si>
    <t>Pregame</t>
  </si>
  <si>
    <t>0</t>
  </si>
  <si>
    <t>Fussball</t>
  </si>
  <si>
    <t>Live</t>
  </si>
  <si>
    <t>0-0</t>
  </si>
  <si>
    <t>2-0</t>
  </si>
  <si>
    <t>1 asian -1,25</t>
  </si>
  <si>
    <t>4-0</t>
  </si>
  <si>
    <t>2 asian -0,75</t>
  </si>
  <si>
    <t>Testspiel</t>
  </si>
  <si>
    <t>1-0</t>
  </si>
  <si>
    <t>1-3</t>
  </si>
  <si>
    <t>2-1</t>
  </si>
  <si>
    <t>2 asian -1</t>
  </si>
  <si>
    <t>Chancenwucher</t>
  </si>
  <si>
    <t>2 asian -1,5</t>
  </si>
  <si>
    <t>4-2</t>
  </si>
  <si>
    <t>2 asian -1,75</t>
  </si>
  <si>
    <t>0-4</t>
  </si>
  <si>
    <t>1-5</t>
  </si>
  <si>
    <t>Como - Tritium</t>
  </si>
  <si>
    <t>1 asian -4,75</t>
  </si>
  <si>
    <t>ps3838</t>
  </si>
  <si>
    <t>Altglienicke - Mahlsdorf</t>
  </si>
  <si>
    <t>1 asian -3,25</t>
  </si>
  <si>
    <t>Gladbach - Oldenburg</t>
  </si>
  <si>
    <t>1 asian -2</t>
  </si>
  <si>
    <t>Monza - Inter
Raiders - Chiefs</t>
  </si>
  <si>
    <t>2
2</t>
  </si>
  <si>
    <r>
      <t xml:space="preserve">2-2
</t>
    </r>
    <r>
      <rPr>
        <b/>
        <sz val="10"/>
        <color rgb="FF00B050"/>
        <rFont val="Arial"/>
        <family val="2"/>
      </rPr>
      <t>13-31</t>
    </r>
  </si>
  <si>
    <t>90.+3 2-2…</t>
  </si>
  <si>
    <t>Turu - Straelen</t>
  </si>
  <si>
    <t>FSV Duisburg - Sprockhövel</t>
  </si>
  <si>
    <t>mystake</t>
  </si>
  <si>
    <t>Jena - Rudolstadt</t>
  </si>
  <si>
    <t>1 asian -2,75</t>
  </si>
  <si>
    <t>Fürstenwalde - Vik. Berlin</t>
  </si>
  <si>
    <t>Hordel - Wattenscheid</t>
  </si>
  <si>
    <t>2 asian -2,25</t>
  </si>
  <si>
    <t>0-7</t>
  </si>
  <si>
    <t>Siegburger - Aachen</t>
  </si>
  <si>
    <t>Tor zu schnell</t>
  </si>
  <si>
    <t>2 asian -2,5</t>
  </si>
  <si>
    <t>Rödinghausen II - Lotte</t>
  </si>
  <si>
    <t>Allerheiligen - Mettersdorf</t>
  </si>
  <si>
    <t>1 asian 0</t>
  </si>
  <si>
    <t>3-5</t>
  </si>
  <si>
    <t>3-2 bis 77. Minute…</t>
  </si>
  <si>
    <t>Oberneuland - Rehden</t>
  </si>
  <si>
    <t>2 asian -1,25</t>
  </si>
  <si>
    <t>Stalowa - Przemysl</t>
  </si>
  <si>
    <t>1 asian -4</t>
  </si>
  <si>
    <t>6-1</t>
  </si>
  <si>
    <t>1 asian -5,75</t>
  </si>
  <si>
    <t>85. Gegentor</t>
  </si>
  <si>
    <t>Arka Gdynia - Gedania</t>
  </si>
  <si>
    <t>7-3</t>
  </si>
  <si>
    <t>Tasmania - Ludwigsfelder</t>
  </si>
  <si>
    <t>2 asian 0</t>
  </si>
  <si>
    <t>Jena - Zwickau</t>
  </si>
  <si>
    <t>2 asian -0,25</t>
  </si>
  <si>
    <t>Leipzig - Boleslav</t>
  </si>
  <si>
    <t>1 asian -1 1. Hz</t>
  </si>
  <si>
    <t>storniert worden</t>
  </si>
  <si>
    <t>Oulu - Akatemia</t>
  </si>
  <si>
    <t>1 asian -2,25</t>
  </si>
  <si>
    <t>Kaiserslauter - Erfurt</t>
  </si>
  <si>
    <t>Homberg - Bocholt</t>
  </si>
  <si>
    <t>Zehlendorf - BFC Preußen
Vegesack - Rehden</t>
  </si>
  <si>
    <t>1
2</t>
  </si>
  <si>
    <r>
      <t xml:space="preserve">1-1
</t>
    </r>
    <r>
      <rPr>
        <b/>
        <sz val="10"/>
        <color rgb="FF00B050"/>
        <rFont val="Arial"/>
        <family val="2"/>
      </rPr>
      <t>0-3</t>
    </r>
  </si>
  <si>
    <t>St. Tönis - Honnepel</t>
  </si>
  <si>
    <t>1 asian -1,5</t>
  </si>
  <si>
    <t>Drassburg - Schattendorf</t>
  </si>
  <si>
    <t>1 asian -1,75</t>
  </si>
  <si>
    <t>3-1</t>
  </si>
  <si>
    <t>MSV Düsseldorf - Fischeln</t>
  </si>
  <si>
    <t>abg.</t>
  </si>
  <si>
    <t>Bornheim - Eintracht II</t>
  </si>
  <si>
    <t>1-4</t>
  </si>
  <si>
    <t>Rellinghausen - SW Essen U19</t>
  </si>
  <si>
    <t>Metternich - Koblenz</t>
  </si>
  <si>
    <t>2 asian -1,25 1. Hz</t>
  </si>
  <si>
    <t>0-1</t>
  </si>
  <si>
    <t>0-11 Schüsse…</t>
  </si>
  <si>
    <t>2 asian -2,75</t>
  </si>
  <si>
    <t>2 asian -4</t>
  </si>
  <si>
    <t>Graz II - Lebring</t>
  </si>
  <si>
    <t>Ratingen - Mintard</t>
  </si>
  <si>
    <t>7-1</t>
  </si>
  <si>
    <t>1 asian -5</t>
  </si>
  <si>
    <t>Düsseldorf - Rehden</t>
  </si>
  <si>
    <t>1 asian -3,75</t>
  </si>
  <si>
    <t>Weiz - Wildon</t>
  </si>
  <si>
    <t>1 1. Halbzeit</t>
  </si>
  <si>
    <t>TeBe Berlin - Berliner AK</t>
  </si>
  <si>
    <t>Amateure</t>
  </si>
  <si>
    <t>2 asian -2</t>
  </si>
  <si>
    <t>Deutschlandberger - Kapfenberger</t>
  </si>
  <si>
    <t>1-2</t>
  </si>
  <si>
    <t>X2</t>
  </si>
  <si>
    <t>Leipzig - Bayern</t>
  </si>
  <si>
    <t>Karten</t>
  </si>
  <si>
    <t>Kimmich Gelb</t>
  </si>
  <si>
    <t>Laimer Gelb</t>
  </si>
  <si>
    <t>ja</t>
  </si>
  <si>
    <t>Schlager Gelb</t>
  </si>
  <si>
    <t>Simakan Gelb</t>
  </si>
  <si>
    <t>Parvard Gelb</t>
  </si>
  <si>
    <t>lächerlich Schiri…</t>
  </si>
  <si>
    <t>ASK Klagenfurt - Donau Klagenf.</t>
  </si>
  <si>
    <t>1 asian -7</t>
  </si>
  <si>
    <t>6-0</t>
  </si>
  <si>
    <t>Unirea Dej - Satu Mare</t>
  </si>
  <si>
    <t>4-3</t>
  </si>
  <si>
    <t>Pampow - Zehlendorf</t>
  </si>
  <si>
    <t>asian</t>
  </si>
  <si>
    <t>2-2</t>
  </si>
  <si>
    <t>0-2 Führung, 89. 2-2…</t>
  </si>
  <si>
    <t>Frauental - Kalsdorf</t>
  </si>
  <si>
    <t>2 asian -0,5 1. Hz</t>
  </si>
  <si>
    <t>Frankfurt - Schalke
Salernitana - Neapel</t>
  </si>
  <si>
    <t>1 asian -1
2</t>
  </si>
  <si>
    <t>3-0
0-2</t>
  </si>
  <si>
    <t>St. Anna - Mettersdorf</t>
  </si>
  <si>
    <t>1 H2H</t>
  </si>
  <si>
    <t>Klimarnock - Dumbarton</t>
  </si>
  <si>
    <t>Stenhousemouir - Livingston</t>
  </si>
  <si>
    <t>Dundee Utd - Uni. Of Stirling</t>
  </si>
  <si>
    <t>3-0</t>
  </si>
  <si>
    <t>Skeid - Frigg</t>
  </si>
  <si>
    <t>1 asian -0,25</t>
  </si>
  <si>
    <t>6-4</t>
  </si>
  <si>
    <t>1 asian -0,75</t>
  </si>
  <si>
    <t>Chiefs - Jaguars
Bills - Bengals</t>
  </si>
  <si>
    <t>NFL</t>
  </si>
  <si>
    <t>1 asian -3,5
over 46,5</t>
  </si>
  <si>
    <r>
      <rPr>
        <b/>
        <sz val="10"/>
        <color rgb="FF00B050"/>
        <rFont val="Arial"/>
        <family val="2"/>
      </rPr>
      <t>27-20</t>
    </r>
    <r>
      <rPr>
        <b/>
        <sz val="10"/>
        <color rgb="FFFF0000"/>
        <rFont val="Arial"/>
        <family val="2"/>
      </rPr>
      <t xml:space="preserve">
10-27</t>
    </r>
  </si>
  <si>
    <t>unlucky</t>
  </si>
  <si>
    <t xml:space="preserve">Kolding - Vejle </t>
  </si>
  <si>
    <t>0-2</t>
  </si>
  <si>
    <t>Ratingen - Wermelskirchen</t>
  </si>
  <si>
    <t>7-0</t>
  </si>
  <si>
    <t>1 HC -6</t>
  </si>
  <si>
    <t>Pays de Cassel - PSG</t>
  </si>
  <si>
    <t>Straelen - Oberhausen</t>
  </si>
  <si>
    <t>2 asian -1 1. Halbzeit</t>
  </si>
  <si>
    <t>1-1</t>
  </si>
  <si>
    <t>Beltinci - Austria Klagenfurt</t>
  </si>
  <si>
    <t>2 HC -3</t>
  </si>
  <si>
    <t>1-7</t>
  </si>
  <si>
    <t>Tychy - Wroclaw</t>
  </si>
  <si>
    <t>First Vienna - Elektra</t>
  </si>
  <si>
    <t>1 asian -1</t>
  </si>
  <si>
    <t>3-4</t>
  </si>
  <si>
    <t>Esbjerg - Young Boys FD</t>
  </si>
  <si>
    <t>3-2</t>
  </si>
  <si>
    <t>Deutschkr. - Warth</t>
  </si>
  <si>
    <t>4-5</t>
  </si>
  <si>
    <t>Monheim - Vohwinkel</t>
  </si>
  <si>
    <t>RW Darmstadt - RW Walldorf</t>
  </si>
  <si>
    <t>Freiberg - Feldbach</t>
  </si>
  <si>
    <t>2-4</t>
  </si>
  <si>
    <t>von ps3838 storniert</t>
  </si>
  <si>
    <t>Ahlen - Hammer</t>
  </si>
  <si>
    <t xml:space="preserve"> 1 asian -2,5</t>
  </si>
  <si>
    <t>Gladbach II - Nettetal</t>
  </si>
  <si>
    <t>1 asian -2,5</t>
  </si>
  <si>
    <t>3-3</t>
  </si>
  <si>
    <t>lächerlich</t>
  </si>
  <si>
    <t>Reusrath - Hilden</t>
  </si>
  <si>
    <t>Wiedenbrück - Finnentrop</t>
  </si>
  <si>
    <t>1 asian -6</t>
  </si>
  <si>
    <t>5-0</t>
  </si>
  <si>
    <t>Fremad Amager - Avarta</t>
  </si>
  <si>
    <t>Schonnebeck - Klosterhardt</t>
  </si>
  <si>
    <t>1 asian -0,75 1. Hz</t>
  </si>
  <si>
    <t>Ajax - Volendam</t>
  </si>
  <si>
    <t>1 asian -1 + Ecken -8</t>
  </si>
  <si>
    <r>
      <t>1-1/</t>
    </r>
    <r>
      <rPr>
        <b/>
        <sz val="10"/>
        <color rgb="FF00B050"/>
        <rFont val="Arial"/>
        <family val="2"/>
      </rPr>
      <t>13-0</t>
    </r>
  </si>
  <si>
    <t>Koper - Donetsk</t>
  </si>
  <si>
    <t>2 1. Halbzeit</t>
  </si>
  <si>
    <t>Kapfenberger - Kalsdorf</t>
  </si>
  <si>
    <t>Austria II - Neusiedl</t>
  </si>
  <si>
    <t>5-2</t>
  </si>
  <si>
    <t>Bryne - Mandalskameratne</t>
  </si>
  <si>
    <t>Chancenwucher, 5-1 ft</t>
  </si>
  <si>
    <t>Frohnhausen - Wattenscheid</t>
  </si>
  <si>
    <t>Helsingor - Vanlose</t>
  </si>
  <si>
    <t>Bytom - Sosnowice II</t>
  </si>
  <si>
    <t>Walldorf - St. Kickers</t>
  </si>
  <si>
    <t>5-1</t>
  </si>
  <si>
    <t>Fremad Amager - Slaglese</t>
  </si>
  <si>
    <t>1 asian -3</t>
  </si>
  <si>
    <t>Arhus - Odder</t>
  </si>
  <si>
    <t>1 Schuss 1 Tor</t>
  </si>
  <si>
    <t>Klagenfurt - Treibach</t>
  </si>
  <si>
    <t>Horten - Sandefjord</t>
  </si>
  <si>
    <t>0-3</t>
  </si>
  <si>
    <t>Rostock II - FC Frankfurt
MSV Düsseldorf - SSVg Velbert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</si>
  <si>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2-2</t>
    </r>
  </si>
  <si>
    <t>lächerlich, 1-4 geführt</t>
  </si>
  <si>
    <t>90.+2 und 90.+3 Gegentore….</t>
  </si>
  <si>
    <t>First Vienna - Leobendorf</t>
  </si>
  <si>
    <t>Marburg - Gießen</t>
  </si>
  <si>
    <t>MSV Düsseldorf - Friesdorf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</si>
</sst>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Januar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layout>
                <c:manualLayout>
                  <c:x val="-1.7992917347585971E-2"/>
                  <c:y val="-3.981225885342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58D-BD39-513A9991A7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23"/>
              <c:layout>
                <c:manualLayout>
                  <c:x val="-9.5876853618707802E-3"/>
                  <c:y val="-4.887133281826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3-4ADE-A32B-9D5413E5D0D4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4"/>
              <c:layout>
                <c:manualLayout>
                  <c:x val="-7.8292899931796407E-3"/>
                  <c:y val="-7.0428221078619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A-4F6D-9E7F-CC9CB8A816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E-440F-88CE-95861EA29FA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layout>
                <c:manualLayout>
                  <c:x val="-2.133810848249831E-2"/>
                  <c:y val="-4.221506683903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59C-8AC4-9F21D7238CCF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layout>
                <c:manualLayout>
                  <c:x val="-1.595576729520605E-2"/>
                  <c:y val="-4.56134688362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C-43D9-94DA-72CA2F5A7AE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Januar!$R$3:$R$103</c:f>
              <c:numCache>
                <c:formatCode>General</c:formatCode>
                <c:ptCount val="101"/>
                <c:pt idx="0">
                  <c:v>-1.5</c:v>
                </c:pt>
                <c:pt idx="1">
                  <c:v>0.25999999999999979</c:v>
                </c:pt>
                <c:pt idx="2">
                  <c:v>0.25999999999999979</c:v>
                </c:pt>
                <c:pt idx="3">
                  <c:v>-1.2400000000000002</c:v>
                </c:pt>
                <c:pt idx="4">
                  <c:v>0.55999999999999961</c:v>
                </c:pt>
                <c:pt idx="5">
                  <c:v>3.1849999999999996</c:v>
                </c:pt>
                <c:pt idx="6">
                  <c:v>1.1849999999999996</c:v>
                </c:pt>
                <c:pt idx="7">
                  <c:v>2.6849999999999996</c:v>
                </c:pt>
                <c:pt idx="8">
                  <c:v>6.2849999999999993</c:v>
                </c:pt>
                <c:pt idx="9">
                  <c:v>6.2849999999999993</c:v>
                </c:pt>
                <c:pt idx="10">
                  <c:v>8.0549999999999997</c:v>
                </c:pt>
                <c:pt idx="11">
                  <c:v>9.629999999999999</c:v>
                </c:pt>
                <c:pt idx="12">
                  <c:v>10.579999999999998</c:v>
                </c:pt>
                <c:pt idx="13">
                  <c:v>9.0799999999999983</c:v>
                </c:pt>
                <c:pt idx="14">
                  <c:v>7.0799999999999983</c:v>
                </c:pt>
                <c:pt idx="15">
                  <c:v>7.0799999999999983</c:v>
                </c:pt>
                <c:pt idx="16">
                  <c:v>5.5799999999999983</c:v>
                </c:pt>
                <c:pt idx="17">
                  <c:v>7.2899999999999983</c:v>
                </c:pt>
                <c:pt idx="18">
                  <c:v>5.2899999999999983</c:v>
                </c:pt>
                <c:pt idx="19">
                  <c:v>4.2899999999999983</c:v>
                </c:pt>
                <c:pt idx="20">
                  <c:v>4.2899999999999983</c:v>
                </c:pt>
                <c:pt idx="21">
                  <c:v>2.7899999999999983</c:v>
                </c:pt>
                <c:pt idx="22">
                  <c:v>4.3699999999999983</c:v>
                </c:pt>
                <c:pt idx="23">
                  <c:v>2.3699999999999983</c:v>
                </c:pt>
                <c:pt idx="24">
                  <c:v>-0.63000000000000167</c:v>
                </c:pt>
                <c:pt idx="25">
                  <c:v>0.96999999999999842</c:v>
                </c:pt>
                <c:pt idx="26">
                  <c:v>1.8699999999999988</c:v>
                </c:pt>
                <c:pt idx="27">
                  <c:v>1.8699999999999988</c:v>
                </c:pt>
                <c:pt idx="28">
                  <c:v>4.6599999999999984</c:v>
                </c:pt>
                <c:pt idx="29">
                  <c:v>8.4599999999999973</c:v>
                </c:pt>
                <c:pt idx="30">
                  <c:v>7.7099999999999973</c:v>
                </c:pt>
                <c:pt idx="31">
                  <c:v>9.7099999999999973</c:v>
                </c:pt>
                <c:pt idx="32">
                  <c:v>6.7099999999999973</c:v>
                </c:pt>
                <c:pt idx="33">
                  <c:v>5.2099999999999973</c:v>
                </c:pt>
                <c:pt idx="34">
                  <c:v>7.0099999999999971</c:v>
                </c:pt>
                <c:pt idx="35">
                  <c:v>8.9099999999999966</c:v>
                </c:pt>
                <c:pt idx="36">
                  <c:v>10.909999999999997</c:v>
                </c:pt>
                <c:pt idx="37">
                  <c:v>9.4099999999999966</c:v>
                </c:pt>
                <c:pt idx="38">
                  <c:v>11.849999999999998</c:v>
                </c:pt>
                <c:pt idx="39">
                  <c:v>8.8499999999999979</c:v>
                </c:pt>
                <c:pt idx="40">
                  <c:v>8.8499999999999979</c:v>
                </c:pt>
                <c:pt idx="41">
                  <c:v>11.549999999999997</c:v>
                </c:pt>
                <c:pt idx="42">
                  <c:v>14.039999999999997</c:v>
                </c:pt>
                <c:pt idx="43">
                  <c:v>13.539999999999997</c:v>
                </c:pt>
                <c:pt idx="44">
                  <c:v>15.479999999999997</c:v>
                </c:pt>
                <c:pt idx="45">
                  <c:v>17.419999999999998</c:v>
                </c:pt>
                <c:pt idx="46">
                  <c:v>16.919999999999998</c:v>
                </c:pt>
                <c:pt idx="47">
                  <c:v>16.419999999999998</c:v>
                </c:pt>
                <c:pt idx="48">
                  <c:v>17.619999999999997</c:v>
                </c:pt>
                <c:pt idx="49">
                  <c:v>16.119999999999997</c:v>
                </c:pt>
                <c:pt idx="50">
                  <c:v>18.669999999999998</c:v>
                </c:pt>
                <c:pt idx="51">
                  <c:v>16.669999999999998</c:v>
                </c:pt>
                <c:pt idx="52">
                  <c:v>18.214999999999996</c:v>
                </c:pt>
                <c:pt idx="53">
                  <c:v>19.729999999999997</c:v>
                </c:pt>
                <c:pt idx="54">
                  <c:v>18.229999999999997</c:v>
                </c:pt>
                <c:pt idx="55">
                  <c:v>17.479999999999997</c:v>
                </c:pt>
                <c:pt idx="56">
                  <c:v>19.659999999999997</c:v>
                </c:pt>
                <c:pt idx="57">
                  <c:v>21.234999999999996</c:v>
                </c:pt>
                <c:pt idx="58">
                  <c:v>23.469999999999995</c:v>
                </c:pt>
                <c:pt idx="59">
                  <c:v>24.999999999999996</c:v>
                </c:pt>
                <c:pt idx="60">
                  <c:v>23.499999999999996</c:v>
                </c:pt>
                <c:pt idx="61">
                  <c:v>25.639999999999997</c:v>
                </c:pt>
                <c:pt idx="62">
                  <c:v>27.439999999999998</c:v>
                </c:pt>
                <c:pt idx="63">
                  <c:v>29.189999999999998</c:v>
                </c:pt>
                <c:pt idx="64">
                  <c:v>31.439999999999998</c:v>
                </c:pt>
                <c:pt idx="65">
                  <c:v>29.939999999999998</c:v>
                </c:pt>
                <c:pt idx="66">
                  <c:v>31.589999999999996</c:v>
                </c:pt>
                <c:pt idx="67">
                  <c:v>32.279999999999994</c:v>
                </c:pt>
                <c:pt idx="68">
                  <c:v>30.279999999999994</c:v>
                </c:pt>
                <c:pt idx="69">
                  <c:v>28.779999999999994</c:v>
                </c:pt>
                <c:pt idx="70">
                  <c:v>31.439999999999994</c:v>
                </c:pt>
                <c:pt idx="71">
                  <c:v>32.639999999999993</c:v>
                </c:pt>
                <c:pt idx="72">
                  <c:v>32.639999999999993</c:v>
                </c:pt>
                <c:pt idx="73">
                  <c:v>31.139999999999993</c:v>
                </c:pt>
                <c:pt idx="74">
                  <c:v>31.139999999999993</c:v>
                </c:pt>
                <c:pt idx="75">
                  <c:v>29.139999999999993</c:v>
                </c:pt>
                <c:pt idx="76">
                  <c:v>26.139999999999993</c:v>
                </c:pt>
                <c:pt idx="77">
                  <c:v>22.139999999999993</c:v>
                </c:pt>
                <c:pt idx="78">
                  <c:v>19.139999999999993</c:v>
                </c:pt>
                <c:pt idx="79">
                  <c:v>17.139999999999993</c:v>
                </c:pt>
                <c:pt idx="80">
                  <c:v>17.139999999999993</c:v>
                </c:pt>
                <c:pt idx="81">
                  <c:v>19.579999999999995</c:v>
                </c:pt>
                <c:pt idx="82">
                  <c:v>17.579999999999995</c:v>
                </c:pt>
                <c:pt idx="83">
                  <c:v>16.079999999999995</c:v>
                </c:pt>
                <c:pt idx="84">
                  <c:v>14.079999999999995</c:v>
                </c:pt>
                <c:pt idx="85">
                  <c:v>12.079999999999995</c:v>
                </c:pt>
                <c:pt idx="86">
                  <c:v>10.079999999999995</c:v>
                </c:pt>
                <c:pt idx="87">
                  <c:v>8.0799999999999947</c:v>
                </c:pt>
                <c:pt idx="88">
                  <c:v>5.0799999999999947</c:v>
                </c:pt>
                <c:pt idx="89">
                  <c:v>5.7099999999999946</c:v>
                </c:pt>
                <c:pt idx="90">
                  <c:v>4.7099999999999946</c:v>
                </c:pt>
                <c:pt idx="91">
                  <c:v>6.6299999999999946</c:v>
                </c:pt>
                <c:pt idx="92">
                  <c:v>6.6299999999999946</c:v>
                </c:pt>
                <c:pt idx="93">
                  <c:v>5.1299999999999946</c:v>
                </c:pt>
                <c:pt idx="94">
                  <c:v>2.1299999999999946</c:v>
                </c:pt>
                <c:pt idx="95">
                  <c:v>3.6299999999999946</c:v>
                </c:pt>
                <c:pt idx="96">
                  <c:v>0.62999999999999456</c:v>
                </c:pt>
                <c:pt idx="97">
                  <c:v>0.62999999999999456</c:v>
                </c:pt>
                <c:pt idx="98">
                  <c:v>0.62999999999999456</c:v>
                </c:pt>
                <c:pt idx="99">
                  <c:v>1.6299999999999946</c:v>
                </c:pt>
                <c:pt idx="100">
                  <c:v>1.6299999999999946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05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231698</xdr:colOff>
      <xdr:row>103</xdr:row>
      <xdr:rowOff>141115</xdr:rowOff>
    </xdr:from>
    <xdr:to>
      <xdr:col>13</xdr:col>
      <xdr:colOff>507999</xdr:colOff>
      <xdr:row>124</xdr:row>
      <xdr:rowOff>10584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03"/>
  <sheetViews>
    <sheetView tabSelected="1" topLeftCell="A87" zoomScale="90" zoomScaleNormal="90" workbookViewId="0">
      <selection activeCell="X103" sqref="X103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29">
        <v>0</v>
      </c>
      <c r="S2" s="30"/>
      <c r="T2" s="31"/>
      <c r="U2" s="16"/>
      <c r="V2" s="21"/>
      <c r="W2" s="21"/>
    </row>
    <row r="3" spans="1:245" ht="15.95" customHeight="1" x14ac:dyDescent="0.2">
      <c r="A3" s="3">
        <v>1</v>
      </c>
      <c r="B3" s="4">
        <v>44933</v>
      </c>
      <c r="C3" s="3" t="s">
        <v>43</v>
      </c>
      <c r="D3" s="3" t="s">
        <v>32</v>
      </c>
      <c r="E3" s="3">
        <v>1</v>
      </c>
      <c r="F3" s="3" t="s">
        <v>44</v>
      </c>
      <c r="G3" s="3" t="s">
        <v>20</v>
      </c>
      <c r="H3" s="3" t="s">
        <v>45</v>
      </c>
      <c r="I3" s="3" t="s">
        <v>23</v>
      </c>
      <c r="J3" s="5" t="s">
        <v>30</v>
      </c>
      <c r="K3" s="20"/>
      <c r="L3" s="6" t="s">
        <v>24</v>
      </c>
      <c r="M3" s="7">
        <v>1.96</v>
      </c>
      <c r="N3" s="7">
        <v>1.5</v>
      </c>
      <c r="O3" s="8" t="s">
        <v>22</v>
      </c>
      <c r="P3" s="7">
        <f>N3</f>
        <v>1.5</v>
      </c>
      <c r="Q3" s="25">
        <f t="shared" ref="Q3:Q66" si="0">IF(AND(L3="1",O3="ja"),(N3*M3*0.95)-N3,IF(AND(L3="1",O3="nein"),N3*M3-N3,-N3))</f>
        <v>-1.5</v>
      </c>
      <c r="R3" s="9">
        <f>Q3</f>
        <v>-1.5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95" customHeight="1" x14ac:dyDescent="0.2">
      <c r="A4" s="3">
        <v>2</v>
      </c>
      <c r="B4" s="4">
        <v>44933</v>
      </c>
      <c r="C4" s="3" t="s">
        <v>46</v>
      </c>
      <c r="D4" s="3" t="s">
        <v>32</v>
      </c>
      <c r="E4" s="3">
        <v>1</v>
      </c>
      <c r="F4" s="3" t="s">
        <v>47</v>
      </c>
      <c r="G4" s="3" t="s">
        <v>20</v>
      </c>
      <c r="H4" s="3" t="s">
        <v>45</v>
      </c>
      <c r="I4" s="3" t="s">
        <v>26</v>
      </c>
      <c r="J4" s="13" t="s">
        <v>30</v>
      </c>
      <c r="K4" s="20"/>
      <c r="L4" s="6" t="s">
        <v>21</v>
      </c>
      <c r="M4" s="3">
        <v>1.88</v>
      </c>
      <c r="N4" s="7">
        <v>2</v>
      </c>
      <c r="O4" s="8" t="s">
        <v>22</v>
      </c>
      <c r="P4" s="7">
        <f t="shared" ref="P4:P67" si="4">P3+N4</f>
        <v>3.5</v>
      </c>
      <c r="Q4" s="34">
        <f t="shared" si="0"/>
        <v>1.7599999999999998</v>
      </c>
      <c r="R4" s="9">
        <f t="shared" ref="R4:R67" si="5">R3+Q4</f>
        <v>0.25999999999999979</v>
      </c>
      <c r="S4" s="10">
        <f t="shared" si="1"/>
        <v>3.76</v>
      </c>
      <c r="T4" s="11">
        <f t="shared" si="2"/>
        <v>0.5</v>
      </c>
      <c r="U4" s="12">
        <f t="shared" si="3"/>
        <v>7.4285714285714219E-2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95" customHeight="1" x14ac:dyDescent="0.2">
      <c r="A5" s="3">
        <v>3</v>
      </c>
      <c r="B5" s="4">
        <v>44933</v>
      </c>
      <c r="C5" s="3" t="s">
        <v>48</v>
      </c>
      <c r="D5" s="3" t="s">
        <v>32</v>
      </c>
      <c r="E5" s="3">
        <v>1</v>
      </c>
      <c r="F5" s="3" t="s">
        <v>49</v>
      </c>
      <c r="G5" s="3" t="s">
        <v>20</v>
      </c>
      <c r="H5" s="3" t="s">
        <v>45</v>
      </c>
      <c r="I5" s="3" t="s">
        <v>26</v>
      </c>
      <c r="J5" s="33" t="s">
        <v>28</v>
      </c>
      <c r="K5" s="20"/>
      <c r="L5" s="6" t="s">
        <v>21</v>
      </c>
      <c r="M5" s="7">
        <v>1</v>
      </c>
      <c r="N5" s="7">
        <v>2</v>
      </c>
      <c r="O5" s="8" t="s">
        <v>22</v>
      </c>
      <c r="P5" s="7">
        <f t="shared" si="4"/>
        <v>5.5</v>
      </c>
      <c r="Q5" s="35">
        <f t="shared" si="0"/>
        <v>0</v>
      </c>
      <c r="R5" s="9">
        <f t="shared" si="5"/>
        <v>0.25999999999999979</v>
      </c>
      <c r="S5" s="10">
        <f t="shared" si="1"/>
        <v>5.76</v>
      </c>
      <c r="T5" s="11">
        <f t="shared" si="2"/>
        <v>0.66666666666666663</v>
      </c>
      <c r="U5" s="12">
        <f t="shared" si="3"/>
        <v>4.7272727272727237E-2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7.6" customHeight="1" x14ac:dyDescent="0.2">
      <c r="A6" s="3">
        <v>4</v>
      </c>
      <c r="B6" s="4">
        <v>44933</v>
      </c>
      <c r="C6" s="3" t="s">
        <v>50</v>
      </c>
      <c r="D6" s="3" t="s">
        <v>25</v>
      </c>
      <c r="E6" s="3">
        <v>2</v>
      </c>
      <c r="F6" s="3" t="s">
        <v>51</v>
      </c>
      <c r="G6" s="3" t="s">
        <v>20</v>
      </c>
      <c r="H6" s="3" t="s">
        <v>45</v>
      </c>
      <c r="I6" s="3" t="s">
        <v>23</v>
      </c>
      <c r="J6" s="5" t="s">
        <v>52</v>
      </c>
      <c r="K6" s="20" t="s">
        <v>53</v>
      </c>
      <c r="L6" s="6" t="s">
        <v>24</v>
      </c>
      <c r="M6" s="7">
        <v>1.97</v>
      </c>
      <c r="N6" s="7">
        <v>1.5</v>
      </c>
      <c r="O6" s="8" t="s">
        <v>22</v>
      </c>
      <c r="P6" s="7">
        <f t="shared" si="4"/>
        <v>7</v>
      </c>
      <c r="Q6" s="25">
        <f t="shared" si="0"/>
        <v>-1.5</v>
      </c>
      <c r="R6" s="9">
        <f t="shared" si="5"/>
        <v>-1.2400000000000002</v>
      </c>
      <c r="S6" s="10">
        <f t="shared" si="1"/>
        <v>5.76</v>
      </c>
      <c r="T6" s="11">
        <f t="shared" si="2"/>
        <v>0.5</v>
      </c>
      <c r="U6" s="12">
        <f t="shared" si="3"/>
        <v>-0.17714285714285719</v>
      </c>
      <c r="V6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95" customHeight="1" x14ac:dyDescent="0.2">
      <c r="A7" s="3">
        <v>5</v>
      </c>
      <c r="B7" s="4">
        <v>44934</v>
      </c>
      <c r="C7" s="3" t="s">
        <v>54</v>
      </c>
      <c r="D7" s="3" t="s">
        <v>32</v>
      </c>
      <c r="E7" s="3">
        <v>1</v>
      </c>
      <c r="F7" s="3" t="s">
        <v>36</v>
      </c>
      <c r="G7" s="3" t="s">
        <v>20</v>
      </c>
      <c r="H7" s="3" t="s">
        <v>45</v>
      </c>
      <c r="I7" s="3" t="s">
        <v>23</v>
      </c>
      <c r="J7" s="13" t="s">
        <v>34</v>
      </c>
      <c r="K7" s="20"/>
      <c r="L7" s="6" t="s">
        <v>21</v>
      </c>
      <c r="M7" s="7">
        <v>1.9</v>
      </c>
      <c r="N7" s="7">
        <v>2</v>
      </c>
      <c r="O7" s="8" t="s">
        <v>22</v>
      </c>
      <c r="P7" s="7">
        <f t="shared" si="4"/>
        <v>9</v>
      </c>
      <c r="Q7" s="32">
        <f t="shared" si="0"/>
        <v>1.7999999999999998</v>
      </c>
      <c r="R7" s="9">
        <f t="shared" si="5"/>
        <v>0.55999999999999961</v>
      </c>
      <c r="S7" s="10">
        <f t="shared" si="1"/>
        <v>9.5599999999999987</v>
      </c>
      <c r="T7" s="11">
        <f t="shared" si="2"/>
        <v>0.6</v>
      </c>
      <c r="U7" s="12">
        <f t="shared" si="3"/>
        <v>6.2222222222222082E-2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95" customHeight="1" x14ac:dyDescent="0.2">
      <c r="A8" s="3">
        <v>6</v>
      </c>
      <c r="B8" s="4">
        <v>44934</v>
      </c>
      <c r="C8" s="3" t="s">
        <v>55</v>
      </c>
      <c r="D8" s="3" t="s">
        <v>32</v>
      </c>
      <c r="E8" s="3">
        <v>1</v>
      </c>
      <c r="F8" s="3" t="s">
        <v>38</v>
      </c>
      <c r="G8" s="3" t="s">
        <v>20</v>
      </c>
      <c r="H8" s="3" t="s">
        <v>56</v>
      </c>
      <c r="I8" s="3" t="s">
        <v>26</v>
      </c>
      <c r="J8" s="13" t="s">
        <v>42</v>
      </c>
      <c r="K8" s="20"/>
      <c r="L8" s="6" t="s">
        <v>21</v>
      </c>
      <c r="M8" s="7">
        <v>2.75</v>
      </c>
      <c r="N8" s="7">
        <v>1.5</v>
      </c>
      <c r="O8" s="8" t="s">
        <v>22</v>
      </c>
      <c r="P8" s="7">
        <f t="shared" si="4"/>
        <v>10.5</v>
      </c>
      <c r="Q8" s="32">
        <f t="shared" si="0"/>
        <v>2.625</v>
      </c>
      <c r="R8" s="9">
        <f t="shared" si="5"/>
        <v>3.1849999999999996</v>
      </c>
      <c r="S8" s="10">
        <f t="shared" si="1"/>
        <v>13.684999999999999</v>
      </c>
      <c r="T8" s="11">
        <f t="shared" si="2"/>
        <v>0.66666666666666663</v>
      </c>
      <c r="U8" s="12">
        <f t="shared" si="3"/>
        <v>0.30333333333333323</v>
      </c>
      <c r="V8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95" customHeight="1" x14ac:dyDescent="0.2">
      <c r="A9" s="3">
        <v>7</v>
      </c>
      <c r="B9" s="4">
        <v>44936</v>
      </c>
      <c r="C9" s="3" t="s">
        <v>57</v>
      </c>
      <c r="D9" s="3" t="s">
        <v>32</v>
      </c>
      <c r="E9" s="3">
        <v>1</v>
      </c>
      <c r="F9" s="3" t="s">
        <v>58</v>
      </c>
      <c r="G9" s="3" t="s">
        <v>20</v>
      </c>
      <c r="H9" s="3" t="s">
        <v>45</v>
      </c>
      <c r="I9" s="3" t="s">
        <v>23</v>
      </c>
      <c r="J9" s="5" t="s">
        <v>35</v>
      </c>
      <c r="K9" s="20" t="s">
        <v>37</v>
      </c>
      <c r="L9" s="6" t="s">
        <v>24</v>
      </c>
      <c r="M9" s="7">
        <v>1.93</v>
      </c>
      <c r="N9" s="7">
        <v>2</v>
      </c>
      <c r="O9" s="8" t="s">
        <v>22</v>
      </c>
      <c r="P9" s="7">
        <f t="shared" si="4"/>
        <v>12.5</v>
      </c>
      <c r="Q9" s="25">
        <f t="shared" si="0"/>
        <v>-2</v>
      </c>
      <c r="R9" s="9">
        <f t="shared" si="5"/>
        <v>1.1849999999999996</v>
      </c>
      <c r="S9" s="10">
        <f t="shared" si="1"/>
        <v>13.684999999999999</v>
      </c>
      <c r="T9" s="11">
        <f t="shared" si="2"/>
        <v>0.5714285714285714</v>
      </c>
      <c r="U9" s="12">
        <f t="shared" si="3"/>
        <v>9.4799999999999898E-2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95" customHeight="1" x14ac:dyDescent="0.2">
      <c r="A10" s="3">
        <v>8</v>
      </c>
      <c r="B10" s="4">
        <v>44936</v>
      </c>
      <c r="C10" s="3" t="s">
        <v>59</v>
      </c>
      <c r="D10" s="3" t="s">
        <v>32</v>
      </c>
      <c r="E10" s="3">
        <v>1</v>
      </c>
      <c r="F10" s="3" t="s">
        <v>38</v>
      </c>
      <c r="G10" s="3" t="s">
        <v>20</v>
      </c>
      <c r="H10" s="3" t="s">
        <v>45</v>
      </c>
      <c r="I10" s="3" t="s">
        <v>23</v>
      </c>
      <c r="J10" s="13" t="s">
        <v>34</v>
      </c>
      <c r="K10" s="20"/>
      <c r="L10" s="6" t="s">
        <v>21</v>
      </c>
      <c r="M10" s="7">
        <v>2</v>
      </c>
      <c r="N10" s="7">
        <v>1.5</v>
      </c>
      <c r="O10" s="8" t="s">
        <v>22</v>
      </c>
      <c r="P10" s="7">
        <f t="shared" si="4"/>
        <v>14</v>
      </c>
      <c r="Q10" s="32">
        <f t="shared" si="0"/>
        <v>1.5</v>
      </c>
      <c r="R10" s="9">
        <f t="shared" si="5"/>
        <v>2.6849999999999996</v>
      </c>
      <c r="S10" s="10">
        <f t="shared" si="1"/>
        <v>16.684999999999999</v>
      </c>
      <c r="T10" s="11">
        <f t="shared" si="2"/>
        <v>0.625</v>
      </c>
      <c r="U10" s="12">
        <f t="shared" si="3"/>
        <v>0.1917857142857142</v>
      </c>
      <c r="V10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95" customHeight="1" x14ac:dyDescent="0.2">
      <c r="A11" s="3">
        <v>9</v>
      </c>
      <c r="B11" s="4">
        <v>44936</v>
      </c>
      <c r="C11" s="3" t="s">
        <v>60</v>
      </c>
      <c r="D11" s="3" t="s">
        <v>32</v>
      </c>
      <c r="E11" s="3">
        <v>1</v>
      </c>
      <c r="F11" s="3" t="s">
        <v>61</v>
      </c>
      <c r="G11" s="3" t="s">
        <v>20</v>
      </c>
      <c r="H11" s="3" t="s">
        <v>45</v>
      </c>
      <c r="I11" s="3" t="s">
        <v>23</v>
      </c>
      <c r="J11" s="13" t="s">
        <v>62</v>
      </c>
      <c r="K11" s="20"/>
      <c r="L11" s="6" t="s">
        <v>21</v>
      </c>
      <c r="M11" s="7">
        <v>1.9</v>
      </c>
      <c r="N11" s="7">
        <v>4</v>
      </c>
      <c r="O11" s="8" t="s">
        <v>22</v>
      </c>
      <c r="P11" s="7">
        <f t="shared" si="4"/>
        <v>18</v>
      </c>
      <c r="Q11" s="32">
        <f t="shared" si="0"/>
        <v>3.5999999999999996</v>
      </c>
      <c r="R11" s="9">
        <f t="shared" si="5"/>
        <v>6.2849999999999993</v>
      </c>
      <c r="S11" s="10">
        <f t="shared" si="1"/>
        <v>24.285</v>
      </c>
      <c r="T11" s="11">
        <f t="shared" si="2"/>
        <v>0.66666666666666663</v>
      </c>
      <c r="U11" s="12">
        <f t="shared" si="3"/>
        <v>0.34916666666666668</v>
      </c>
      <c r="V11">
        <f>COUNTIF($L$2:L11,1)</f>
        <v>6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95" customHeight="1" x14ac:dyDescent="0.2">
      <c r="A12" s="3">
        <v>10</v>
      </c>
      <c r="B12" s="4">
        <v>44937</v>
      </c>
      <c r="C12" s="3" t="s">
        <v>63</v>
      </c>
      <c r="D12" s="3" t="s">
        <v>32</v>
      </c>
      <c r="E12" s="3">
        <v>1</v>
      </c>
      <c r="F12" s="3" t="s">
        <v>31</v>
      </c>
      <c r="G12" s="3" t="s">
        <v>20</v>
      </c>
      <c r="H12" s="3" t="s">
        <v>45</v>
      </c>
      <c r="I12" s="3" t="s">
        <v>26</v>
      </c>
      <c r="J12" s="33" t="s">
        <v>41</v>
      </c>
      <c r="K12" s="20" t="s">
        <v>64</v>
      </c>
      <c r="L12" s="6" t="s">
        <v>21</v>
      </c>
      <c r="M12" s="7">
        <v>1</v>
      </c>
      <c r="N12" s="7">
        <v>1.5</v>
      </c>
      <c r="O12" s="8" t="s">
        <v>22</v>
      </c>
      <c r="P12" s="7">
        <f t="shared" si="4"/>
        <v>19.5</v>
      </c>
      <c r="Q12" s="35">
        <f t="shared" si="0"/>
        <v>0</v>
      </c>
      <c r="R12" s="9">
        <f t="shared" si="5"/>
        <v>6.2849999999999993</v>
      </c>
      <c r="S12" s="10">
        <f t="shared" si="1"/>
        <v>25.785</v>
      </c>
      <c r="T12" s="11">
        <f t="shared" si="2"/>
        <v>0.7</v>
      </c>
      <c r="U12" s="12">
        <f t="shared" si="3"/>
        <v>0.3223076923076923</v>
      </c>
      <c r="V12">
        <f>COUNTIF($L$2:L12,1)</f>
        <v>7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95" customHeight="1" x14ac:dyDescent="0.2">
      <c r="A13" s="3">
        <v>11</v>
      </c>
      <c r="B13" s="4">
        <v>44937</v>
      </c>
      <c r="C13" s="3" t="s">
        <v>63</v>
      </c>
      <c r="D13" s="3" t="s">
        <v>32</v>
      </c>
      <c r="E13" s="3">
        <v>1</v>
      </c>
      <c r="F13" s="3" t="s">
        <v>40</v>
      </c>
      <c r="G13" s="3" t="s">
        <v>20</v>
      </c>
      <c r="H13" s="3" t="s">
        <v>45</v>
      </c>
      <c r="I13" s="3" t="s">
        <v>26</v>
      </c>
      <c r="J13" s="13" t="s">
        <v>41</v>
      </c>
      <c r="K13" s="20"/>
      <c r="L13" s="6" t="s">
        <v>21</v>
      </c>
      <c r="M13" s="7">
        <v>2.1800000000000002</v>
      </c>
      <c r="N13" s="7">
        <v>1.5</v>
      </c>
      <c r="O13" s="8" t="s">
        <v>22</v>
      </c>
      <c r="P13" s="7">
        <f t="shared" si="4"/>
        <v>21</v>
      </c>
      <c r="Q13" s="32">
        <f t="shared" si="0"/>
        <v>1.7700000000000005</v>
      </c>
      <c r="R13" s="9">
        <f t="shared" si="5"/>
        <v>8.0549999999999997</v>
      </c>
      <c r="S13" s="10">
        <f t="shared" si="1"/>
        <v>29.055</v>
      </c>
      <c r="T13" s="11">
        <f t="shared" si="2"/>
        <v>0.72727272727272729</v>
      </c>
      <c r="U13" s="12">
        <f t="shared" si="3"/>
        <v>0.38357142857142856</v>
      </c>
      <c r="V13">
        <f>COUNTIF($L$2:L13,1)</f>
        <v>8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95" customHeight="1" x14ac:dyDescent="0.2">
      <c r="A14" s="3">
        <v>12</v>
      </c>
      <c r="B14" s="4">
        <v>44937</v>
      </c>
      <c r="C14" s="3" t="s">
        <v>63</v>
      </c>
      <c r="D14" s="3" t="s">
        <v>32</v>
      </c>
      <c r="E14" s="3">
        <v>1</v>
      </c>
      <c r="F14" s="3" t="s">
        <v>65</v>
      </c>
      <c r="G14" s="3" t="s">
        <v>20</v>
      </c>
      <c r="H14" s="3" t="s">
        <v>45</v>
      </c>
      <c r="I14" s="3" t="s">
        <v>26</v>
      </c>
      <c r="J14" s="13" t="s">
        <v>41</v>
      </c>
      <c r="K14" s="20"/>
      <c r="L14" s="6" t="s">
        <v>21</v>
      </c>
      <c r="M14" s="7">
        <v>2.0499999999999998</v>
      </c>
      <c r="N14" s="7">
        <v>1.5</v>
      </c>
      <c r="O14" s="8" t="s">
        <v>22</v>
      </c>
      <c r="P14" s="7">
        <f t="shared" si="4"/>
        <v>22.5</v>
      </c>
      <c r="Q14" s="32">
        <f t="shared" si="0"/>
        <v>1.5749999999999997</v>
      </c>
      <c r="R14" s="9">
        <f t="shared" si="5"/>
        <v>9.629999999999999</v>
      </c>
      <c r="S14" s="10">
        <f t="shared" si="1"/>
        <v>32.129999999999995</v>
      </c>
      <c r="T14" s="11">
        <f t="shared" si="2"/>
        <v>0.75</v>
      </c>
      <c r="U14" s="12">
        <f t="shared" si="3"/>
        <v>0.42799999999999983</v>
      </c>
      <c r="V14">
        <f>COUNTIF($L$2:L14,1)</f>
        <v>9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95" customHeight="1" x14ac:dyDescent="0.2">
      <c r="A15" s="3">
        <v>13</v>
      </c>
      <c r="B15" s="4">
        <v>44938</v>
      </c>
      <c r="C15" s="3" t="s">
        <v>66</v>
      </c>
      <c r="D15" s="3" t="s">
        <v>32</v>
      </c>
      <c r="E15" s="3">
        <v>1</v>
      </c>
      <c r="F15" s="3" t="s">
        <v>40</v>
      </c>
      <c r="G15" s="3" t="s">
        <v>20</v>
      </c>
      <c r="H15" s="3" t="s">
        <v>45</v>
      </c>
      <c r="I15" s="3" t="s">
        <v>23</v>
      </c>
      <c r="J15" s="13" t="s">
        <v>34</v>
      </c>
      <c r="K15" s="20"/>
      <c r="L15" s="6" t="s">
        <v>21</v>
      </c>
      <c r="M15" s="7">
        <v>1.95</v>
      </c>
      <c r="N15" s="7">
        <v>1</v>
      </c>
      <c r="O15" s="8" t="s">
        <v>22</v>
      </c>
      <c r="P15" s="7">
        <f t="shared" si="4"/>
        <v>23.5</v>
      </c>
      <c r="Q15" s="32">
        <f t="shared" si="0"/>
        <v>0.95</v>
      </c>
      <c r="R15" s="9">
        <f t="shared" si="5"/>
        <v>10.579999999999998</v>
      </c>
      <c r="S15" s="10">
        <f t="shared" si="1"/>
        <v>34.08</v>
      </c>
      <c r="T15" s="11">
        <f t="shared" si="2"/>
        <v>0.76923076923076927</v>
      </c>
      <c r="U15" s="12">
        <f t="shared" si="3"/>
        <v>0.45021276595744675</v>
      </c>
      <c r="V15">
        <f>COUNTIF($L$2:L15,1)</f>
        <v>10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95" customHeight="1" x14ac:dyDescent="0.2">
      <c r="A16" s="3">
        <v>14</v>
      </c>
      <c r="B16" s="4">
        <v>44939</v>
      </c>
      <c r="C16" s="3" t="s">
        <v>67</v>
      </c>
      <c r="D16" s="3" t="s">
        <v>32</v>
      </c>
      <c r="E16" s="3">
        <v>1</v>
      </c>
      <c r="F16" s="3" t="s">
        <v>68</v>
      </c>
      <c r="G16" s="3" t="s">
        <v>20</v>
      </c>
      <c r="H16" s="3" t="s">
        <v>56</v>
      </c>
      <c r="I16" s="3" t="s">
        <v>23</v>
      </c>
      <c r="J16" s="5" t="s">
        <v>69</v>
      </c>
      <c r="K16" s="20" t="s">
        <v>70</v>
      </c>
      <c r="L16" s="6" t="s">
        <v>24</v>
      </c>
      <c r="M16" s="7">
        <v>7.72</v>
      </c>
      <c r="N16" s="7">
        <v>1.5</v>
      </c>
      <c r="O16" s="8" t="s">
        <v>22</v>
      </c>
      <c r="P16" s="7">
        <f t="shared" si="4"/>
        <v>25</v>
      </c>
      <c r="Q16" s="25">
        <f t="shared" si="0"/>
        <v>-1.5</v>
      </c>
      <c r="R16" s="9">
        <f t="shared" si="5"/>
        <v>9.0799999999999983</v>
      </c>
      <c r="S16" s="10">
        <f t="shared" si="1"/>
        <v>34.08</v>
      </c>
      <c r="T16" s="11">
        <f t="shared" si="2"/>
        <v>0.7142857142857143</v>
      </c>
      <c r="U16" s="12">
        <f t="shared" si="3"/>
        <v>0.36319999999999991</v>
      </c>
      <c r="V16">
        <f>COUNTIF($L$2:L16,1)</f>
        <v>10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95" customHeight="1" x14ac:dyDescent="0.2">
      <c r="A17" s="3">
        <v>15</v>
      </c>
      <c r="B17" s="4">
        <v>44939</v>
      </c>
      <c r="C17" s="3" t="s">
        <v>71</v>
      </c>
      <c r="D17" s="3" t="s">
        <v>32</v>
      </c>
      <c r="E17" s="3">
        <v>1</v>
      </c>
      <c r="F17" s="3" t="s">
        <v>72</v>
      </c>
      <c r="G17" s="3" t="s">
        <v>20</v>
      </c>
      <c r="H17" s="3" t="s">
        <v>45</v>
      </c>
      <c r="I17" s="3" t="s">
        <v>23</v>
      </c>
      <c r="J17" s="5" t="s">
        <v>39</v>
      </c>
      <c r="K17" s="20"/>
      <c r="L17" s="6" t="s">
        <v>24</v>
      </c>
      <c r="M17" s="7">
        <v>2.0699999999999998</v>
      </c>
      <c r="N17" s="7">
        <v>2</v>
      </c>
      <c r="O17" s="8" t="s">
        <v>22</v>
      </c>
      <c r="P17" s="7">
        <f t="shared" si="4"/>
        <v>27</v>
      </c>
      <c r="Q17" s="25">
        <f t="shared" si="0"/>
        <v>-2</v>
      </c>
      <c r="R17" s="9">
        <f t="shared" si="5"/>
        <v>7.0799999999999983</v>
      </c>
      <c r="S17" s="10">
        <f t="shared" si="1"/>
        <v>34.08</v>
      </c>
      <c r="T17" s="11">
        <f t="shared" si="2"/>
        <v>0.66666666666666663</v>
      </c>
      <c r="U17" s="12">
        <f t="shared" si="3"/>
        <v>0.26222222222222213</v>
      </c>
      <c r="V17">
        <f>COUNTIF($L$2:L17,1)</f>
        <v>10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95" customHeight="1" x14ac:dyDescent="0.2">
      <c r="A18" s="3">
        <v>16</v>
      </c>
      <c r="B18" s="4">
        <v>44940</v>
      </c>
      <c r="C18" s="3" t="s">
        <v>73</v>
      </c>
      <c r="D18" s="3" t="s">
        <v>32</v>
      </c>
      <c r="E18" s="3">
        <v>1</v>
      </c>
      <c r="F18" s="3" t="s">
        <v>74</v>
      </c>
      <c r="G18" s="3" t="s">
        <v>20</v>
      </c>
      <c r="H18" s="3" t="s">
        <v>45</v>
      </c>
      <c r="I18" s="3" t="s">
        <v>26</v>
      </c>
      <c r="J18" s="33" t="s">
        <v>75</v>
      </c>
      <c r="K18" s="20" t="s">
        <v>64</v>
      </c>
      <c r="L18" s="6" t="s">
        <v>21</v>
      </c>
      <c r="M18" s="7">
        <v>1</v>
      </c>
      <c r="N18" s="7">
        <v>1.5</v>
      </c>
      <c r="O18" s="8" t="s">
        <v>22</v>
      </c>
      <c r="P18" s="7">
        <f t="shared" si="4"/>
        <v>28.5</v>
      </c>
      <c r="Q18" s="35">
        <f t="shared" si="0"/>
        <v>0</v>
      </c>
      <c r="R18" s="9">
        <f t="shared" si="5"/>
        <v>7.0799999999999983</v>
      </c>
      <c r="S18" s="10">
        <f t="shared" si="1"/>
        <v>35.58</v>
      </c>
      <c r="T18" s="11">
        <f t="shared" si="2"/>
        <v>0.6875</v>
      </c>
      <c r="U18" s="12">
        <f t="shared" si="3"/>
        <v>0.24842105263157888</v>
      </c>
      <c r="V18">
        <f>COUNTIF($L$2:L18,1)</f>
        <v>11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95" customHeight="1" x14ac:dyDescent="0.2">
      <c r="A19" s="3">
        <v>17</v>
      </c>
      <c r="B19" s="4">
        <v>44940</v>
      </c>
      <c r="C19" s="3" t="s">
        <v>73</v>
      </c>
      <c r="D19" s="3" t="s">
        <v>32</v>
      </c>
      <c r="E19" s="3">
        <v>1</v>
      </c>
      <c r="F19" s="3" t="s">
        <v>76</v>
      </c>
      <c r="G19" s="3" t="s">
        <v>20</v>
      </c>
      <c r="H19" s="3" t="s">
        <v>45</v>
      </c>
      <c r="I19" s="3" t="s">
        <v>26</v>
      </c>
      <c r="J19" s="5" t="s">
        <v>75</v>
      </c>
      <c r="K19" s="20" t="s">
        <v>77</v>
      </c>
      <c r="L19" s="6" t="s">
        <v>24</v>
      </c>
      <c r="M19" s="7">
        <v>1.9</v>
      </c>
      <c r="N19" s="7">
        <v>1.5</v>
      </c>
      <c r="O19" s="8" t="s">
        <v>22</v>
      </c>
      <c r="P19" s="7">
        <f t="shared" si="4"/>
        <v>30</v>
      </c>
      <c r="Q19" s="25">
        <f t="shared" si="0"/>
        <v>-1.5</v>
      </c>
      <c r="R19" s="26">
        <f t="shared" si="5"/>
        <v>5.5799999999999983</v>
      </c>
      <c r="S19" s="27">
        <f t="shared" si="1"/>
        <v>35.58</v>
      </c>
      <c r="T19" s="28">
        <f t="shared" si="2"/>
        <v>0.6470588235294118</v>
      </c>
      <c r="U19" s="12">
        <f t="shared" si="3"/>
        <v>0.18599999999999994</v>
      </c>
      <c r="V19">
        <f>COUNTIF($L$2:L19,1)</f>
        <v>11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95" customHeight="1" x14ac:dyDescent="0.2">
      <c r="A20" s="3">
        <v>18</v>
      </c>
      <c r="B20" s="4">
        <v>44940</v>
      </c>
      <c r="C20" s="3" t="s">
        <v>78</v>
      </c>
      <c r="D20" s="3" t="s">
        <v>32</v>
      </c>
      <c r="E20" s="3">
        <v>1</v>
      </c>
      <c r="F20" s="3">
        <v>1</v>
      </c>
      <c r="G20" s="3" t="s">
        <v>20</v>
      </c>
      <c r="H20" s="3" t="s">
        <v>45</v>
      </c>
      <c r="I20" s="3" t="s">
        <v>26</v>
      </c>
      <c r="J20" s="13" t="s">
        <v>79</v>
      </c>
      <c r="K20" s="20"/>
      <c r="L20" s="6" t="s">
        <v>21</v>
      </c>
      <c r="M20" s="7">
        <v>2.14</v>
      </c>
      <c r="N20" s="7">
        <v>1.5</v>
      </c>
      <c r="O20" s="8" t="s">
        <v>22</v>
      </c>
      <c r="P20" s="7">
        <f t="shared" si="4"/>
        <v>31.5</v>
      </c>
      <c r="Q20" s="32">
        <f t="shared" si="0"/>
        <v>1.71</v>
      </c>
      <c r="R20" s="26">
        <f t="shared" si="5"/>
        <v>7.2899999999999983</v>
      </c>
      <c r="S20" s="27">
        <f t="shared" si="1"/>
        <v>38.79</v>
      </c>
      <c r="T20" s="28">
        <f t="shared" si="2"/>
        <v>0.66666666666666663</v>
      </c>
      <c r="U20" s="12">
        <f t="shared" si="3"/>
        <v>0.2314285714285714</v>
      </c>
      <c r="V20">
        <f>COUNTIF($L$2:L20,1)</f>
        <v>12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95" customHeight="1" x14ac:dyDescent="0.2">
      <c r="A21" s="3">
        <v>19</v>
      </c>
      <c r="B21" s="4">
        <v>44940</v>
      </c>
      <c r="C21" s="3" t="s">
        <v>80</v>
      </c>
      <c r="D21" s="3" t="s">
        <v>32</v>
      </c>
      <c r="E21" s="3">
        <v>1</v>
      </c>
      <c r="F21" s="3" t="s">
        <v>81</v>
      </c>
      <c r="G21" s="3" t="s">
        <v>20</v>
      </c>
      <c r="H21" s="3" t="s">
        <v>45</v>
      </c>
      <c r="I21" s="3" t="s">
        <v>23</v>
      </c>
      <c r="J21" s="5" t="s">
        <v>28</v>
      </c>
      <c r="K21" s="20"/>
      <c r="L21" s="6" t="s">
        <v>24</v>
      </c>
      <c r="M21" s="7">
        <v>1.95</v>
      </c>
      <c r="N21" s="7">
        <v>2</v>
      </c>
      <c r="O21" s="8" t="s">
        <v>22</v>
      </c>
      <c r="P21" s="7">
        <f t="shared" si="4"/>
        <v>33.5</v>
      </c>
      <c r="Q21" s="25">
        <f t="shared" si="0"/>
        <v>-2</v>
      </c>
      <c r="R21" s="26">
        <f t="shared" si="5"/>
        <v>5.2899999999999983</v>
      </c>
      <c r="S21" s="27">
        <f t="shared" si="1"/>
        <v>38.79</v>
      </c>
      <c r="T21" s="28">
        <f t="shared" si="2"/>
        <v>0.63157894736842102</v>
      </c>
      <c r="U21" s="12">
        <f t="shared" si="3"/>
        <v>0.15791044776119401</v>
      </c>
      <c r="V21">
        <f>COUNTIF($L$2:L21,1)</f>
        <v>12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95" customHeight="1" x14ac:dyDescent="0.2">
      <c r="A22" s="3">
        <v>20</v>
      </c>
      <c r="B22" s="4">
        <v>44940</v>
      </c>
      <c r="C22" s="3" t="s">
        <v>82</v>
      </c>
      <c r="D22" s="3" t="s">
        <v>32</v>
      </c>
      <c r="E22" s="3">
        <v>1</v>
      </c>
      <c r="F22" s="3" t="s">
        <v>83</v>
      </c>
      <c r="G22" s="3" t="s">
        <v>20</v>
      </c>
      <c r="H22" s="3" t="s">
        <v>45</v>
      </c>
      <c r="I22" s="3" t="s">
        <v>26</v>
      </c>
      <c r="J22" s="5" t="s">
        <v>27</v>
      </c>
      <c r="K22" s="20" t="s">
        <v>37</v>
      </c>
      <c r="L22" s="6" t="s">
        <v>24</v>
      </c>
      <c r="M22" s="7">
        <v>2.35</v>
      </c>
      <c r="N22" s="7">
        <v>1</v>
      </c>
      <c r="O22" s="8" t="s">
        <v>22</v>
      </c>
      <c r="P22" s="7">
        <f t="shared" si="4"/>
        <v>34.5</v>
      </c>
      <c r="Q22" s="25">
        <f t="shared" si="0"/>
        <v>-1</v>
      </c>
      <c r="R22" s="26">
        <f t="shared" si="5"/>
        <v>4.2899999999999983</v>
      </c>
      <c r="S22" s="27">
        <f t="shared" si="1"/>
        <v>38.79</v>
      </c>
      <c r="T22" s="28">
        <f t="shared" si="2"/>
        <v>0.6</v>
      </c>
      <c r="U22" s="12">
        <f t="shared" si="3"/>
        <v>0.12434782608695649</v>
      </c>
      <c r="V22">
        <f>COUNTIF($L$2:L22,1)</f>
        <v>12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95" customHeight="1" x14ac:dyDescent="0.2">
      <c r="A23" s="3">
        <v>21</v>
      </c>
      <c r="B23" s="4">
        <v>44940</v>
      </c>
      <c r="C23" s="3" t="s">
        <v>84</v>
      </c>
      <c r="D23" s="3" t="s">
        <v>32</v>
      </c>
      <c r="E23" s="3">
        <v>1</v>
      </c>
      <c r="F23" s="3" t="s">
        <v>85</v>
      </c>
      <c r="G23" s="3" t="s">
        <v>20</v>
      </c>
      <c r="H23" s="3" t="s">
        <v>45</v>
      </c>
      <c r="I23" s="3" t="s">
        <v>23</v>
      </c>
      <c r="J23" s="33" t="s">
        <v>28</v>
      </c>
      <c r="K23" s="20" t="s">
        <v>86</v>
      </c>
      <c r="L23" s="6" t="s">
        <v>21</v>
      </c>
      <c r="M23" s="7">
        <v>1</v>
      </c>
      <c r="N23" s="7">
        <v>2</v>
      </c>
      <c r="O23" s="8" t="s">
        <v>22</v>
      </c>
      <c r="P23" s="7">
        <f t="shared" si="4"/>
        <v>36.5</v>
      </c>
      <c r="Q23" s="35">
        <f t="shared" si="0"/>
        <v>0</v>
      </c>
      <c r="R23" s="26">
        <f t="shared" si="5"/>
        <v>4.2899999999999983</v>
      </c>
      <c r="S23" s="27">
        <f t="shared" si="1"/>
        <v>40.79</v>
      </c>
      <c r="T23" s="28">
        <f t="shared" si="2"/>
        <v>0.61904761904761907</v>
      </c>
      <c r="U23" s="12">
        <f t="shared" si="3"/>
        <v>0.11753424657534245</v>
      </c>
      <c r="V23">
        <f>COUNTIF($L$2:L23,1)</f>
        <v>13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95" customHeight="1" x14ac:dyDescent="0.2">
      <c r="A24" s="3">
        <v>22</v>
      </c>
      <c r="B24" s="4">
        <v>44940</v>
      </c>
      <c r="C24" s="3" t="s">
        <v>87</v>
      </c>
      <c r="D24" s="3" t="s">
        <v>32</v>
      </c>
      <c r="E24" s="3">
        <v>1</v>
      </c>
      <c r="F24" s="3" t="s">
        <v>88</v>
      </c>
      <c r="G24" s="3" t="s">
        <v>20</v>
      </c>
      <c r="H24" s="3" t="s">
        <v>45</v>
      </c>
      <c r="I24" s="3" t="s">
        <v>26</v>
      </c>
      <c r="J24" s="5" t="s">
        <v>33</v>
      </c>
      <c r="K24" s="20"/>
      <c r="L24" s="6" t="s">
        <v>24</v>
      </c>
      <c r="M24" s="7">
        <v>2.0299999999999998</v>
      </c>
      <c r="N24" s="7">
        <v>1.5</v>
      </c>
      <c r="O24" s="8" t="s">
        <v>22</v>
      </c>
      <c r="P24" s="7">
        <f t="shared" si="4"/>
        <v>38</v>
      </c>
      <c r="Q24" s="25">
        <f t="shared" si="0"/>
        <v>-1.5</v>
      </c>
      <c r="R24" s="26">
        <f t="shared" si="5"/>
        <v>2.7899999999999983</v>
      </c>
      <c r="S24" s="27">
        <f t="shared" si="1"/>
        <v>40.79</v>
      </c>
      <c r="T24" s="28">
        <f t="shared" si="2"/>
        <v>0.59090909090909094</v>
      </c>
      <c r="U24" s="12">
        <f t="shared" si="3"/>
        <v>7.3421052631578929E-2</v>
      </c>
      <c r="V2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95" customHeight="1" x14ac:dyDescent="0.2">
      <c r="A25" s="3">
        <v>23</v>
      </c>
      <c r="B25" s="4">
        <v>44941</v>
      </c>
      <c r="C25" s="3" t="s">
        <v>89</v>
      </c>
      <c r="D25" s="3" t="s">
        <v>32</v>
      </c>
      <c r="E25" s="3">
        <v>1</v>
      </c>
      <c r="F25" s="3" t="s">
        <v>29</v>
      </c>
      <c r="G25" s="3" t="s">
        <v>20</v>
      </c>
      <c r="H25" s="3" t="s">
        <v>45</v>
      </c>
      <c r="I25" s="3" t="s">
        <v>23</v>
      </c>
      <c r="J25" s="13" t="s">
        <v>30</v>
      </c>
      <c r="K25" s="20"/>
      <c r="L25" s="6" t="s">
        <v>21</v>
      </c>
      <c r="M25" s="7">
        <v>1.79</v>
      </c>
      <c r="N25" s="7">
        <v>2</v>
      </c>
      <c r="O25" s="8" t="s">
        <v>22</v>
      </c>
      <c r="P25" s="7">
        <f t="shared" si="4"/>
        <v>40</v>
      </c>
      <c r="Q25" s="32">
        <f t="shared" si="0"/>
        <v>1.58</v>
      </c>
      <c r="R25" s="26">
        <f t="shared" si="5"/>
        <v>4.3699999999999983</v>
      </c>
      <c r="S25" s="27">
        <f t="shared" si="1"/>
        <v>44.37</v>
      </c>
      <c r="T25" s="28">
        <f t="shared" si="2"/>
        <v>0.60869565217391308</v>
      </c>
      <c r="U25" s="12">
        <f t="shared" si="3"/>
        <v>0.10924999999999993</v>
      </c>
      <c r="V25">
        <f>COUNTIF($L$2:L25,1)</f>
        <v>14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95" customHeight="1" x14ac:dyDescent="0.2">
      <c r="A26" s="3">
        <v>24</v>
      </c>
      <c r="B26" s="4">
        <v>44941</v>
      </c>
      <c r="C26" s="3" t="s">
        <v>90</v>
      </c>
      <c r="D26" s="3" t="s">
        <v>32</v>
      </c>
      <c r="E26" s="3">
        <v>1</v>
      </c>
      <c r="F26" s="3" t="s">
        <v>31</v>
      </c>
      <c r="G26" s="3" t="s">
        <v>20</v>
      </c>
      <c r="H26" s="3" t="s">
        <v>45</v>
      </c>
      <c r="I26" s="3" t="s">
        <v>23</v>
      </c>
      <c r="J26" s="5" t="s">
        <v>28</v>
      </c>
      <c r="K26" s="20"/>
      <c r="L26" s="6" t="s">
        <v>24</v>
      </c>
      <c r="M26" s="7">
        <v>1.99</v>
      </c>
      <c r="N26" s="7">
        <v>2</v>
      </c>
      <c r="O26" s="8" t="s">
        <v>22</v>
      </c>
      <c r="P26" s="7">
        <f t="shared" si="4"/>
        <v>42</v>
      </c>
      <c r="Q26" s="25">
        <f t="shared" si="0"/>
        <v>-2</v>
      </c>
      <c r="R26" s="26">
        <f t="shared" si="5"/>
        <v>2.3699999999999983</v>
      </c>
      <c r="S26" s="27">
        <f t="shared" si="1"/>
        <v>44.37</v>
      </c>
      <c r="T26" s="28">
        <f t="shared" si="2"/>
        <v>0.58333333333333337</v>
      </c>
      <c r="U26" s="12">
        <f t="shared" si="3"/>
        <v>5.642857142857137E-2</v>
      </c>
      <c r="V26">
        <f>COUNTIF($L$2:L26,1)</f>
        <v>14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7.75" customHeight="1" x14ac:dyDescent="0.2">
      <c r="A27" s="3">
        <v>25</v>
      </c>
      <c r="B27" s="4">
        <v>44943</v>
      </c>
      <c r="C27" s="3" t="s">
        <v>91</v>
      </c>
      <c r="D27" s="3" t="s">
        <v>32</v>
      </c>
      <c r="E27" s="3">
        <v>2</v>
      </c>
      <c r="F27" s="3" t="s">
        <v>92</v>
      </c>
      <c r="G27" s="3" t="s">
        <v>20</v>
      </c>
      <c r="H27" s="3" t="s">
        <v>45</v>
      </c>
      <c r="I27" s="3" t="s">
        <v>23</v>
      </c>
      <c r="J27" s="5" t="s">
        <v>93</v>
      </c>
      <c r="K27" s="20" t="s">
        <v>37</v>
      </c>
      <c r="L27" s="6" t="s">
        <v>24</v>
      </c>
      <c r="M27" s="7">
        <v>2.0499999999999998</v>
      </c>
      <c r="N27" s="7">
        <v>3</v>
      </c>
      <c r="O27" s="8" t="s">
        <v>22</v>
      </c>
      <c r="P27" s="7">
        <f t="shared" si="4"/>
        <v>45</v>
      </c>
      <c r="Q27" s="25">
        <f t="shared" si="0"/>
        <v>-3</v>
      </c>
      <c r="R27" s="26">
        <f t="shared" si="5"/>
        <v>-0.63000000000000167</v>
      </c>
      <c r="S27" s="27">
        <f t="shared" si="1"/>
        <v>44.37</v>
      </c>
      <c r="T27" s="28">
        <f t="shared" si="2"/>
        <v>0.56000000000000005</v>
      </c>
      <c r="U27" s="12">
        <f t="shared" si="3"/>
        <v>-1.4000000000000058E-2</v>
      </c>
      <c r="V27">
        <f>COUNTIF($L$2:L27,1)</f>
        <v>14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6.5" customHeight="1" x14ac:dyDescent="0.2">
      <c r="A28" s="3">
        <v>26</v>
      </c>
      <c r="B28" s="4">
        <v>44943</v>
      </c>
      <c r="C28" s="3" t="s">
        <v>94</v>
      </c>
      <c r="D28" s="3" t="s">
        <v>32</v>
      </c>
      <c r="E28" s="3">
        <v>1</v>
      </c>
      <c r="F28" s="3" t="s">
        <v>95</v>
      </c>
      <c r="G28" s="3" t="s">
        <v>20</v>
      </c>
      <c r="H28" s="3" t="s">
        <v>45</v>
      </c>
      <c r="I28" s="3" t="s">
        <v>23</v>
      </c>
      <c r="J28" s="13" t="s">
        <v>28</v>
      </c>
      <c r="K28" s="20"/>
      <c r="L28" s="6" t="s">
        <v>21</v>
      </c>
      <c r="M28" s="7">
        <v>1.8</v>
      </c>
      <c r="N28" s="7">
        <v>2</v>
      </c>
      <c r="O28" s="8" t="s">
        <v>22</v>
      </c>
      <c r="P28" s="7">
        <f t="shared" si="4"/>
        <v>47</v>
      </c>
      <c r="Q28" s="32">
        <f t="shared" si="0"/>
        <v>1.6</v>
      </c>
      <c r="R28" s="26">
        <f t="shared" si="5"/>
        <v>0.96999999999999842</v>
      </c>
      <c r="S28" s="27">
        <f t="shared" si="1"/>
        <v>47.97</v>
      </c>
      <c r="T28" s="28">
        <f t="shared" si="2"/>
        <v>0.57692307692307687</v>
      </c>
      <c r="U28" s="12">
        <f t="shared" si="3"/>
        <v>2.0638297872340401E-2</v>
      </c>
      <c r="V28">
        <f>COUNTIF($L$2:L28,1)</f>
        <v>15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6.5" customHeight="1" x14ac:dyDescent="0.2">
      <c r="A29" s="3">
        <v>27</v>
      </c>
      <c r="B29" s="4">
        <v>44943</v>
      </c>
      <c r="C29" s="3" t="s">
        <v>96</v>
      </c>
      <c r="D29" s="3" t="s">
        <v>32</v>
      </c>
      <c r="E29" s="3">
        <v>1</v>
      </c>
      <c r="F29" s="3" t="s">
        <v>97</v>
      </c>
      <c r="G29" s="3" t="s">
        <v>20</v>
      </c>
      <c r="H29" s="3" t="s">
        <v>45</v>
      </c>
      <c r="I29" s="3" t="s">
        <v>26</v>
      </c>
      <c r="J29" s="13" t="s">
        <v>98</v>
      </c>
      <c r="K29" s="20"/>
      <c r="L29" s="6" t="s">
        <v>21</v>
      </c>
      <c r="M29" s="7">
        <v>1.6</v>
      </c>
      <c r="N29" s="7">
        <v>1.5</v>
      </c>
      <c r="O29" s="8" t="s">
        <v>22</v>
      </c>
      <c r="P29" s="7">
        <f t="shared" si="4"/>
        <v>48.5</v>
      </c>
      <c r="Q29" s="32">
        <f t="shared" si="0"/>
        <v>0.90000000000000036</v>
      </c>
      <c r="R29" s="26">
        <f t="shared" si="5"/>
        <v>1.8699999999999988</v>
      </c>
      <c r="S29" s="27">
        <f t="shared" si="1"/>
        <v>50.37</v>
      </c>
      <c r="T29" s="28">
        <f t="shared" si="2"/>
        <v>0.59259259259259256</v>
      </c>
      <c r="U29" s="12">
        <f t="shared" si="3"/>
        <v>3.855670103092778E-2</v>
      </c>
      <c r="V29">
        <f>COUNTIF($L$2:L29,1)</f>
        <v>16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44943</v>
      </c>
      <c r="C30" s="3" t="s">
        <v>99</v>
      </c>
      <c r="D30" s="3" t="s">
        <v>32</v>
      </c>
      <c r="E30" s="3">
        <v>1</v>
      </c>
      <c r="F30" s="3">
        <v>1</v>
      </c>
      <c r="G30" s="3" t="s">
        <v>20</v>
      </c>
      <c r="H30" s="3" t="s">
        <v>45</v>
      </c>
      <c r="I30" s="3" t="s">
        <v>26</v>
      </c>
      <c r="J30" s="33" t="s">
        <v>100</v>
      </c>
      <c r="K30" s="20"/>
      <c r="L30" s="6" t="s">
        <v>21</v>
      </c>
      <c r="M30" s="7">
        <v>1</v>
      </c>
      <c r="N30" s="7">
        <v>2</v>
      </c>
      <c r="O30" s="8" t="s">
        <v>22</v>
      </c>
      <c r="P30" s="7">
        <f t="shared" si="4"/>
        <v>50.5</v>
      </c>
      <c r="Q30" s="35">
        <f t="shared" si="0"/>
        <v>0</v>
      </c>
      <c r="R30" s="26">
        <f t="shared" si="5"/>
        <v>1.8699999999999988</v>
      </c>
      <c r="S30" s="27">
        <f t="shared" si="1"/>
        <v>52.37</v>
      </c>
      <c r="T30" s="28">
        <f t="shared" si="2"/>
        <v>0.6071428571428571</v>
      </c>
      <c r="U30" s="12">
        <f t="shared" si="3"/>
        <v>3.7029702970296979E-2</v>
      </c>
      <c r="V30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6.5" customHeight="1" x14ac:dyDescent="0.2">
      <c r="A31" s="3">
        <v>29</v>
      </c>
      <c r="B31" s="4">
        <v>44944</v>
      </c>
      <c r="C31" s="3" t="s">
        <v>101</v>
      </c>
      <c r="D31" s="3" t="s">
        <v>32</v>
      </c>
      <c r="E31" s="3">
        <v>1</v>
      </c>
      <c r="F31" s="3" t="s">
        <v>65</v>
      </c>
      <c r="G31" s="3" t="s">
        <v>20</v>
      </c>
      <c r="H31" s="3" t="s">
        <v>45</v>
      </c>
      <c r="I31" s="3" t="s">
        <v>23</v>
      </c>
      <c r="J31" s="13" t="s">
        <v>102</v>
      </c>
      <c r="K31" s="20"/>
      <c r="L31" s="6" t="s">
        <v>21</v>
      </c>
      <c r="M31" s="7">
        <v>1.93</v>
      </c>
      <c r="N31" s="7">
        <v>3</v>
      </c>
      <c r="O31" s="8" t="s">
        <v>22</v>
      </c>
      <c r="P31" s="7">
        <f t="shared" si="4"/>
        <v>53.5</v>
      </c>
      <c r="Q31" s="32">
        <f t="shared" si="0"/>
        <v>2.79</v>
      </c>
      <c r="R31" s="26">
        <f t="shared" si="5"/>
        <v>4.6599999999999984</v>
      </c>
      <c r="S31" s="27">
        <f t="shared" si="1"/>
        <v>58.16</v>
      </c>
      <c r="T31" s="28">
        <f t="shared" si="2"/>
        <v>0.62068965517241381</v>
      </c>
      <c r="U31" s="12">
        <f t="shared" si="3"/>
        <v>8.7102803738317691E-2</v>
      </c>
      <c r="V31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44944</v>
      </c>
      <c r="C32" s="3" t="s">
        <v>103</v>
      </c>
      <c r="D32" s="3" t="s">
        <v>32</v>
      </c>
      <c r="E32" s="3">
        <v>1</v>
      </c>
      <c r="F32" s="3">
        <v>1</v>
      </c>
      <c r="G32" s="3" t="s">
        <v>20</v>
      </c>
      <c r="H32" s="3" t="s">
        <v>45</v>
      </c>
      <c r="I32" s="3" t="s">
        <v>23</v>
      </c>
      <c r="J32" s="13" t="s">
        <v>35</v>
      </c>
      <c r="K32" s="20"/>
      <c r="L32" s="6" t="s">
        <v>21</v>
      </c>
      <c r="M32" s="7">
        <v>2.9</v>
      </c>
      <c r="N32" s="7">
        <v>2</v>
      </c>
      <c r="O32" s="8" t="s">
        <v>22</v>
      </c>
      <c r="P32" s="7">
        <f t="shared" si="4"/>
        <v>55.5</v>
      </c>
      <c r="Q32" s="32">
        <f t="shared" si="0"/>
        <v>3.8</v>
      </c>
      <c r="R32" s="26">
        <f t="shared" si="5"/>
        <v>8.4599999999999973</v>
      </c>
      <c r="S32" s="27">
        <f t="shared" si="1"/>
        <v>63.959999999999994</v>
      </c>
      <c r="T32" s="28">
        <f t="shared" si="2"/>
        <v>0.6333333333333333</v>
      </c>
      <c r="U32" s="12">
        <f t="shared" si="3"/>
        <v>0.15243243243243232</v>
      </c>
      <c r="V32">
        <f>COUNTIF($L$2:L32,1)</f>
        <v>19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44944</v>
      </c>
      <c r="C33" s="3" t="s">
        <v>104</v>
      </c>
      <c r="D33" s="3" t="s">
        <v>32</v>
      </c>
      <c r="E33" s="3">
        <v>1</v>
      </c>
      <c r="F33" s="3" t="s">
        <v>105</v>
      </c>
      <c r="G33" s="3" t="s">
        <v>20</v>
      </c>
      <c r="H33" s="3" t="s">
        <v>45</v>
      </c>
      <c r="I33" s="3" t="s">
        <v>23</v>
      </c>
      <c r="J33" s="5" t="s">
        <v>106</v>
      </c>
      <c r="K33" s="20" t="s">
        <v>107</v>
      </c>
      <c r="L33" s="6" t="s">
        <v>24</v>
      </c>
      <c r="M33" s="7">
        <v>1.86</v>
      </c>
      <c r="N33" s="7">
        <v>0.75</v>
      </c>
      <c r="O33" s="8" t="s">
        <v>22</v>
      </c>
      <c r="P33" s="7">
        <f t="shared" si="4"/>
        <v>56.25</v>
      </c>
      <c r="Q33" s="25">
        <f t="shared" si="0"/>
        <v>-0.75</v>
      </c>
      <c r="R33" s="26">
        <f t="shared" si="5"/>
        <v>7.7099999999999973</v>
      </c>
      <c r="S33" s="27">
        <f t="shared" si="1"/>
        <v>63.959999999999994</v>
      </c>
      <c r="T33" s="28">
        <f t="shared" si="2"/>
        <v>0.61290322580645162</v>
      </c>
      <c r="U33" s="12">
        <f t="shared" si="3"/>
        <v>0.13706666666666656</v>
      </c>
      <c r="V33">
        <f>COUNTIF($L$2:L33,1)</f>
        <v>19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6.5" customHeight="1" x14ac:dyDescent="0.2">
      <c r="A34" s="3">
        <v>32</v>
      </c>
      <c r="B34" s="4">
        <v>44944</v>
      </c>
      <c r="C34" s="3" t="s">
        <v>101</v>
      </c>
      <c r="D34" s="3" t="s">
        <v>32</v>
      </c>
      <c r="E34" s="3">
        <v>1</v>
      </c>
      <c r="F34" s="3" t="s">
        <v>108</v>
      </c>
      <c r="G34" s="3" t="s">
        <v>20</v>
      </c>
      <c r="H34" s="3" t="s">
        <v>45</v>
      </c>
      <c r="I34" s="3" t="s">
        <v>23</v>
      </c>
      <c r="J34" s="13" t="s">
        <v>102</v>
      </c>
      <c r="K34" s="20"/>
      <c r="L34" s="6" t="s">
        <v>21</v>
      </c>
      <c r="M34" s="7">
        <v>1.5</v>
      </c>
      <c r="N34" s="7">
        <v>4</v>
      </c>
      <c r="O34" s="8" t="s">
        <v>22</v>
      </c>
      <c r="P34" s="7">
        <f t="shared" si="4"/>
        <v>60.25</v>
      </c>
      <c r="Q34" s="32">
        <f t="shared" si="0"/>
        <v>2</v>
      </c>
      <c r="R34" s="26">
        <f t="shared" si="5"/>
        <v>9.7099999999999973</v>
      </c>
      <c r="S34" s="27">
        <f t="shared" si="1"/>
        <v>69.959999999999994</v>
      </c>
      <c r="T34" s="28">
        <f t="shared" si="2"/>
        <v>0.625</v>
      </c>
      <c r="U34" s="12">
        <f t="shared" si="3"/>
        <v>0.16116182572614096</v>
      </c>
      <c r="V34">
        <f>COUNTIF($L$2:L34,1)</f>
        <v>20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6.5" customHeight="1" x14ac:dyDescent="0.2">
      <c r="A35" s="3">
        <v>33</v>
      </c>
      <c r="B35" s="4">
        <v>44944</v>
      </c>
      <c r="C35" s="3" t="s">
        <v>101</v>
      </c>
      <c r="D35" s="3" t="s">
        <v>32</v>
      </c>
      <c r="E35" s="3">
        <v>1</v>
      </c>
      <c r="F35" s="3" t="s">
        <v>109</v>
      </c>
      <c r="G35" s="3" t="s">
        <v>20</v>
      </c>
      <c r="H35" s="3" t="s">
        <v>45</v>
      </c>
      <c r="I35" s="3" t="s">
        <v>26</v>
      </c>
      <c r="J35" s="5" t="s">
        <v>102</v>
      </c>
      <c r="K35" s="20"/>
      <c r="L35" s="6" t="s">
        <v>24</v>
      </c>
      <c r="M35" s="7">
        <v>1.97</v>
      </c>
      <c r="N35" s="7">
        <v>3</v>
      </c>
      <c r="O35" s="8" t="s">
        <v>22</v>
      </c>
      <c r="P35" s="7">
        <f t="shared" si="4"/>
        <v>63.25</v>
      </c>
      <c r="Q35" s="25">
        <f t="shared" si="0"/>
        <v>-3</v>
      </c>
      <c r="R35" s="26">
        <f t="shared" si="5"/>
        <v>6.7099999999999973</v>
      </c>
      <c r="S35" s="27">
        <f t="shared" si="1"/>
        <v>69.959999999999994</v>
      </c>
      <c r="T35" s="28">
        <f t="shared" si="2"/>
        <v>0.60606060606060608</v>
      </c>
      <c r="U35" s="12">
        <f t="shared" si="3"/>
        <v>0.10608695652173904</v>
      </c>
      <c r="V35">
        <f>COUNTIF($L$2:L35,1)</f>
        <v>20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6.5" customHeight="1" x14ac:dyDescent="0.2">
      <c r="A36" s="3">
        <v>34</v>
      </c>
      <c r="B36" s="4">
        <v>44944</v>
      </c>
      <c r="C36" s="3" t="s">
        <v>110</v>
      </c>
      <c r="D36" s="3" t="s">
        <v>32</v>
      </c>
      <c r="E36" s="3">
        <v>1</v>
      </c>
      <c r="F36" s="3" t="s">
        <v>85</v>
      </c>
      <c r="G36" s="3" t="s">
        <v>20</v>
      </c>
      <c r="H36" s="3" t="s">
        <v>45</v>
      </c>
      <c r="I36" s="3" t="s">
        <v>26</v>
      </c>
      <c r="J36" s="5" t="s">
        <v>27</v>
      </c>
      <c r="K36" s="20" t="s">
        <v>37</v>
      </c>
      <c r="L36" s="6" t="s">
        <v>24</v>
      </c>
      <c r="M36" s="7">
        <v>2</v>
      </c>
      <c r="N36" s="7">
        <v>1.5</v>
      </c>
      <c r="O36" s="8" t="s">
        <v>22</v>
      </c>
      <c r="P36" s="7">
        <f t="shared" si="4"/>
        <v>64.75</v>
      </c>
      <c r="Q36" s="25">
        <f t="shared" si="0"/>
        <v>-1.5</v>
      </c>
      <c r="R36" s="26">
        <f t="shared" si="5"/>
        <v>5.2099999999999973</v>
      </c>
      <c r="S36" s="27">
        <f t="shared" si="1"/>
        <v>69.959999999999994</v>
      </c>
      <c r="T36" s="28">
        <f t="shared" si="2"/>
        <v>0.58823529411764708</v>
      </c>
      <c r="U36" s="12">
        <f t="shared" si="3"/>
        <v>8.0463320463320373E-2</v>
      </c>
      <c r="V36">
        <f>COUNTIF($L$2:L36,1)</f>
        <v>20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6.5" customHeight="1" x14ac:dyDescent="0.2">
      <c r="A37" s="3">
        <v>35</v>
      </c>
      <c r="B37" s="4">
        <v>44945</v>
      </c>
      <c r="C37" s="3" t="s">
        <v>111</v>
      </c>
      <c r="D37" s="3" t="s">
        <v>32</v>
      </c>
      <c r="E37" s="3">
        <v>1</v>
      </c>
      <c r="F37" s="3" t="s">
        <v>49</v>
      </c>
      <c r="G37" s="3" t="s">
        <v>20</v>
      </c>
      <c r="H37" s="3" t="s">
        <v>45</v>
      </c>
      <c r="I37" s="3" t="s">
        <v>23</v>
      </c>
      <c r="J37" s="13" t="s">
        <v>112</v>
      </c>
      <c r="K37" s="20"/>
      <c r="L37" s="6" t="s">
        <v>21</v>
      </c>
      <c r="M37" s="7">
        <v>1.9</v>
      </c>
      <c r="N37" s="7">
        <v>2</v>
      </c>
      <c r="O37" s="8" t="s">
        <v>22</v>
      </c>
      <c r="P37" s="7">
        <f t="shared" si="4"/>
        <v>66.75</v>
      </c>
      <c r="Q37" s="32">
        <f t="shared" si="0"/>
        <v>1.7999999999999998</v>
      </c>
      <c r="R37" s="26">
        <f t="shared" si="5"/>
        <v>7.0099999999999971</v>
      </c>
      <c r="S37" s="27">
        <f t="shared" si="1"/>
        <v>73.759999999999991</v>
      </c>
      <c r="T37" s="28">
        <f t="shared" si="2"/>
        <v>0.6</v>
      </c>
      <c r="U37" s="12">
        <f t="shared" si="3"/>
        <v>0.10501872659176016</v>
      </c>
      <c r="V37">
        <f>COUNTIF($L$2:L37,1)</f>
        <v>21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6.5" customHeight="1" x14ac:dyDescent="0.2">
      <c r="A38" s="3">
        <v>36</v>
      </c>
      <c r="B38" s="4">
        <v>44945</v>
      </c>
      <c r="C38" s="3" t="s">
        <v>111</v>
      </c>
      <c r="D38" s="3" t="s">
        <v>32</v>
      </c>
      <c r="E38" s="3">
        <v>1</v>
      </c>
      <c r="F38" s="3" t="s">
        <v>58</v>
      </c>
      <c r="G38" s="3" t="s">
        <v>20</v>
      </c>
      <c r="H38" s="3" t="s">
        <v>45</v>
      </c>
      <c r="I38" s="3" t="s">
        <v>26</v>
      </c>
      <c r="J38" s="13" t="s">
        <v>112</v>
      </c>
      <c r="K38" s="20"/>
      <c r="L38" s="6" t="s">
        <v>21</v>
      </c>
      <c r="M38" s="7">
        <v>1.95</v>
      </c>
      <c r="N38" s="7">
        <v>2</v>
      </c>
      <c r="O38" s="8" t="s">
        <v>22</v>
      </c>
      <c r="P38" s="7">
        <f t="shared" si="4"/>
        <v>68.75</v>
      </c>
      <c r="Q38" s="32">
        <f t="shared" si="0"/>
        <v>1.9</v>
      </c>
      <c r="R38" s="26">
        <f t="shared" si="5"/>
        <v>8.9099999999999966</v>
      </c>
      <c r="S38" s="27">
        <f t="shared" si="1"/>
        <v>77.66</v>
      </c>
      <c r="T38" s="28">
        <f t="shared" si="2"/>
        <v>0.61111111111111116</v>
      </c>
      <c r="U38" s="12">
        <f t="shared" si="3"/>
        <v>0.12959999999999994</v>
      </c>
      <c r="V38">
        <f>COUNTIF($L$2:L38,1)</f>
        <v>22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6.5" customHeight="1" x14ac:dyDescent="0.2">
      <c r="A39" s="3">
        <v>37</v>
      </c>
      <c r="B39" s="4">
        <v>44945</v>
      </c>
      <c r="C39" s="3" t="s">
        <v>111</v>
      </c>
      <c r="D39" s="3" t="s">
        <v>32</v>
      </c>
      <c r="E39" s="3">
        <v>1</v>
      </c>
      <c r="F39" s="3" t="s">
        <v>113</v>
      </c>
      <c r="G39" s="3" t="s">
        <v>20</v>
      </c>
      <c r="H39" s="3" t="s">
        <v>45</v>
      </c>
      <c r="I39" s="3" t="s">
        <v>26</v>
      </c>
      <c r="J39" s="13" t="s">
        <v>112</v>
      </c>
      <c r="K39" s="20"/>
      <c r="L39" s="6" t="s">
        <v>21</v>
      </c>
      <c r="M39" s="7">
        <v>2</v>
      </c>
      <c r="N39" s="7">
        <v>2</v>
      </c>
      <c r="O39" s="8" t="s">
        <v>22</v>
      </c>
      <c r="P39" s="7">
        <f t="shared" si="4"/>
        <v>70.75</v>
      </c>
      <c r="Q39" s="32">
        <f t="shared" si="0"/>
        <v>2</v>
      </c>
      <c r="R39" s="26">
        <f t="shared" si="5"/>
        <v>10.909999999999997</v>
      </c>
      <c r="S39" s="27">
        <f t="shared" si="1"/>
        <v>81.66</v>
      </c>
      <c r="T39" s="28">
        <f t="shared" si="2"/>
        <v>0.6216216216216216</v>
      </c>
      <c r="U39" s="12">
        <f t="shared" si="3"/>
        <v>0.15420494699646639</v>
      </c>
      <c r="V39">
        <f>COUNTIF($L$2:L39,1)</f>
        <v>23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44946</v>
      </c>
      <c r="C40" s="3" t="s">
        <v>114</v>
      </c>
      <c r="D40" s="3" t="s">
        <v>32</v>
      </c>
      <c r="E40" s="3">
        <v>1</v>
      </c>
      <c r="F40" s="3" t="s">
        <v>115</v>
      </c>
      <c r="G40" s="3" t="s">
        <v>20</v>
      </c>
      <c r="H40" s="3" t="s">
        <v>45</v>
      </c>
      <c r="I40" s="3" t="s">
        <v>23</v>
      </c>
      <c r="J40" s="5" t="s">
        <v>33</v>
      </c>
      <c r="K40" s="20"/>
      <c r="L40" s="6" t="s">
        <v>24</v>
      </c>
      <c r="M40" s="7">
        <v>2.08</v>
      </c>
      <c r="N40" s="7">
        <v>1.5</v>
      </c>
      <c r="O40" s="8" t="s">
        <v>22</v>
      </c>
      <c r="P40" s="7">
        <f t="shared" si="4"/>
        <v>72.25</v>
      </c>
      <c r="Q40" s="25">
        <f t="shared" si="0"/>
        <v>-1.5</v>
      </c>
      <c r="R40" s="26">
        <f t="shared" si="5"/>
        <v>9.4099999999999966</v>
      </c>
      <c r="S40" s="27">
        <f t="shared" si="1"/>
        <v>81.66</v>
      </c>
      <c r="T40" s="28">
        <f t="shared" si="2"/>
        <v>0.60526315789473684</v>
      </c>
      <c r="U40" s="12">
        <f t="shared" si="3"/>
        <v>0.13024221453287194</v>
      </c>
      <c r="V40">
        <f>COUNTIF($L$2:L40,1)</f>
        <v>23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6.5" customHeight="1" x14ac:dyDescent="0.2">
      <c r="A41" s="3">
        <v>39</v>
      </c>
      <c r="B41" s="4">
        <v>44946</v>
      </c>
      <c r="C41" s="3" t="s">
        <v>116</v>
      </c>
      <c r="D41" s="3" t="s">
        <v>32</v>
      </c>
      <c r="E41" s="3">
        <v>1</v>
      </c>
      <c r="F41" s="3" t="s">
        <v>117</v>
      </c>
      <c r="G41" s="3" t="s">
        <v>20</v>
      </c>
      <c r="H41" s="3" t="s">
        <v>45</v>
      </c>
      <c r="I41" s="3" t="s">
        <v>26</v>
      </c>
      <c r="J41" s="13" t="s">
        <v>33</v>
      </c>
      <c r="K41" s="20"/>
      <c r="L41" s="6" t="s">
        <v>21</v>
      </c>
      <c r="M41" s="7">
        <v>2.2200000000000002</v>
      </c>
      <c r="N41" s="7">
        <v>2</v>
      </c>
      <c r="O41" s="8" t="s">
        <v>22</v>
      </c>
      <c r="P41" s="7">
        <f t="shared" si="4"/>
        <v>74.25</v>
      </c>
      <c r="Q41" s="32">
        <f t="shared" si="0"/>
        <v>2.4400000000000004</v>
      </c>
      <c r="R41" s="26">
        <f t="shared" si="5"/>
        <v>11.849999999999998</v>
      </c>
      <c r="S41" s="27">
        <f t="shared" si="1"/>
        <v>86.1</v>
      </c>
      <c r="T41" s="28">
        <f t="shared" si="2"/>
        <v>0.61538461538461542</v>
      </c>
      <c r="U41" s="12">
        <f t="shared" si="3"/>
        <v>0.15959595959595951</v>
      </c>
      <c r="V41">
        <f>COUNTIF($L$2:L41,1)</f>
        <v>24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44946</v>
      </c>
      <c r="C42" s="3" t="s">
        <v>118</v>
      </c>
      <c r="D42" s="3" t="s">
        <v>119</v>
      </c>
      <c r="E42" s="3">
        <v>1</v>
      </c>
      <c r="F42" s="3" t="s">
        <v>120</v>
      </c>
      <c r="G42" s="3" t="s">
        <v>20</v>
      </c>
      <c r="H42" s="3" t="s">
        <v>45</v>
      </c>
      <c r="I42" s="3" t="s">
        <v>23</v>
      </c>
      <c r="J42" s="5" t="s">
        <v>27</v>
      </c>
      <c r="K42" s="20"/>
      <c r="L42" s="6" t="s">
        <v>24</v>
      </c>
      <c r="M42" s="7">
        <v>2.06</v>
      </c>
      <c r="N42" s="7">
        <v>3</v>
      </c>
      <c r="O42" s="8" t="s">
        <v>22</v>
      </c>
      <c r="P42" s="7">
        <f t="shared" si="4"/>
        <v>77.25</v>
      </c>
      <c r="Q42" s="25">
        <f>IF(AND(L42="1",O42="ja"),(N42*M42*0.95)-N42,IF(AND(L42="1",O42="nein"),N42*M42-N42,-N42))</f>
        <v>-3</v>
      </c>
      <c r="R42" s="26">
        <f t="shared" si="5"/>
        <v>8.8499999999999979</v>
      </c>
      <c r="S42" s="27">
        <f t="shared" si="1"/>
        <v>86.1</v>
      </c>
      <c r="T42" s="28">
        <f t="shared" si="2"/>
        <v>0.6</v>
      </c>
      <c r="U42" s="12">
        <f t="shared" si="3"/>
        <v>0.11456310679611643</v>
      </c>
      <c r="V42">
        <f>COUNTIF($L$2:L42,1)</f>
        <v>24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6.5" customHeight="1" x14ac:dyDescent="0.2">
      <c r="A43" s="3">
        <v>41</v>
      </c>
      <c r="B43" s="4">
        <v>44946</v>
      </c>
      <c r="C43" s="3" t="s">
        <v>121</v>
      </c>
      <c r="D43" s="3" t="s">
        <v>32</v>
      </c>
      <c r="E43" s="3">
        <v>1</v>
      </c>
      <c r="F43" s="3">
        <v>2</v>
      </c>
      <c r="G43" s="3" t="s">
        <v>20</v>
      </c>
      <c r="H43" s="3" t="s">
        <v>45</v>
      </c>
      <c r="I43" s="3" t="s">
        <v>26</v>
      </c>
      <c r="J43" s="33" t="s">
        <v>122</v>
      </c>
      <c r="K43" s="20" t="s">
        <v>64</v>
      </c>
      <c r="L43" s="6" t="s">
        <v>21</v>
      </c>
      <c r="M43" s="7">
        <v>1</v>
      </c>
      <c r="N43" s="7">
        <v>2</v>
      </c>
      <c r="O43" s="8" t="s">
        <v>22</v>
      </c>
      <c r="P43" s="7">
        <f t="shared" si="4"/>
        <v>79.25</v>
      </c>
      <c r="Q43" s="35">
        <f t="shared" si="0"/>
        <v>0</v>
      </c>
      <c r="R43" s="26">
        <f t="shared" si="5"/>
        <v>8.8499999999999979</v>
      </c>
      <c r="S43" s="27">
        <f t="shared" si="1"/>
        <v>88.1</v>
      </c>
      <c r="T43" s="28">
        <f t="shared" si="2"/>
        <v>0.6097560975609756</v>
      </c>
      <c r="U43" s="12">
        <f t="shared" si="3"/>
        <v>0.11167192429022074</v>
      </c>
      <c r="V43">
        <f>COUNTIF($L$2:L43,1)</f>
        <v>25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6.5" customHeight="1" x14ac:dyDescent="0.2">
      <c r="A44" s="3">
        <v>42</v>
      </c>
      <c r="B44" s="4">
        <v>44946</v>
      </c>
      <c r="C44" s="3" t="s">
        <v>121</v>
      </c>
      <c r="D44" s="3" t="s">
        <v>32</v>
      </c>
      <c r="E44" s="3">
        <v>1</v>
      </c>
      <c r="F44" s="3" t="s">
        <v>123</v>
      </c>
      <c r="G44" s="3" t="s">
        <v>20</v>
      </c>
      <c r="H44" s="3" t="s">
        <v>45</v>
      </c>
      <c r="I44" s="3" t="s">
        <v>26</v>
      </c>
      <c r="J44" s="13" t="s">
        <v>122</v>
      </c>
      <c r="K44" s="20"/>
      <c r="L44" s="6" t="s">
        <v>21</v>
      </c>
      <c r="M44" s="7">
        <v>2.35</v>
      </c>
      <c r="N44" s="7">
        <v>2</v>
      </c>
      <c r="O44" s="8" t="s">
        <v>22</v>
      </c>
      <c r="P44" s="7">
        <f t="shared" si="4"/>
        <v>81.25</v>
      </c>
      <c r="Q44" s="32">
        <f t="shared" si="0"/>
        <v>2.7</v>
      </c>
      <c r="R44" s="26">
        <f t="shared" si="5"/>
        <v>11.549999999999997</v>
      </c>
      <c r="S44" s="27">
        <f t="shared" si="1"/>
        <v>92.8</v>
      </c>
      <c r="T44" s="28">
        <f t="shared" si="2"/>
        <v>0.61904761904761907</v>
      </c>
      <c r="U44" s="12">
        <f t="shared" si="3"/>
        <v>0.14215384615384613</v>
      </c>
      <c r="V44">
        <f>COUNTIF($L$2:L44,1)</f>
        <v>26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6.5" customHeight="1" x14ac:dyDescent="0.2">
      <c r="A45" s="3">
        <v>43</v>
      </c>
      <c r="B45" s="4">
        <v>44946</v>
      </c>
      <c r="C45" s="3" t="s">
        <v>121</v>
      </c>
      <c r="D45" s="3" t="s">
        <v>32</v>
      </c>
      <c r="E45" s="3">
        <v>1</v>
      </c>
      <c r="F45" s="3">
        <v>2</v>
      </c>
      <c r="G45" s="3" t="s">
        <v>20</v>
      </c>
      <c r="H45" s="3" t="s">
        <v>45</v>
      </c>
      <c r="I45" s="3" t="s">
        <v>26</v>
      </c>
      <c r="J45" s="13" t="s">
        <v>122</v>
      </c>
      <c r="K45" s="20"/>
      <c r="L45" s="6" t="s">
        <v>21</v>
      </c>
      <c r="M45" s="7">
        <v>2.66</v>
      </c>
      <c r="N45" s="7">
        <v>1.5</v>
      </c>
      <c r="O45" s="8" t="s">
        <v>22</v>
      </c>
      <c r="P45" s="7">
        <f t="shared" si="4"/>
        <v>82.75</v>
      </c>
      <c r="Q45" s="32">
        <f t="shared" si="0"/>
        <v>2.4900000000000002</v>
      </c>
      <c r="R45" s="26">
        <f t="shared" si="5"/>
        <v>14.039999999999997</v>
      </c>
      <c r="S45" s="27">
        <f t="shared" si="1"/>
        <v>96.789999999999992</v>
      </c>
      <c r="T45" s="28">
        <f t="shared" si="2"/>
        <v>0.62790697674418605</v>
      </c>
      <c r="U45" s="12">
        <f t="shared" si="3"/>
        <v>0.16966767371601199</v>
      </c>
      <c r="V45">
        <f>COUNTIF($L$2:L45,1)</f>
        <v>27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6.5" customHeight="1" x14ac:dyDescent="0.2">
      <c r="A46" s="3">
        <v>44</v>
      </c>
      <c r="B46" s="4">
        <v>44946</v>
      </c>
      <c r="C46" s="3" t="s">
        <v>124</v>
      </c>
      <c r="D46" s="3" t="s">
        <v>125</v>
      </c>
      <c r="E46" s="3">
        <v>1</v>
      </c>
      <c r="F46" s="3" t="s">
        <v>126</v>
      </c>
      <c r="G46" s="3" t="s">
        <v>20</v>
      </c>
      <c r="H46" s="3" t="s">
        <v>45</v>
      </c>
      <c r="I46" s="3" t="s">
        <v>23</v>
      </c>
      <c r="J46" s="5" t="s">
        <v>22</v>
      </c>
      <c r="K46" s="20"/>
      <c r="L46" s="6" t="s">
        <v>24</v>
      </c>
      <c r="M46" s="7">
        <v>3.99</v>
      </c>
      <c r="N46" s="7">
        <v>0.5</v>
      </c>
      <c r="O46" s="8" t="s">
        <v>22</v>
      </c>
      <c r="P46" s="7">
        <f t="shared" si="4"/>
        <v>83.25</v>
      </c>
      <c r="Q46" s="25">
        <f t="shared" si="0"/>
        <v>-0.5</v>
      </c>
      <c r="R46" s="26">
        <f t="shared" si="5"/>
        <v>13.539999999999997</v>
      </c>
      <c r="S46" s="27">
        <f t="shared" si="1"/>
        <v>96.789999999999992</v>
      </c>
      <c r="T46" s="28">
        <f t="shared" si="2"/>
        <v>0.61363636363636365</v>
      </c>
      <c r="U46" s="12">
        <f t="shared" si="3"/>
        <v>0.16264264264264255</v>
      </c>
      <c r="V46">
        <f>COUNTIF($L$2:L46,1)</f>
        <v>27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7.25" customHeight="1" x14ac:dyDescent="0.2">
      <c r="A47" s="3">
        <v>45</v>
      </c>
      <c r="B47" s="4">
        <v>44946</v>
      </c>
      <c r="C47" s="3" t="s">
        <v>124</v>
      </c>
      <c r="D47" s="3" t="s">
        <v>125</v>
      </c>
      <c r="E47" s="3">
        <v>1</v>
      </c>
      <c r="F47" s="3" t="s">
        <v>127</v>
      </c>
      <c r="G47" s="3" t="s">
        <v>20</v>
      </c>
      <c r="H47" s="3" t="s">
        <v>45</v>
      </c>
      <c r="I47" s="3" t="s">
        <v>23</v>
      </c>
      <c r="J47" s="13" t="s">
        <v>128</v>
      </c>
      <c r="K47" s="20"/>
      <c r="L47" s="6" t="s">
        <v>21</v>
      </c>
      <c r="M47" s="7">
        <v>4.88</v>
      </c>
      <c r="N47" s="7">
        <v>0.5</v>
      </c>
      <c r="O47" s="8" t="s">
        <v>22</v>
      </c>
      <c r="P47" s="7">
        <f t="shared" si="4"/>
        <v>83.75</v>
      </c>
      <c r="Q47" s="32">
        <f t="shared" si="0"/>
        <v>1.94</v>
      </c>
      <c r="R47" s="26">
        <f t="shared" si="5"/>
        <v>15.479999999999997</v>
      </c>
      <c r="S47" s="27">
        <f t="shared" si="1"/>
        <v>99.22999999999999</v>
      </c>
      <c r="T47" s="28">
        <f t="shared" si="2"/>
        <v>0.62222222222222223</v>
      </c>
      <c r="U47" s="12">
        <f t="shared" si="3"/>
        <v>0.18483582089552228</v>
      </c>
      <c r="V47">
        <f>COUNTIF($L$2:L47,1)</f>
        <v>28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6.5" customHeight="1" x14ac:dyDescent="0.2">
      <c r="A48" s="3">
        <v>46</v>
      </c>
      <c r="B48" s="4">
        <v>44946</v>
      </c>
      <c r="C48" s="3" t="s">
        <v>124</v>
      </c>
      <c r="D48" s="3" t="s">
        <v>125</v>
      </c>
      <c r="E48" s="3">
        <v>1</v>
      </c>
      <c r="F48" s="3" t="s">
        <v>129</v>
      </c>
      <c r="G48" s="3" t="s">
        <v>20</v>
      </c>
      <c r="H48" s="3" t="s">
        <v>45</v>
      </c>
      <c r="I48" s="3" t="s">
        <v>23</v>
      </c>
      <c r="J48" s="13" t="s">
        <v>128</v>
      </c>
      <c r="K48" s="20"/>
      <c r="L48" s="6" t="s">
        <v>21</v>
      </c>
      <c r="M48" s="7">
        <v>4.88</v>
      </c>
      <c r="N48" s="7">
        <v>0.5</v>
      </c>
      <c r="O48" s="8" t="s">
        <v>22</v>
      </c>
      <c r="P48" s="7">
        <f t="shared" si="4"/>
        <v>84.25</v>
      </c>
      <c r="Q48" s="32">
        <f t="shared" si="0"/>
        <v>1.94</v>
      </c>
      <c r="R48" s="26">
        <f t="shared" si="5"/>
        <v>17.419999999999998</v>
      </c>
      <c r="S48" s="27">
        <f t="shared" si="1"/>
        <v>101.67</v>
      </c>
      <c r="T48" s="28">
        <f t="shared" si="2"/>
        <v>0.63043478260869568</v>
      </c>
      <c r="U48" s="12">
        <f t="shared" si="3"/>
        <v>0.20676557863501485</v>
      </c>
      <c r="V48">
        <f>COUNTIF($L$2:L48,1)</f>
        <v>29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6.5" customHeight="1" x14ac:dyDescent="0.2">
      <c r="A49" s="3">
        <v>47</v>
      </c>
      <c r="B49" s="4">
        <v>44946</v>
      </c>
      <c r="C49" s="3" t="s">
        <v>124</v>
      </c>
      <c r="D49" s="3" t="s">
        <v>125</v>
      </c>
      <c r="E49" s="3">
        <v>1</v>
      </c>
      <c r="F49" s="3" t="s">
        <v>130</v>
      </c>
      <c r="G49" s="3" t="s">
        <v>20</v>
      </c>
      <c r="H49" s="3" t="s">
        <v>45</v>
      </c>
      <c r="I49" s="3" t="s">
        <v>23</v>
      </c>
      <c r="J49" s="5" t="s">
        <v>22</v>
      </c>
      <c r="K49" s="20"/>
      <c r="L49" s="6" t="s">
        <v>24</v>
      </c>
      <c r="M49" s="7">
        <v>4.5</v>
      </c>
      <c r="N49" s="7">
        <v>0.5</v>
      </c>
      <c r="O49" s="8" t="s">
        <v>22</v>
      </c>
      <c r="P49" s="7">
        <f t="shared" si="4"/>
        <v>84.75</v>
      </c>
      <c r="Q49" s="25">
        <f t="shared" si="0"/>
        <v>-0.5</v>
      </c>
      <c r="R49" s="26">
        <f t="shared" si="5"/>
        <v>16.919999999999998</v>
      </c>
      <c r="S49" s="27">
        <f t="shared" si="1"/>
        <v>101.67</v>
      </c>
      <c r="T49" s="28">
        <f t="shared" si="2"/>
        <v>0.61702127659574468</v>
      </c>
      <c r="U49" s="12">
        <f t="shared" si="3"/>
        <v>0.19964601769911505</v>
      </c>
      <c r="V49">
        <f>COUNTIF($L$2:L49,1)</f>
        <v>29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6.5" customHeight="1" x14ac:dyDescent="0.2">
      <c r="A50" s="3">
        <v>48</v>
      </c>
      <c r="B50" s="4">
        <v>44946</v>
      </c>
      <c r="C50" s="3" t="s">
        <v>124</v>
      </c>
      <c r="D50" s="3" t="s">
        <v>125</v>
      </c>
      <c r="E50" s="3">
        <v>1</v>
      </c>
      <c r="F50" s="3" t="s">
        <v>131</v>
      </c>
      <c r="G50" s="3" t="s">
        <v>20</v>
      </c>
      <c r="H50" s="3" t="s">
        <v>45</v>
      </c>
      <c r="I50" s="3" t="s">
        <v>23</v>
      </c>
      <c r="J50" s="5" t="s">
        <v>22</v>
      </c>
      <c r="K50" s="20" t="s">
        <v>132</v>
      </c>
      <c r="L50" s="6" t="s">
        <v>24</v>
      </c>
      <c r="M50" s="7">
        <v>4.88</v>
      </c>
      <c r="N50" s="7">
        <v>0.5</v>
      </c>
      <c r="O50" s="8" t="s">
        <v>22</v>
      </c>
      <c r="P50" s="7">
        <f t="shared" si="4"/>
        <v>85.25</v>
      </c>
      <c r="Q50" s="25">
        <f t="shared" si="0"/>
        <v>-0.5</v>
      </c>
      <c r="R50" s="26">
        <f t="shared" si="5"/>
        <v>16.419999999999998</v>
      </c>
      <c r="S50" s="27">
        <f t="shared" si="1"/>
        <v>101.67</v>
      </c>
      <c r="T50" s="28">
        <f t="shared" si="2"/>
        <v>0.60416666666666663</v>
      </c>
      <c r="U50" s="12">
        <f t="shared" si="3"/>
        <v>0.19260997067448682</v>
      </c>
      <c r="V50">
        <f>COUNTIF($L$2:L50,1)</f>
        <v>29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6.5" customHeight="1" x14ac:dyDescent="0.2">
      <c r="A51" s="3">
        <v>49</v>
      </c>
      <c r="B51" s="4">
        <v>44947</v>
      </c>
      <c r="C51" s="3" t="s">
        <v>133</v>
      </c>
      <c r="D51" s="3" t="s">
        <v>32</v>
      </c>
      <c r="E51" s="3">
        <v>1</v>
      </c>
      <c r="F51" s="3" t="s">
        <v>85</v>
      </c>
      <c r="G51" s="3" t="s">
        <v>20</v>
      </c>
      <c r="H51" s="3" t="s">
        <v>56</v>
      </c>
      <c r="I51" s="3" t="s">
        <v>26</v>
      </c>
      <c r="J51" s="13" t="s">
        <v>30</v>
      </c>
      <c r="K51" s="20"/>
      <c r="L51" s="6" t="s">
        <v>21</v>
      </c>
      <c r="M51" s="7">
        <v>1.8</v>
      </c>
      <c r="N51" s="7">
        <v>1.5</v>
      </c>
      <c r="O51" s="8" t="s">
        <v>22</v>
      </c>
      <c r="P51" s="7">
        <f t="shared" si="4"/>
        <v>86.75</v>
      </c>
      <c r="Q51" s="32">
        <f t="shared" si="0"/>
        <v>1.2000000000000002</v>
      </c>
      <c r="R51" s="26">
        <f t="shared" si="5"/>
        <v>17.619999999999997</v>
      </c>
      <c r="S51" s="27">
        <f t="shared" si="1"/>
        <v>104.37</v>
      </c>
      <c r="T51" s="28">
        <f t="shared" si="2"/>
        <v>0.61224489795918369</v>
      </c>
      <c r="U51" s="12">
        <f t="shared" si="3"/>
        <v>0.2031123919308358</v>
      </c>
      <c r="V51">
        <f>COUNTIF($L$2:L51,1)</f>
        <v>30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6.5" customHeight="1" x14ac:dyDescent="0.2">
      <c r="A52" s="3">
        <v>50</v>
      </c>
      <c r="B52" s="4">
        <v>44947</v>
      </c>
      <c r="C52" s="3" t="s">
        <v>133</v>
      </c>
      <c r="D52" s="3" t="s">
        <v>32</v>
      </c>
      <c r="E52" s="3">
        <v>1</v>
      </c>
      <c r="F52" s="3" t="s">
        <v>134</v>
      </c>
      <c r="G52" s="3" t="s">
        <v>20</v>
      </c>
      <c r="H52" s="3" t="s">
        <v>56</v>
      </c>
      <c r="I52" s="3" t="s">
        <v>26</v>
      </c>
      <c r="J52" s="5" t="s">
        <v>135</v>
      </c>
      <c r="K52" s="20"/>
      <c r="L52" s="6" t="s">
        <v>24</v>
      </c>
      <c r="M52" s="7">
        <v>2.35</v>
      </c>
      <c r="N52" s="7">
        <v>1.5</v>
      </c>
      <c r="O52" s="8" t="s">
        <v>22</v>
      </c>
      <c r="P52" s="7">
        <f t="shared" si="4"/>
        <v>88.25</v>
      </c>
      <c r="Q52" s="25">
        <f t="shared" si="0"/>
        <v>-1.5</v>
      </c>
      <c r="R52" s="26">
        <f t="shared" si="5"/>
        <v>16.119999999999997</v>
      </c>
      <c r="S52" s="27">
        <f t="shared" si="1"/>
        <v>104.37</v>
      </c>
      <c r="T52" s="28">
        <f t="shared" si="2"/>
        <v>0.6</v>
      </c>
      <c r="U52" s="12">
        <f t="shared" si="3"/>
        <v>0.18266288951841364</v>
      </c>
      <c r="V52">
        <f>COUNTIF($L$2:L52,1)</f>
        <v>30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6.5" customHeight="1" x14ac:dyDescent="0.2">
      <c r="A53" s="3">
        <v>51</v>
      </c>
      <c r="B53" s="4">
        <v>44947</v>
      </c>
      <c r="C53" s="3" t="s">
        <v>136</v>
      </c>
      <c r="D53" s="3" t="s">
        <v>32</v>
      </c>
      <c r="E53" s="3">
        <v>1</v>
      </c>
      <c r="F53" s="3">
        <v>1</v>
      </c>
      <c r="G53" s="3" t="s">
        <v>20</v>
      </c>
      <c r="H53" s="3" t="s">
        <v>56</v>
      </c>
      <c r="I53" s="3" t="s">
        <v>26</v>
      </c>
      <c r="J53" s="13" t="s">
        <v>137</v>
      </c>
      <c r="K53" s="20"/>
      <c r="L53" s="6" t="s">
        <v>21</v>
      </c>
      <c r="M53" s="7">
        <v>3.55</v>
      </c>
      <c r="N53" s="7">
        <v>1</v>
      </c>
      <c r="O53" s="8" t="s">
        <v>22</v>
      </c>
      <c r="P53" s="7">
        <f t="shared" si="4"/>
        <v>89.25</v>
      </c>
      <c r="Q53" s="32">
        <f t="shared" si="0"/>
        <v>2.5499999999999998</v>
      </c>
      <c r="R53" s="26">
        <f t="shared" si="5"/>
        <v>18.669999999999998</v>
      </c>
      <c r="S53" s="27">
        <f t="shared" si="1"/>
        <v>107.92</v>
      </c>
      <c r="T53" s="28">
        <f t="shared" si="2"/>
        <v>0.60784313725490191</v>
      </c>
      <c r="U53" s="12">
        <f t="shared" si="3"/>
        <v>0.20918767507002803</v>
      </c>
      <c r="V53">
        <f>COUNTIF($L$2:L53,1)</f>
        <v>31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44947</v>
      </c>
      <c r="C54" s="3" t="s">
        <v>138</v>
      </c>
      <c r="D54" s="3" t="s">
        <v>119</v>
      </c>
      <c r="E54" s="3">
        <v>1</v>
      </c>
      <c r="F54" s="3" t="s">
        <v>72</v>
      </c>
      <c r="G54" s="3" t="s">
        <v>20</v>
      </c>
      <c r="H54" s="3" t="s">
        <v>139</v>
      </c>
      <c r="I54" s="3" t="s">
        <v>23</v>
      </c>
      <c r="J54" s="5" t="s">
        <v>140</v>
      </c>
      <c r="K54" s="20" t="s">
        <v>141</v>
      </c>
      <c r="L54" s="6" t="s">
        <v>24</v>
      </c>
      <c r="M54" s="7">
        <v>2.08</v>
      </c>
      <c r="N54" s="7">
        <v>2</v>
      </c>
      <c r="O54" s="8" t="s">
        <v>22</v>
      </c>
      <c r="P54" s="7">
        <f t="shared" si="4"/>
        <v>91.25</v>
      </c>
      <c r="Q54" s="25">
        <f t="shared" si="0"/>
        <v>-2</v>
      </c>
      <c r="R54" s="26">
        <f t="shared" si="5"/>
        <v>16.669999999999998</v>
      </c>
      <c r="S54" s="27">
        <f t="shared" si="1"/>
        <v>107.92</v>
      </c>
      <c r="T54" s="28">
        <f t="shared" si="2"/>
        <v>0.59615384615384615</v>
      </c>
      <c r="U54" s="12">
        <f t="shared" si="3"/>
        <v>0.18268493150684934</v>
      </c>
      <c r="V54">
        <f>COUNTIF($L$2:L54,1)</f>
        <v>31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6.5" customHeight="1" x14ac:dyDescent="0.2">
      <c r="A55" s="3">
        <v>53</v>
      </c>
      <c r="B55" s="4">
        <v>44947</v>
      </c>
      <c r="C55" s="3" t="s">
        <v>142</v>
      </c>
      <c r="D55" s="3" t="s">
        <v>119</v>
      </c>
      <c r="E55" s="3">
        <v>1</v>
      </c>
      <c r="F55" s="3" t="s">
        <v>143</v>
      </c>
      <c r="G55" s="3" t="s">
        <v>20</v>
      </c>
      <c r="H55" s="3" t="s">
        <v>139</v>
      </c>
      <c r="I55" s="3" t="s">
        <v>26</v>
      </c>
      <c r="J55" s="13" t="s">
        <v>106</v>
      </c>
      <c r="K55" s="20"/>
      <c r="L55" s="6" t="s">
        <v>21</v>
      </c>
      <c r="M55" s="7">
        <v>2.0299999999999998</v>
      </c>
      <c r="N55" s="7">
        <v>1.5</v>
      </c>
      <c r="O55" s="8" t="s">
        <v>22</v>
      </c>
      <c r="P55" s="7">
        <f t="shared" si="4"/>
        <v>92.75</v>
      </c>
      <c r="Q55" s="32">
        <f t="shared" si="0"/>
        <v>1.5449999999999999</v>
      </c>
      <c r="R55" s="26">
        <f t="shared" si="5"/>
        <v>18.214999999999996</v>
      </c>
      <c r="S55" s="27">
        <f t="shared" si="1"/>
        <v>110.965</v>
      </c>
      <c r="T55" s="28">
        <f t="shared" si="2"/>
        <v>0.60377358490566035</v>
      </c>
      <c r="U55" s="12">
        <f t="shared" si="3"/>
        <v>0.19638814016172509</v>
      </c>
      <c r="V55">
        <f>COUNTIF($L$2:L55,1)</f>
        <v>32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7.75" customHeight="1" x14ac:dyDescent="0.2">
      <c r="A56" s="3">
        <v>54</v>
      </c>
      <c r="B56" s="4">
        <v>44947</v>
      </c>
      <c r="C56" s="3" t="s">
        <v>144</v>
      </c>
      <c r="D56" s="3" t="s">
        <v>25</v>
      </c>
      <c r="E56" s="3">
        <v>2</v>
      </c>
      <c r="F56" s="3" t="s">
        <v>145</v>
      </c>
      <c r="G56" s="3" t="s">
        <v>20</v>
      </c>
      <c r="H56" s="3" t="s">
        <v>139</v>
      </c>
      <c r="I56" s="3" t="s">
        <v>23</v>
      </c>
      <c r="J56" s="13" t="s">
        <v>146</v>
      </c>
      <c r="K56" s="20"/>
      <c r="L56" s="6" t="s">
        <v>21</v>
      </c>
      <c r="M56" s="7">
        <v>2.0099999999999998</v>
      </c>
      <c r="N56" s="7">
        <v>1.5</v>
      </c>
      <c r="O56" s="8" t="s">
        <v>22</v>
      </c>
      <c r="P56" s="7">
        <f t="shared" si="4"/>
        <v>94.25</v>
      </c>
      <c r="Q56" s="32">
        <f t="shared" si="0"/>
        <v>1.5149999999999997</v>
      </c>
      <c r="R56" s="26">
        <f t="shared" si="5"/>
        <v>19.729999999999997</v>
      </c>
      <c r="S56" s="27">
        <f t="shared" si="1"/>
        <v>113.97999999999999</v>
      </c>
      <c r="T56" s="28">
        <f t="shared" si="2"/>
        <v>0.61111111111111116</v>
      </c>
      <c r="U56" s="12">
        <f t="shared" si="3"/>
        <v>0.2093368700265251</v>
      </c>
      <c r="V56">
        <f>COUNTIF($L$2:L56,1)</f>
        <v>33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6.5" customHeight="1" x14ac:dyDescent="0.2">
      <c r="A57" s="3">
        <v>55</v>
      </c>
      <c r="B57" s="4">
        <v>44947</v>
      </c>
      <c r="C57" s="3" t="s">
        <v>147</v>
      </c>
      <c r="D57" s="3" t="s">
        <v>32</v>
      </c>
      <c r="E57" s="3">
        <v>1</v>
      </c>
      <c r="F57" s="3" t="s">
        <v>148</v>
      </c>
      <c r="G57" s="3" t="s">
        <v>20</v>
      </c>
      <c r="H57" s="3" t="s">
        <v>139</v>
      </c>
      <c r="I57" s="3" t="s">
        <v>26</v>
      </c>
      <c r="J57" s="5" t="s">
        <v>102</v>
      </c>
      <c r="K57" s="20"/>
      <c r="L57" s="6" t="s">
        <v>24</v>
      </c>
      <c r="M57" s="7">
        <v>2.2000000000000002</v>
      </c>
      <c r="N57" s="7">
        <v>1.5</v>
      </c>
      <c r="O57" s="8" t="s">
        <v>22</v>
      </c>
      <c r="P57" s="7">
        <f t="shared" si="4"/>
        <v>95.75</v>
      </c>
      <c r="Q57" s="25">
        <f t="shared" si="0"/>
        <v>-1.5</v>
      </c>
      <c r="R57" s="26">
        <f t="shared" si="5"/>
        <v>18.229999999999997</v>
      </c>
      <c r="S57" s="27">
        <f t="shared" si="1"/>
        <v>113.97999999999999</v>
      </c>
      <c r="T57" s="28">
        <f t="shared" si="2"/>
        <v>0.6</v>
      </c>
      <c r="U57" s="12">
        <f t="shared" si="3"/>
        <v>0.19039164490861607</v>
      </c>
      <c r="V57">
        <f>COUNTIF($L$2:L57,1)</f>
        <v>33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6.5" customHeight="1" x14ac:dyDescent="0.2">
      <c r="A58" s="3">
        <v>56</v>
      </c>
      <c r="B58" s="4">
        <v>44947</v>
      </c>
      <c r="C58" s="3" t="s">
        <v>149</v>
      </c>
      <c r="D58" s="3" t="s">
        <v>25</v>
      </c>
      <c r="E58" s="3">
        <v>1</v>
      </c>
      <c r="F58" s="3" t="s">
        <v>29</v>
      </c>
      <c r="G58" s="3" t="s">
        <v>20</v>
      </c>
      <c r="H58" s="3" t="s">
        <v>139</v>
      </c>
      <c r="I58" s="3" t="s">
        <v>26</v>
      </c>
      <c r="J58" s="5" t="s">
        <v>33</v>
      </c>
      <c r="K58" s="20"/>
      <c r="L58" s="6" t="s">
        <v>24</v>
      </c>
      <c r="M58" s="7">
        <v>1.9</v>
      </c>
      <c r="N58" s="7">
        <v>0.75</v>
      </c>
      <c r="O58" s="8" t="s">
        <v>22</v>
      </c>
      <c r="P58" s="7">
        <f t="shared" si="4"/>
        <v>96.5</v>
      </c>
      <c r="Q58" s="25">
        <f t="shared" si="0"/>
        <v>-0.75</v>
      </c>
      <c r="R58" s="26">
        <f t="shared" si="5"/>
        <v>17.479999999999997</v>
      </c>
      <c r="S58" s="27">
        <f t="shared" si="1"/>
        <v>113.97999999999999</v>
      </c>
      <c r="T58" s="28">
        <f t="shared" si="2"/>
        <v>0.5892857142857143</v>
      </c>
      <c r="U58" s="12">
        <f t="shared" si="3"/>
        <v>0.18113989637305689</v>
      </c>
      <c r="V58">
        <f>COUNTIF($L$2:L58,1)</f>
        <v>33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6.5" customHeight="1" x14ac:dyDescent="0.2">
      <c r="A59" s="3">
        <v>57</v>
      </c>
      <c r="B59" s="4">
        <v>44947</v>
      </c>
      <c r="C59" s="3" t="s">
        <v>150</v>
      </c>
      <c r="D59" s="3" t="s">
        <v>25</v>
      </c>
      <c r="E59" s="3">
        <v>1</v>
      </c>
      <c r="F59" s="3" t="s">
        <v>83</v>
      </c>
      <c r="G59" s="3" t="s">
        <v>20</v>
      </c>
      <c r="H59" s="3" t="s">
        <v>139</v>
      </c>
      <c r="I59" s="3" t="s">
        <v>26</v>
      </c>
      <c r="J59" s="13" t="s">
        <v>34</v>
      </c>
      <c r="K59" s="20"/>
      <c r="L59" s="6" t="s">
        <v>21</v>
      </c>
      <c r="M59" s="7">
        <v>2.09</v>
      </c>
      <c r="N59" s="7">
        <v>2</v>
      </c>
      <c r="O59" s="8" t="s">
        <v>22</v>
      </c>
      <c r="P59" s="7">
        <f t="shared" si="4"/>
        <v>98.5</v>
      </c>
      <c r="Q59" s="32">
        <f t="shared" si="0"/>
        <v>2.1799999999999997</v>
      </c>
      <c r="R59" s="26">
        <f t="shared" si="5"/>
        <v>19.659999999999997</v>
      </c>
      <c r="S59" s="27">
        <f t="shared" si="1"/>
        <v>118.16</v>
      </c>
      <c r="T59" s="28">
        <f t="shared" si="2"/>
        <v>0.59649122807017541</v>
      </c>
      <c r="U59" s="12">
        <f t="shared" si="3"/>
        <v>0.1995939086294416</v>
      </c>
      <c r="V59">
        <f>COUNTIF($L$2:L59,1)</f>
        <v>34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6.5" customHeight="1" x14ac:dyDescent="0.2">
      <c r="A60" s="3">
        <v>58</v>
      </c>
      <c r="B60" s="4">
        <v>44947</v>
      </c>
      <c r="C60" s="3" t="s">
        <v>151</v>
      </c>
      <c r="D60" s="3" t="s">
        <v>25</v>
      </c>
      <c r="E60" s="3">
        <v>1</v>
      </c>
      <c r="F60" s="3" t="s">
        <v>49</v>
      </c>
      <c r="G60" s="3" t="s">
        <v>20</v>
      </c>
      <c r="H60" s="3" t="s">
        <v>139</v>
      </c>
      <c r="I60" s="3" t="s">
        <v>26</v>
      </c>
      <c r="J60" s="13" t="s">
        <v>152</v>
      </c>
      <c r="K60" s="20"/>
      <c r="L60" s="6" t="s">
        <v>21</v>
      </c>
      <c r="M60" s="7">
        <v>2.0499999999999998</v>
      </c>
      <c r="N60" s="7">
        <v>1.5</v>
      </c>
      <c r="O60" s="8" t="s">
        <v>22</v>
      </c>
      <c r="P60" s="7">
        <f t="shared" si="4"/>
        <v>100</v>
      </c>
      <c r="Q60" s="32">
        <f t="shared" si="0"/>
        <v>1.5749999999999997</v>
      </c>
      <c r="R60" s="26">
        <f t="shared" si="5"/>
        <v>21.234999999999996</v>
      </c>
      <c r="S60" s="27">
        <f t="shared" si="1"/>
        <v>121.235</v>
      </c>
      <c r="T60" s="28">
        <f t="shared" si="2"/>
        <v>0.60344827586206895</v>
      </c>
      <c r="U60" s="12">
        <f t="shared" si="3"/>
        <v>0.21234999999999998</v>
      </c>
      <c r="V60">
        <f>COUNTIF($L$2:L60,1)</f>
        <v>35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6.5" customHeight="1" x14ac:dyDescent="0.2">
      <c r="A61" s="3">
        <v>59</v>
      </c>
      <c r="B61" s="4">
        <v>44947</v>
      </c>
      <c r="C61" s="3" t="s">
        <v>153</v>
      </c>
      <c r="D61" s="3" t="s">
        <v>32</v>
      </c>
      <c r="E61" s="3">
        <v>1</v>
      </c>
      <c r="F61" s="3" t="s">
        <v>154</v>
      </c>
      <c r="G61" s="3" t="s">
        <v>20</v>
      </c>
      <c r="H61" s="3" t="s">
        <v>139</v>
      </c>
      <c r="I61" s="3" t="s">
        <v>26</v>
      </c>
      <c r="J61" s="13" t="s">
        <v>155</v>
      </c>
      <c r="K61" s="20"/>
      <c r="L61" s="6" t="s">
        <v>21</v>
      </c>
      <c r="M61" s="7">
        <v>2.4900000000000002</v>
      </c>
      <c r="N61" s="7">
        <v>1.5</v>
      </c>
      <c r="O61" s="8" t="s">
        <v>22</v>
      </c>
      <c r="P61" s="7">
        <f t="shared" si="4"/>
        <v>101.5</v>
      </c>
      <c r="Q61" s="32">
        <f t="shared" si="0"/>
        <v>2.2350000000000003</v>
      </c>
      <c r="R61" s="26">
        <f t="shared" si="5"/>
        <v>23.469999999999995</v>
      </c>
      <c r="S61" s="27">
        <f t="shared" si="1"/>
        <v>124.97</v>
      </c>
      <c r="T61" s="28">
        <f t="shared" si="2"/>
        <v>0.61016949152542377</v>
      </c>
      <c r="U61" s="12">
        <f t="shared" si="3"/>
        <v>0.23123152709359604</v>
      </c>
      <c r="V61">
        <f>COUNTIF($L$2:L61,1)</f>
        <v>36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6.5" customHeight="1" x14ac:dyDescent="0.2">
      <c r="A62" s="3">
        <v>60</v>
      </c>
      <c r="B62" s="4">
        <v>44947</v>
      </c>
      <c r="C62" s="3" t="s">
        <v>153</v>
      </c>
      <c r="D62" s="3" t="s">
        <v>32</v>
      </c>
      <c r="E62" s="3">
        <v>1</v>
      </c>
      <c r="F62" s="3" t="s">
        <v>156</v>
      </c>
      <c r="G62" s="3" t="s">
        <v>20</v>
      </c>
      <c r="H62" s="3" t="s">
        <v>139</v>
      </c>
      <c r="I62" s="3" t="s">
        <v>26</v>
      </c>
      <c r="J62" s="13" t="s">
        <v>155</v>
      </c>
      <c r="K62" s="20"/>
      <c r="L62" s="6" t="s">
        <v>21</v>
      </c>
      <c r="M62" s="7">
        <v>2.02</v>
      </c>
      <c r="N62" s="7">
        <v>1.5</v>
      </c>
      <c r="O62" s="8" t="s">
        <v>22</v>
      </c>
      <c r="P62" s="7">
        <f t="shared" si="4"/>
        <v>103</v>
      </c>
      <c r="Q62" s="32">
        <f t="shared" si="0"/>
        <v>1.5300000000000002</v>
      </c>
      <c r="R62" s="26">
        <f t="shared" si="5"/>
        <v>24.999999999999996</v>
      </c>
      <c r="S62" s="27">
        <f t="shared" si="1"/>
        <v>128</v>
      </c>
      <c r="T62" s="28">
        <f t="shared" si="2"/>
        <v>0.6166666666666667</v>
      </c>
      <c r="U62" s="12">
        <f t="shared" si="3"/>
        <v>0.24271844660194175</v>
      </c>
      <c r="V62">
        <f>COUNTIF($L$2:L62,1)</f>
        <v>37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6.25" customHeight="1" x14ac:dyDescent="0.2">
      <c r="A63" s="3">
        <v>61</v>
      </c>
      <c r="B63" s="4">
        <v>44947</v>
      </c>
      <c r="C63" s="3" t="s">
        <v>157</v>
      </c>
      <c r="D63" s="3" t="s">
        <v>158</v>
      </c>
      <c r="E63" s="3">
        <v>2</v>
      </c>
      <c r="F63" s="3" t="s">
        <v>159</v>
      </c>
      <c r="G63" s="3" t="s">
        <v>20</v>
      </c>
      <c r="H63" s="3" t="s">
        <v>139</v>
      </c>
      <c r="I63" s="3" t="s">
        <v>23</v>
      </c>
      <c r="J63" s="5" t="s">
        <v>160</v>
      </c>
      <c r="K63" s="20" t="s">
        <v>161</v>
      </c>
      <c r="L63" s="6" t="s">
        <v>24</v>
      </c>
      <c r="M63" s="7">
        <v>2.42</v>
      </c>
      <c r="N63" s="7">
        <v>1.5</v>
      </c>
      <c r="O63" s="8" t="s">
        <v>22</v>
      </c>
      <c r="P63" s="7">
        <f t="shared" si="4"/>
        <v>104.5</v>
      </c>
      <c r="Q63" s="25">
        <f t="shared" si="0"/>
        <v>-1.5</v>
      </c>
      <c r="R63" s="26">
        <f t="shared" si="5"/>
        <v>23.499999999999996</v>
      </c>
      <c r="S63" s="27">
        <f t="shared" si="1"/>
        <v>128</v>
      </c>
      <c r="T63" s="28">
        <f t="shared" si="2"/>
        <v>0.60655737704918034</v>
      </c>
      <c r="U63" s="12">
        <f t="shared" si="3"/>
        <v>0.22488038277511962</v>
      </c>
      <c r="V63">
        <f>COUNTIF($L$2:L63,1)</f>
        <v>37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6.5" customHeight="1" x14ac:dyDescent="0.2">
      <c r="A64" s="3">
        <v>62</v>
      </c>
      <c r="B64" s="4">
        <v>44948</v>
      </c>
      <c r="C64" s="3" t="s">
        <v>162</v>
      </c>
      <c r="D64" s="3" t="s">
        <v>32</v>
      </c>
      <c r="E64" s="3">
        <v>1</v>
      </c>
      <c r="F64" s="3" t="s">
        <v>31</v>
      </c>
      <c r="G64" s="3" t="s">
        <v>20</v>
      </c>
      <c r="H64" s="3" t="s">
        <v>139</v>
      </c>
      <c r="I64" s="3" t="s">
        <v>26</v>
      </c>
      <c r="J64" s="13" t="s">
        <v>163</v>
      </c>
      <c r="K64" s="20"/>
      <c r="L64" s="6" t="s">
        <v>21</v>
      </c>
      <c r="M64" s="7">
        <v>2.0699999999999998</v>
      </c>
      <c r="N64" s="7">
        <v>2</v>
      </c>
      <c r="O64" s="8" t="s">
        <v>22</v>
      </c>
      <c r="P64" s="7">
        <f t="shared" si="4"/>
        <v>106.5</v>
      </c>
      <c r="Q64" s="32">
        <f t="shared" si="0"/>
        <v>2.1399999999999997</v>
      </c>
      <c r="R64" s="26">
        <f t="shared" si="5"/>
        <v>25.639999999999997</v>
      </c>
      <c r="S64" s="27">
        <f t="shared" si="1"/>
        <v>132.13999999999999</v>
      </c>
      <c r="T64" s="28">
        <f t="shared" si="2"/>
        <v>0.61290322580645162</v>
      </c>
      <c r="U64" s="12">
        <f t="shared" si="3"/>
        <v>0.24075117370892005</v>
      </c>
      <c r="V64">
        <f>COUNTIF($L$2:L64,1)</f>
        <v>38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6.5" customHeight="1" x14ac:dyDescent="0.2">
      <c r="A65" s="3">
        <v>63</v>
      </c>
      <c r="B65" s="4">
        <v>44948</v>
      </c>
      <c r="C65" s="3" t="s">
        <v>164</v>
      </c>
      <c r="D65" s="3" t="s">
        <v>32</v>
      </c>
      <c r="E65" s="3">
        <v>1</v>
      </c>
      <c r="F65" s="3" t="s">
        <v>49</v>
      </c>
      <c r="G65" s="3" t="s">
        <v>20</v>
      </c>
      <c r="H65" s="3" t="s">
        <v>139</v>
      </c>
      <c r="I65" s="3" t="s">
        <v>23</v>
      </c>
      <c r="J65" s="13" t="s">
        <v>165</v>
      </c>
      <c r="K65" s="20"/>
      <c r="L65" s="6" t="s">
        <v>21</v>
      </c>
      <c r="M65" s="7">
        <v>1.9</v>
      </c>
      <c r="N65" s="7">
        <v>2</v>
      </c>
      <c r="O65" s="8" t="s">
        <v>22</v>
      </c>
      <c r="P65" s="7">
        <f t="shared" si="4"/>
        <v>108.5</v>
      </c>
      <c r="Q65" s="32">
        <f t="shared" si="0"/>
        <v>1.7999999999999998</v>
      </c>
      <c r="R65" s="26">
        <f t="shared" si="5"/>
        <v>27.439999999999998</v>
      </c>
      <c r="S65" s="27">
        <f t="shared" si="1"/>
        <v>135.94</v>
      </c>
      <c r="T65" s="28">
        <f t="shared" si="2"/>
        <v>0.61904761904761907</v>
      </c>
      <c r="U65" s="12">
        <f t="shared" si="3"/>
        <v>0.25290322580645158</v>
      </c>
      <c r="V65">
        <f>COUNTIF($L$2:L65,1)</f>
        <v>39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6.5" customHeight="1" x14ac:dyDescent="0.2">
      <c r="A66" s="3">
        <v>64</v>
      </c>
      <c r="B66" s="4">
        <v>44948</v>
      </c>
      <c r="C66" s="3" t="s">
        <v>164</v>
      </c>
      <c r="D66" s="3" t="s">
        <v>32</v>
      </c>
      <c r="E66" s="3">
        <v>1</v>
      </c>
      <c r="F66" s="3" t="s">
        <v>166</v>
      </c>
      <c r="G66" s="3" t="s">
        <v>20</v>
      </c>
      <c r="H66" s="3" t="s">
        <v>56</v>
      </c>
      <c r="I66" s="3" t="s">
        <v>26</v>
      </c>
      <c r="J66" s="13" t="s">
        <v>165</v>
      </c>
      <c r="K66" s="20"/>
      <c r="L66" s="6" t="s">
        <v>21</v>
      </c>
      <c r="M66" s="7">
        <v>2.75</v>
      </c>
      <c r="N66" s="7">
        <v>1</v>
      </c>
      <c r="O66" s="8" t="s">
        <v>22</v>
      </c>
      <c r="P66" s="7">
        <f t="shared" si="4"/>
        <v>109.5</v>
      </c>
      <c r="Q66" s="32">
        <f t="shared" si="0"/>
        <v>1.75</v>
      </c>
      <c r="R66" s="26">
        <f t="shared" si="5"/>
        <v>29.189999999999998</v>
      </c>
      <c r="S66" s="27">
        <f t="shared" si="1"/>
        <v>138.69</v>
      </c>
      <c r="T66" s="28">
        <f t="shared" si="2"/>
        <v>0.625</v>
      </c>
      <c r="U66" s="12">
        <f t="shared" si="3"/>
        <v>0.26657534246575343</v>
      </c>
      <c r="V66">
        <f>COUNTIF($L$2:L66,1)</f>
        <v>40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6.5" customHeight="1" x14ac:dyDescent="0.2">
      <c r="A67" s="3">
        <v>65</v>
      </c>
      <c r="B67" s="4">
        <v>44949</v>
      </c>
      <c r="C67" s="3" t="s">
        <v>167</v>
      </c>
      <c r="D67" s="3" t="s">
        <v>25</v>
      </c>
      <c r="E67" s="3">
        <v>1</v>
      </c>
      <c r="F67" s="3" t="s">
        <v>109</v>
      </c>
      <c r="G67" s="3" t="s">
        <v>20</v>
      </c>
      <c r="H67" s="3" t="s">
        <v>56</v>
      </c>
      <c r="I67" s="3" t="s">
        <v>26</v>
      </c>
      <c r="J67" s="13" t="s">
        <v>62</v>
      </c>
      <c r="K67" s="20"/>
      <c r="L67" s="6" t="s">
        <v>21</v>
      </c>
      <c r="M67" s="7">
        <v>1.75</v>
      </c>
      <c r="N67" s="7">
        <v>3</v>
      </c>
      <c r="O67" s="8" t="s">
        <v>22</v>
      </c>
      <c r="P67" s="7">
        <f t="shared" si="4"/>
        <v>112.5</v>
      </c>
      <c r="Q67" s="32">
        <f t="shared" ref="Q67:Q103" si="6">IF(AND(L67="1",O67="ja"),(N67*M67*0.95)-N67,IF(AND(L67="1",O67="nein"),N67*M67-N67,-N67))</f>
        <v>2.25</v>
      </c>
      <c r="R67" s="26">
        <f t="shared" si="5"/>
        <v>31.439999999999998</v>
      </c>
      <c r="S67" s="27">
        <f t="shared" ref="S67:S103" si="7">P67+R67</f>
        <v>143.94</v>
      </c>
      <c r="T67" s="28">
        <f t="shared" ref="T67:T103" si="8">V67/W67</f>
        <v>0.63076923076923075</v>
      </c>
      <c r="U67" s="12">
        <f t="shared" ref="U67:U103" si="9">((S67-P67)/P67)*100%</f>
        <v>0.27946666666666664</v>
      </c>
      <c r="V67">
        <f>COUNTIF($L$2:L67,1)</f>
        <v>41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66</v>
      </c>
      <c r="B68" s="4">
        <v>44950</v>
      </c>
      <c r="C68" s="3" t="s">
        <v>168</v>
      </c>
      <c r="D68" s="3" t="s">
        <v>32</v>
      </c>
      <c r="E68" s="3">
        <v>1</v>
      </c>
      <c r="F68" s="3" t="s">
        <v>169</v>
      </c>
      <c r="G68" s="3" t="s">
        <v>20</v>
      </c>
      <c r="H68" s="3" t="s">
        <v>56</v>
      </c>
      <c r="I68" s="3" t="s">
        <v>26</v>
      </c>
      <c r="J68" s="5" t="s">
        <v>170</v>
      </c>
      <c r="K68" s="20"/>
      <c r="L68" s="6" t="s">
        <v>24</v>
      </c>
      <c r="M68" s="7">
        <v>2.2999999999999998</v>
      </c>
      <c r="N68" s="7">
        <v>1.5</v>
      </c>
      <c r="O68" s="8" t="s">
        <v>22</v>
      </c>
      <c r="P68" s="7">
        <f t="shared" ref="P68:P103" si="10">P67+N68</f>
        <v>114</v>
      </c>
      <c r="Q68" s="25">
        <f t="shared" si="6"/>
        <v>-1.5</v>
      </c>
      <c r="R68" s="26">
        <f t="shared" ref="R68:R103" si="11">R67+Q68</f>
        <v>29.939999999999998</v>
      </c>
      <c r="S68" s="27">
        <f t="shared" si="7"/>
        <v>143.94</v>
      </c>
      <c r="T68" s="28">
        <f t="shared" si="8"/>
        <v>0.62121212121212122</v>
      </c>
      <c r="U68" s="12">
        <f t="shared" si="9"/>
        <v>0.26263157894736838</v>
      </c>
      <c r="V68">
        <f>COUNTIF($L$2:L68,1)</f>
        <v>41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6.5" customHeight="1" x14ac:dyDescent="0.2">
      <c r="A69" s="3">
        <v>67</v>
      </c>
      <c r="B69" s="4">
        <v>44950</v>
      </c>
      <c r="C69" s="3" t="s">
        <v>171</v>
      </c>
      <c r="D69" s="3" t="s">
        <v>32</v>
      </c>
      <c r="E69" s="3">
        <v>1</v>
      </c>
      <c r="F69" s="3" t="s">
        <v>172</v>
      </c>
      <c r="G69" s="3" t="s">
        <v>20</v>
      </c>
      <c r="H69" s="3" t="s">
        <v>56</v>
      </c>
      <c r="I69" s="3" t="s">
        <v>26</v>
      </c>
      <c r="J69" s="13" t="s">
        <v>173</v>
      </c>
      <c r="K69" s="20"/>
      <c r="L69" s="6" t="s">
        <v>21</v>
      </c>
      <c r="M69" s="7">
        <v>2.1</v>
      </c>
      <c r="N69" s="7">
        <v>1.5</v>
      </c>
      <c r="O69" s="8" t="s">
        <v>22</v>
      </c>
      <c r="P69" s="7">
        <f t="shared" si="10"/>
        <v>115.5</v>
      </c>
      <c r="Q69" s="32">
        <f t="shared" si="6"/>
        <v>1.6500000000000004</v>
      </c>
      <c r="R69" s="26">
        <f t="shared" si="11"/>
        <v>31.589999999999996</v>
      </c>
      <c r="S69" s="27">
        <f t="shared" si="7"/>
        <v>147.09</v>
      </c>
      <c r="T69" s="28">
        <f t="shared" si="8"/>
        <v>0.62686567164179108</v>
      </c>
      <c r="U69" s="12">
        <f t="shared" si="9"/>
        <v>0.27350649350649353</v>
      </c>
      <c r="V69">
        <f>COUNTIF($L$2:L69,1)</f>
        <v>42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44950</v>
      </c>
      <c r="C70" s="3" t="s">
        <v>174</v>
      </c>
      <c r="D70" s="3" t="s">
        <v>32</v>
      </c>
      <c r="E70" s="3">
        <v>1</v>
      </c>
      <c r="F70" s="3" t="s">
        <v>97</v>
      </c>
      <c r="G70" s="3" t="s">
        <v>20</v>
      </c>
      <c r="H70" s="3" t="s">
        <v>139</v>
      </c>
      <c r="I70" s="3" t="s">
        <v>26</v>
      </c>
      <c r="J70" s="13" t="s">
        <v>98</v>
      </c>
      <c r="K70" s="20"/>
      <c r="L70" s="6" t="s">
        <v>21</v>
      </c>
      <c r="M70" s="7">
        <v>1.46</v>
      </c>
      <c r="N70" s="7">
        <v>1.5</v>
      </c>
      <c r="O70" s="8" t="s">
        <v>22</v>
      </c>
      <c r="P70" s="7">
        <f t="shared" si="10"/>
        <v>117</v>
      </c>
      <c r="Q70" s="32">
        <f t="shared" si="6"/>
        <v>0.69</v>
      </c>
      <c r="R70" s="26">
        <f t="shared" si="11"/>
        <v>32.279999999999994</v>
      </c>
      <c r="S70" s="27">
        <f t="shared" si="7"/>
        <v>149.28</v>
      </c>
      <c r="T70" s="28">
        <f t="shared" si="8"/>
        <v>0.63235294117647056</v>
      </c>
      <c r="U70" s="12">
        <f t="shared" si="9"/>
        <v>0.27589743589743593</v>
      </c>
      <c r="V70">
        <f>COUNTIF($L$2:L70,1)</f>
        <v>43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6.5" customHeight="1" x14ac:dyDescent="0.2">
      <c r="A71" s="3">
        <v>69</v>
      </c>
      <c r="B71" s="4">
        <v>44950</v>
      </c>
      <c r="C71" s="3" t="s">
        <v>175</v>
      </c>
      <c r="D71" s="3" t="s">
        <v>32</v>
      </c>
      <c r="E71" s="3">
        <v>1</v>
      </c>
      <c r="F71" s="3" t="s">
        <v>176</v>
      </c>
      <c r="G71" s="3" t="s">
        <v>20</v>
      </c>
      <c r="H71" s="3" t="s">
        <v>139</v>
      </c>
      <c r="I71" s="3" t="s">
        <v>26</v>
      </c>
      <c r="J71" s="5" t="s">
        <v>177</v>
      </c>
      <c r="K71" s="20"/>
      <c r="L71" s="6" t="s">
        <v>24</v>
      </c>
      <c r="M71" s="7">
        <v>1.91</v>
      </c>
      <c r="N71" s="7">
        <v>2</v>
      </c>
      <c r="O71" s="8" t="s">
        <v>22</v>
      </c>
      <c r="P71" s="7">
        <f t="shared" si="10"/>
        <v>119</v>
      </c>
      <c r="Q71" s="25">
        <f t="shared" si="6"/>
        <v>-2</v>
      </c>
      <c r="R71" s="26">
        <f t="shared" si="11"/>
        <v>30.279999999999994</v>
      </c>
      <c r="S71" s="27">
        <f t="shared" si="7"/>
        <v>149.28</v>
      </c>
      <c r="T71" s="28">
        <f t="shared" si="8"/>
        <v>0.62318840579710144</v>
      </c>
      <c r="U71" s="12">
        <f t="shared" si="9"/>
        <v>0.25445378151260506</v>
      </c>
      <c r="V71">
        <f>COUNTIF($L$2:L71,1)</f>
        <v>43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6.5" customHeight="1" x14ac:dyDescent="0.2">
      <c r="A72" s="3">
        <v>70</v>
      </c>
      <c r="B72" s="4">
        <v>44950</v>
      </c>
      <c r="C72" s="3" t="s">
        <v>174</v>
      </c>
      <c r="D72" s="3" t="s">
        <v>32</v>
      </c>
      <c r="E72" s="3">
        <v>1</v>
      </c>
      <c r="F72" s="3" t="s">
        <v>58</v>
      </c>
      <c r="G72" s="3" t="s">
        <v>20</v>
      </c>
      <c r="H72" s="3" t="s">
        <v>139</v>
      </c>
      <c r="I72" s="3" t="s">
        <v>26</v>
      </c>
      <c r="J72" s="5" t="s">
        <v>98</v>
      </c>
      <c r="K72" s="20"/>
      <c r="L72" s="6" t="s">
        <v>24</v>
      </c>
      <c r="M72" s="7">
        <v>2.14</v>
      </c>
      <c r="N72" s="7">
        <v>1.5</v>
      </c>
      <c r="O72" s="8" t="s">
        <v>22</v>
      </c>
      <c r="P72" s="7">
        <f t="shared" si="10"/>
        <v>120.5</v>
      </c>
      <c r="Q72" s="25">
        <f t="shared" si="6"/>
        <v>-1.5</v>
      </c>
      <c r="R72" s="26">
        <f t="shared" si="11"/>
        <v>28.779999999999994</v>
      </c>
      <c r="S72" s="27">
        <f t="shared" si="7"/>
        <v>149.28</v>
      </c>
      <c r="T72" s="28">
        <f t="shared" si="8"/>
        <v>0.61428571428571432</v>
      </c>
      <c r="U72" s="12">
        <f t="shared" si="9"/>
        <v>0.23883817427385892</v>
      </c>
      <c r="V72">
        <f>COUNTIF($L$2:L72,1)</f>
        <v>43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44950</v>
      </c>
      <c r="C73" s="3" t="s">
        <v>178</v>
      </c>
      <c r="D73" s="3" t="s">
        <v>32</v>
      </c>
      <c r="E73" s="3">
        <v>1</v>
      </c>
      <c r="F73" s="3" t="s">
        <v>68</v>
      </c>
      <c r="G73" s="3" t="s">
        <v>20</v>
      </c>
      <c r="H73" s="3" t="s">
        <v>139</v>
      </c>
      <c r="I73" s="3" t="s">
        <v>26</v>
      </c>
      <c r="J73" s="13" t="s">
        <v>179</v>
      </c>
      <c r="K73" s="20"/>
      <c r="L73" s="6" t="s">
        <v>21</v>
      </c>
      <c r="M73" s="7">
        <v>2.33</v>
      </c>
      <c r="N73" s="7">
        <v>2</v>
      </c>
      <c r="O73" s="8" t="s">
        <v>22</v>
      </c>
      <c r="P73" s="7">
        <f t="shared" si="10"/>
        <v>122.5</v>
      </c>
      <c r="Q73" s="32">
        <f t="shared" si="6"/>
        <v>2.66</v>
      </c>
      <c r="R73" s="26">
        <f t="shared" si="11"/>
        <v>31.439999999999994</v>
      </c>
      <c r="S73" s="27">
        <f t="shared" si="7"/>
        <v>153.94</v>
      </c>
      <c r="T73" s="28">
        <f t="shared" si="8"/>
        <v>0.61971830985915488</v>
      </c>
      <c r="U73" s="12">
        <f t="shared" si="9"/>
        <v>0.25665306122448978</v>
      </c>
      <c r="V73">
        <f>COUNTIF($L$2:L73,1)</f>
        <v>44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6.5" customHeight="1" x14ac:dyDescent="0.2">
      <c r="A74" s="3">
        <v>72</v>
      </c>
      <c r="B74" s="4">
        <v>44950</v>
      </c>
      <c r="C74" s="3" t="s">
        <v>180</v>
      </c>
      <c r="D74" s="3" t="s">
        <v>32</v>
      </c>
      <c r="E74" s="3">
        <v>1</v>
      </c>
      <c r="F74" s="3">
        <v>2</v>
      </c>
      <c r="G74" s="3" t="s">
        <v>20</v>
      </c>
      <c r="H74" s="3" t="s">
        <v>56</v>
      </c>
      <c r="I74" s="3" t="s">
        <v>26</v>
      </c>
      <c r="J74" s="13" t="s">
        <v>181</v>
      </c>
      <c r="K74" s="20"/>
      <c r="L74" s="6" t="s">
        <v>21</v>
      </c>
      <c r="M74" s="7">
        <v>2.2000000000000002</v>
      </c>
      <c r="N74" s="7">
        <v>1</v>
      </c>
      <c r="O74" s="8" t="s">
        <v>22</v>
      </c>
      <c r="P74" s="7">
        <f t="shared" si="10"/>
        <v>123.5</v>
      </c>
      <c r="Q74" s="32">
        <f t="shared" si="6"/>
        <v>1.2000000000000002</v>
      </c>
      <c r="R74" s="26">
        <f t="shared" si="11"/>
        <v>32.639999999999993</v>
      </c>
      <c r="S74" s="27">
        <f t="shared" si="7"/>
        <v>156.13999999999999</v>
      </c>
      <c r="T74" s="28">
        <f t="shared" si="8"/>
        <v>0.625</v>
      </c>
      <c r="U74" s="12">
        <f t="shared" si="9"/>
        <v>0.26429149797570839</v>
      </c>
      <c r="V74">
        <f>COUNTIF($L$2:L74,1)</f>
        <v>45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6.5" customHeight="1" x14ac:dyDescent="0.2">
      <c r="A75" s="3">
        <v>73</v>
      </c>
      <c r="B75" s="4">
        <v>44950</v>
      </c>
      <c r="C75" s="3" t="s">
        <v>182</v>
      </c>
      <c r="D75" s="3" t="s">
        <v>32</v>
      </c>
      <c r="E75" s="3">
        <v>1</v>
      </c>
      <c r="F75" s="3" t="s">
        <v>49</v>
      </c>
      <c r="G75" s="3" t="s">
        <v>20</v>
      </c>
      <c r="H75" s="3" t="s">
        <v>139</v>
      </c>
      <c r="I75" s="3" t="s">
        <v>26</v>
      </c>
      <c r="J75" s="33" t="s">
        <v>28</v>
      </c>
      <c r="K75" s="20"/>
      <c r="L75" s="6" t="s">
        <v>21</v>
      </c>
      <c r="M75" s="7">
        <v>1</v>
      </c>
      <c r="N75" s="7">
        <v>2</v>
      </c>
      <c r="O75" s="8" t="s">
        <v>22</v>
      </c>
      <c r="P75" s="7">
        <f t="shared" si="10"/>
        <v>125.5</v>
      </c>
      <c r="Q75" s="35">
        <f t="shared" si="6"/>
        <v>0</v>
      </c>
      <c r="R75" s="26">
        <f t="shared" si="11"/>
        <v>32.639999999999993</v>
      </c>
      <c r="S75" s="27">
        <f t="shared" si="7"/>
        <v>158.13999999999999</v>
      </c>
      <c r="T75" s="28">
        <f t="shared" si="8"/>
        <v>0.63013698630136983</v>
      </c>
      <c r="U75" s="12">
        <f t="shared" si="9"/>
        <v>0.26007968127490028</v>
      </c>
      <c r="V75">
        <f>COUNTIF($L$2:L75,1)</f>
        <v>46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6.5" customHeight="1" x14ac:dyDescent="0.2">
      <c r="A76" s="3">
        <v>74</v>
      </c>
      <c r="B76" s="4">
        <v>44950</v>
      </c>
      <c r="C76" s="3" t="s">
        <v>183</v>
      </c>
      <c r="D76" s="3" t="s">
        <v>32</v>
      </c>
      <c r="E76" s="3">
        <v>1</v>
      </c>
      <c r="F76" s="3" t="s">
        <v>120</v>
      </c>
      <c r="G76" s="3" t="s">
        <v>20</v>
      </c>
      <c r="H76" s="3" t="s">
        <v>139</v>
      </c>
      <c r="I76" s="3" t="s">
        <v>26</v>
      </c>
      <c r="J76" s="5" t="s">
        <v>170</v>
      </c>
      <c r="K76" s="20"/>
      <c r="L76" s="6" t="s">
        <v>24</v>
      </c>
      <c r="M76" s="7">
        <v>2.08</v>
      </c>
      <c r="N76" s="7">
        <v>1.5</v>
      </c>
      <c r="O76" s="8" t="s">
        <v>22</v>
      </c>
      <c r="P76" s="7">
        <f t="shared" si="10"/>
        <v>127</v>
      </c>
      <c r="Q76" s="25">
        <f t="shared" si="6"/>
        <v>-1.5</v>
      </c>
      <c r="R76" s="26">
        <f t="shared" si="11"/>
        <v>31.139999999999993</v>
      </c>
      <c r="S76" s="27">
        <f t="shared" si="7"/>
        <v>158.13999999999999</v>
      </c>
      <c r="T76" s="28">
        <f t="shared" si="8"/>
        <v>0.6216216216216216</v>
      </c>
      <c r="U76" s="12">
        <f t="shared" si="9"/>
        <v>0.24519685039370068</v>
      </c>
      <c r="V76">
        <f>COUNTIF($L$2:L76,1)</f>
        <v>46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6.5" customHeight="1" x14ac:dyDescent="0.2">
      <c r="A77" s="3">
        <v>75</v>
      </c>
      <c r="B77" s="4">
        <v>44951</v>
      </c>
      <c r="C77" s="3" t="s">
        <v>184</v>
      </c>
      <c r="D77" s="3" t="s">
        <v>32</v>
      </c>
      <c r="E77" s="3">
        <v>1</v>
      </c>
      <c r="F77" s="3" t="s">
        <v>29</v>
      </c>
      <c r="G77" s="3" t="s">
        <v>20</v>
      </c>
      <c r="H77" s="3" t="s">
        <v>139</v>
      </c>
      <c r="I77" s="3" t="s">
        <v>23</v>
      </c>
      <c r="J77" s="33" t="s">
        <v>185</v>
      </c>
      <c r="K77" s="20" t="s">
        <v>186</v>
      </c>
      <c r="L77" s="6" t="s">
        <v>21</v>
      </c>
      <c r="M77" s="7">
        <v>1</v>
      </c>
      <c r="N77" s="7">
        <v>3</v>
      </c>
      <c r="O77" s="8" t="s">
        <v>22</v>
      </c>
      <c r="P77" s="7">
        <f t="shared" si="10"/>
        <v>130</v>
      </c>
      <c r="Q77" s="35">
        <f t="shared" si="6"/>
        <v>0</v>
      </c>
      <c r="R77" s="26">
        <f t="shared" si="11"/>
        <v>31.139999999999993</v>
      </c>
      <c r="S77" s="27">
        <f t="shared" si="7"/>
        <v>161.13999999999999</v>
      </c>
      <c r="T77" s="28">
        <f t="shared" si="8"/>
        <v>0.62666666666666671</v>
      </c>
      <c r="U77" s="12">
        <f t="shared" si="9"/>
        <v>0.23953846153846142</v>
      </c>
      <c r="V77">
        <f>COUNTIF($L$2:L77,1)</f>
        <v>47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6.5" customHeight="1" x14ac:dyDescent="0.2">
      <c r="A78" s="3">
        <v>76</v>
      </c>
      <c r="B78" s="4">
        <v>44951</v>
      </c>
      <c r="C78" s="3" t="s">
        <v>184</v>
      </c>
      <c r="D78" s="3" t="s">
        <v>32</v>
      </c>
      <c r="E78" s="3">
        <v>1</v>
      </c>
      <c r="F78" s="3" t="s">
        <v>95</v>
      </c>
      <c r="G78" s="3" t="s">
        <v>20</v>
      </c>
      <c r="H78" s="3" t="s">
        <v>56</v>
      </c>
      <c r="I78" s="3" t="s">
        <v>23</v>
      </c>
      <c r="J78" s="5" t="s">
        <v>185</v>
      </c>
      <c r="K78" s="20"/>
      <c r="L78" s="6" t="s">
        <v>24</v>
      </c>
      <c r="M78" s="7">
        <v>2.2799999999999998</v>
      </c>
      <c r="N78" s="7">
        <v>2</v>
      </c>
      <c r="O78" s="8" t="s">
        <v>22</v>
      </c>
      <c r="P78" s="7">
        <f t="shared" si="10"/>
        <v>132</v>
      </c>
      <c r="Q78" s="25">
        <f t="shared" si="6"/>
        <v>-2</v>
      </c>
      <c r="R78" s="26">
        <f t="shared" si="11"/>
        <v>29.139999999999993</v>
      </c>
      <c r="S78" s="27">
        <f t="shared" si="7"/>
        <v>161.13999999999999</v>
      </c>
      <c r="T78" s="28">
        <f t="shared" si="8"/>
        <v>0.61842105263157898</v>
      </c>
      <c r="U78" s="12">
        <f t="shared" si="9"/>
        <v>0.22075757575757565</v>
      </c>
      <c r="V78">
        <f>COUNTIF($L$2:L78,1)</f>
        <v>47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6.5" customHeight="1" x14ac:dyDescent="0.2">
      <c r="A79" s="3">
        <v>77</v>
      </c>
      <c r="B79" s="4">
        <v>44951</v>
      </c>
      <c r="C79" s="3" t="s">
        <v>187</v>
      </c>
      <c r="D79" s="3" t="s">
        <v>32</v>
      </c>
      <c r="E79" s="3">
        <v>1</v>
      </c>
      <c r="F79" s="3" t="s">
        <v>188</v>
      </c>
      <c r="G79" s="3" t="s">
        <v>20</v>
      </c>
      <c r="H79" s="3" t="s">
        <v>139</v>
      </c>
      <c r="I79" s="3" t="s">
        <v>23</v>
      </c>
      <c r="J79" s="5" t="s">
        <v>28</v>
      </c>
      <c r="K79" s="20" t="s">
        <v>37</v>
      </c>
      <c r="L79" s="6" t="s">
        <v>24</v>
      </c>
      <c r="M79" s="7">
        <v>1.99</v>
      </c>
      <c r="N79" s="7">
        <v>3</v>
      </c>
      <c r="O79" s="8" t="s">
        <v>22</v>
      </c>
      <c r="P79" s="7">
        <f t="shared" si="10"/>
        <v>135</v>
      </c>
      <c r="Q79" s="25">
        <f t="shared" si="6"/>
        <v>-3</v>
      </c>
      <c r="R79" s="26">
        <f t="shared" si="11"/>
        <v>26.139999999999993</v>
      </c>
      <c r="S79" s="27">
        <f t="shared" si="7"/>
        <v>161.13999999999999</v>
      </c>
      <c r="T79" s="28">
        <f t="shared" si="8"/>
        <v>0.61038961038961037</v>
      </c>
      <c r="U79" s="12">
        <f t="shared" si="9"/>
        <v>0.19362962962962954</v>
      </c>
      <c r="V79">
        <f>COUNTIF($L$2:L79,1)</f>
        <v>47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6.5" customHeight="1" x14ac:dyDescent="0.2">
      <c r="A80" s="3">
        <v>78</v>
      </c>
      <c r="B80" s="4">
        <v>44951</v>
      </c>
      <c r="C80" s="3" t="s">
        <v>189</v>
      </c>
      <c r="D80" s="3" t="s">
        <v>32</v>
      </c>
      <c r="E80" s="3">
        <v>1</v>
      </c>
      <c r="F80" s="3" t="s">
        <v>190</v>
      </c>
      <c r="G80" s="3" t="s">
        <v>20</v>
      </c>
      <c r="H80" s="3" t="s">
        <v>139</v>
      </c>
      <c r="I80" s="3" t="s">
        <v>26</v>
      </c>
      <c r="J80" s="5" t="s">
        <v>191</v>
      </c>
      <c r="K80" s="20" t="s">
        <v>192</v>
      </c>
      <c r="L80" s="6" t="s">
        <v>24</v>
      </c>
      <c r="M80" s="7">
        <v>1.9</v>
      </c>
      <c r="N80" s="7">
        <v>4</v>
      </c>
      <c r="O80" s="8" t="s">
        <v>22</v>
      </c>
      <c r="P80" s="7">
        <f t="shared" si="10"/>
        <v>139</v>
      </c>
      <c r="Q80" s="25">
        <f t="shared" si="6"/>
        <v>-4</v>
      </c>
      <c r="R80" s="26">
        <f t="shared" si="11"/>
        <v>22.139999999999993</v>
      </c>
      <c r="S80" s="27">
        <f t="shared" si="7"/>
        <v>161.13999999999999</v>
      </c>
      <c r="T80" s="28">
        <f t="shared" si="8"/>
        <v>0.60256410256410253</v>
      </c>
      <c r="U80" s="12">
        <f t="shared" si="9"/>
        <v>0.15928057553956826</v>
      </c>
      <c r="V80">
        <f>COUNTIF($L$2:L80,1)</f>
        <v>47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6.5" customHeight="1" x14ac:dyDescent="0.2">
      <c r="A81" s="3">
        <v>79</v>
      </c>
      <c r="B81" s="4">
        <v>44951</v>
      </c>
      <c r="C81" s="3" t="s">
        <v>193</v>
      </c>
      <c r="D81" s="3" t="s">
        <v>32</v>
      </c>
      <c r="E81" s="3">
        <v>1</v>
      </c>
      <c r="F81" s="3" t="s">
        <v>120</v>
      </c>
      <c r="G81" s="3" t="s">
        <v>20</v>
      </c>
      <c r="H81" s="3" t="s">
        <v>139</v>
      </c>
      <c r="I81" s="3" t="s">
        <v>26</v>
      </c>
      <c r="J81" s="5" t="s">
        <v>27</v>
      </c>
      <c r="K81" s="20"/>
      <c r="L81" s="6" t="s">
        <v>24</v>
      </c>
      <c r="M81" s="7">
        <v>2.08</v>
      </c>
      <c r="N81" s="7">
        <v>3</v>
      </c>
      <c r="O81" s="8" t="s">
        <v>22</v>
      </c>
      <c r="P81" s="7">
        <f t="shared" si="10"/>
        <v>142</v>
      </c>
      <c r="Q81" s="25">
        <f t="shared" si="6"/>
        <v>-3</v>
      </c>
      <c r="R81" s="26">
        <f t="shared" si="11"/>
        <v>19.139999999999993</v>
      </c>
      <c r="S81" s="27">
        <f t="shared" si="7"/>
        <v>161.13999999999999</v>
      </c>
      <c r="T81" s="28">
        <f t="shared" si="8"/>
        <v>0.59493670886075944</v>
      </c>
      <c r="U81" s="12">
        <f t="shared" si="9"/>
        <v>0.13478873239436609</v>
      </c>
      <c r="V81">
        <f>COUNTIF($L$2:L81,1)</f>
        <v>47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6.5" customHeight="1" x14ac:dyDescent="0.2">
      <c r="A82" s="3">
        <v>80</v>
      </c>
      <c r="B82" s="4">
        <v>44951</v>
      </c>
      <c r="C82" s="3" t="s">
        <v>194</v>
      </c>
      <c r="D82" s="3" t="s">
        <v>32</v>
      </c>
      <c r="E82" s="3">
        <v>1</v>
      </c>
      <c r="F82" s="3" t="s">
        <v>195</v>
      </c>
      <c r="G82" s="3" t="s">
        <v>20</v>
      </c>
      <c r="H82" s="3" t="s">
        <v>139</v>
      </c>
      <c r="I82" s="3" t="s">
        <v>26</v>
      </c>
      <c r="J82" s="5" t="s">
        <v>196</v>
      </c>
      <c r="K82" s="20" t="s">
        <v>37</v>
      </c>
      <c r="L82" s="6" t="s">
        <v>24</v>
      </c>
      <c r="M82" s="7">
        <v>2.23</v>
      </c>
      <c r="N82" s="7">
        <v>2</v>
      </c>
      <c r="O82" s="8" t="s">
        <v>22</v>
      </c>
      <c r="P82" s="7">
        <f t="shared" si="10"/>
        <v>144</v>
      </c>
      <c r="Q82" s="25">
        <f t="shared" si="6"/>
        <v>-2</v>
      </c>
      <c r="R82" s="26">
        <f t="shared" si="11"/>
        <v>17.139999999999993</v>
      </c>
      <c r="S82" s="27">
        <f t="shared" si="7"/>
        <v>161.13999999999999</v>
      </c>
      <c r="T82" s="28">
        <f t="shared" si="8"/>
        <v>0.58750000000000002</v>
      </c>
      <c r="U82" s="12">
        <f t="shared" si="9"/>
        <v>0.11902777777777768</v>
      </c>
      <c r="V82">
        <f>COUNTIF($L$2:L82,1)</f>
        <v>47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6.5" customHeight="1" x14ac:dyDescent="0.2">
      <c r="A83" s="3">
        <v>81</v>
      </c>
      <c r="B83" s="4">
        <v>44952</v>
      </c>
      <c r="C83" s="3" t="s">
        <v>197</v>
      </c>
      <c r="D83" s="3" t="s">
        <v>32</v>
      </c>
      <c r="E83" s="3">
        <v>1</v>
      </c>
      <c r="F83" s="3" t="s">
        <v>49</v>
      </c>
      <c r="G83" s="3" t="s">
        <v>20</v>
      </c>
      <c r="H83" s="3" t="s">
        <v>56</v>
      </c>
      <c r="I83" s="3" t="s">
        <v>26</v>
      </c>
      <c r="J83" s="33" t="s">
        <v>98</v>
      </c>
      <c r="K83" s="20"/>
      <c r="L83" s="6" t="s">
        <v>21</v>
      </c>
      <c r="M83" s="7">
        <v>1</v>
      </c>
      <c r="N83" s="7">
        <v>2</v>
      </c>
      <c r="O83" s="8" t="s">
        <v>22</v>
      </c>
      <c r="P83" s="7">
        <f t="shared" si="10"/>
        <v>146</v>
      </c>
      <c r="Q83" s="35">
        <f t="shared" si="6"/>
        <v>0</v>
      </c>
      <c r="R83" s="26">
        <f t="shared" si="11"/>
        <v>17.139999999999993</v>
      </c>
      <c r="S83" s="27">
        <f t="shared" si="7"/>
        <v>163.13999999999999</v>
      </c>
      <c r="T83" s="28">
        <f t="shared" si="8"/>
        <v>0.59259259259259256</v>
      </c>
      <c r="U83" s="12">
        <f t="shared" si="9"/>
        <v>0.11739726027397251</v>
      </c>
      <c r="V83">
        <f>COUNTIF($L$2:L83,1)</f>
        <v>48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6.5" customHeight="1" x14ac:dyDescent="0.2">
      <c r="A84" s="3">
        <v>82</v>
      </c>
      <c r="B84" s="4">
        <v>44952</v>
      </c>
      <c r="C84" s="3" t="s">
        <v>198</v>
      </c>
      <c r="D84" s="3" t="s">
        <v>32</v>
      </c>
      <c r="E84" s="3">
        <v>1</v>
      </c>
      <c r="F84" s="3" t="s">
        <v>199</v>
      </c>
      <c r="G84" s="3" t="s">
        <v>20</v>
      </c>
      <c r="H84" s="3" t="s">
        <v>139</v>
      </c>
      <c r="I84" s="3" t="s">
        <v>26</v>
      </c>
      <c r="J84" s="13" t="s">
        <v>98</v>
      </c>
      <c r="K84" s="20"/>
      <c r="L84" s="6" t="s">
        <v>21</v>
      </c>
      <c r="M84" s="7">
        <v>2.2200000000000002</v>
      </c>
      <c r="N84" s="7">
        <v>2</v>
      </c>
      <c r="O84" s="8" t="s">
        <v>22</v>
      </c>
      <c r="P84" s="7">
        <f t="shared" si="10"/>
        <v>148</v>
      </c>
      <c r="Q84" s="32">
        <f t="shared" si="6"/>
        <v>2.4400000000000004</v>
      </c>
      <c r="R84" s="26">
        <f t="shared" si="11"/>
        <v>19.579999999999995</v>
      </c>
      <c r="S84" s="27">
        <f t="shared" si="7"/>
        <v>167.57999999999998</v>
      </c>
      <c r="T84" s="28">
        <f t="shared" si="8"/>
        <v>0.59756097560975607</v>
      </c>
      <c r="U84" s="12">
        <f t="shared" si="9"/>
        <v>0.1322972972972972</v>
      </c>
      <c r="V84">
        <f>COUNTIF($L$2:L84,1)</f>
        <v>49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6.5" customHeight="1" x14ac:dyDescent="0.2">
      <c r="A85" s="3">
        <v>83</v>
      </c>
      <c r="B85" s="4">
        <v>44952</v>
      </c>
      <c r="C85" s="3" t="s">
        <v>200</v>
      </c>
      <c r="D85" s="3" t="s">
        <v>32</v>
      </c>
      <c r="E85" s="3">
        <v>1</v>
      </c>
      <c r="F85" s="3" t="s">
        <v>201</v>
      </c>
      <c r="G85" s="3" t="s">
        <v>20</v>
      </c>
      <c r="H85" s="3" t="s">
        <v>56</v>
      </c>
      <c r="I85" s="3" t="s">
        <v>26</v>
      </c>
      <c r="J85" s="5" t="s">
        <v>202</v>
      </c>
      <c r="K85" s="20" t="s">
        <v>37</v>
      </c>
      <c r="L85" s="6" t="s">
        <v>24</v>
      </c>
      <c r="M85" s="7">
        <v>1.94</v>
      </c>
      <c r="N85" s="7">
        <v>2</v>
      </c>
      <c r="O85" s="8" t="s">
        <v>22</v>
      </c>
      <c r="P85" s="7">
        <f t="shared" si="10"/>
        <v>150</v>
      </c>
      <c r="Q85" s="25">
        <f t="shared" si="6"/>
        <v>-2</v>
      </c>
      <c r="R85" s="26">
        <f t="shared" si="11"/>
        <v>17.579999999999995</v>
      </c>
      <c r="S85" s="27">
        <f t="shared" si="7"/>
        <v>167.57999999999998</v>
      </c>
      <c r="T85" s="28">
        <f t="shared" si="8"/>
        <v>0.59036144578313254</v>
      </c>
      <c r="U85" s="12">
        <f t="shared" si="9"/>
        <v>0.11719999999999989</v>
      </c>
      <c r="V85">
        <f>COUNTIF($L$2:L85,1)</f>
        <v>49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6.5" customHeight="1" x14ac:dyDescent="0.2">
      <c r="A86" s="3">
        <v>84</v>
      </c>
      <c r="B86" s="4">
        <v>44953</v>
      </c>
      <c r="C86" s="3" t="s">
        <v>203</v>
      </c>
      <c r="D86" s="3" t="s">
        <v>32</v>
      </c>
      <c r="E86" s="3">
        <v>1</v>
      </c>
      <c r="F86" s="3" t="s">
        <v>204</v>
      </c>
      <c r="G86" s="3" t="s">
        <v>20</v>
      </c>
      <c r="H86" s="3" t="s">
        <v>139</v>
      </c>
      <c r="I86" s="3" t="s">
        <v>26</v>
      </c>
      <c r="J86" s="5" t="s">
        <v>170</v>
      </c>
      <c r="K86" s="20"/>
      <c r="L86" s="6" t="s">
        <v>24</v>
      </c>
      <c r="M86" s="7">
        <v>2.33</v>
      </c>
      <c r="N86" s="7">
        <v>1.5</v>
      </c>
      <c r="O86" s="8" t="s">
        <v>22</v>
      </c>
      <c r="P86" s="7">
        <f t="shared" si="10"/>
        <v>151.5</v>
      </c>
      <c r="Q86" s="25">
        <f t="shared" si="6"/>
        <v>-1.5</v>
      </c>
      <c r="R86" s="26">
        <f t="shared" si="11"/>
        <v>16.079999999999995</v>
      </c>
      <c r="S86" s="27">
        <f t="shared" si="7"/>
        <v>167.57999999999998</v>
      </c>
      <c r="T86" s="28">
        <f t="shared" si="8"/>
        <v>0.58333333333333337</v>
      </c>
      <c r="U86" s="12">
        <f t="shared" si="9"/>
        <v>0.10613861386138604</v>
      </c>
      <c r="V86">
        <f>COUNTIF($L$2:L86,1)</f>
        <v>49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6.5" customHeight="1" x14ac:dyDescent="0.2">
      <c r="A87" s="3">
        <v>85</v>
      </c>
      <c r="B87" s="4">
        <v>44953</v>
      </c>
      <c r="C87" s="3" t="s">
        <v>205</v>
      </c>
      <c r="D87" s="3" t="s">
        <v>32</v>
      </c>
      <c r="E87" s="3">
        <v>1</v>
      </c>
      <c r="F87" s="3" t="s">
        <v>117</v>
      </c>
      <c r="G87" s="3" t="s">
        <v>20</v>
      </c>
      <c r="H87" s="3" t="s">
        <v>139</v>
      </c>
      <c r="I87" s="3" t="s">
        <v>26</v>
      </c>
      <c r="J87" s="5" t="s">
        <v>27</v>
      </c>
      <c r="K87" s="20" t="s">
        <v>37</v>
      </c>
      <c r="L87" s="6" t="s">
        <v>24</v>
      </c>
      <c r="M87" s="7">
        <v>1.75</v>
      </c>
      <c r="N87" s="7">
        <v>2</v>
      </c>
      <c r="O87" s="8" t="s">
        <v>22</v>
      </c>
      <c r="P87" s="7">
        <f t="shared" si="10"/>
        <v>153.5</v>
      </c>
      <c r="Q87" s="25">
        <f t="shared" si="6"/>
        <v>-2</v>
      </c>
      <c r="R87" s="26">
        <f t="shared" si="11"/>
        <v>14.079999999999995</v>
      </c>
      <c r="S87" s="27">
        <f t="shared" si="7"/>
        <v>167.57999999999998</v>
      </c>
      <c r="T87" s="28">
        <f t="shared" si="8"/>
        <v>0.57647058823529407</v>
      </c>
      <c r="U87" s="12">
        <f t="shared" si="9"/>
        <v>9.1726384364820737E-2</v>
      </c>
      <c r="V87">
        <f>COUNTIF($L$2:L87,1)</f>
        <v>49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6.5" customHeight="1" x14ac:dyDescent="0.2">
      <c r="A88" s="3">
        <v>86</v>
      </c>
      <c r="B88" s="4">
        <v>44953</v>
      </c>
      <c r="C88" s="3" t="s">
        <v>206</v>
      </c>
      <c r="D88" s="3" t="s">
        <v>32</v>
      </c>
      <c r="E88" s="3">
        <v>1</v>
      </c>
      <c r="F88" s="3" t="s">
        <v>74</v>
      </c>
      <c r="G88" s="3" t="s">
        <v>20</v>
      </c>
      <c r="H88" s="3" t="s">
        <v>56</v>
      </c>
      <c r="I88" s="3" t="s">
        <v>26</v>
      </c>
      <c r="J88" s="5" t="s">
        <v>207</v>
      </c>
      <c r="K88" s="20" t="s">
        <v>37</v>
      </c>
      <c r="L88" s="6" t="s">
        <v>24</v>
      </c>
      <c r="M88" s="7">
        <v>2.5499999999999998</v>
      </c>
      <c r="N88" s="7">
        <v>2</v>
      </c>
      <c r="O88" s="8" t="s">
        <v>22</v>
      </c>
      <c r="P88" s="7">
        <f t="shared" si="10"/>
        <v>155.5</v>
      </c>
      <c r="Q88" s="25">
        <f t="shared" si="6"/>
        <v>-2</v>
      </c>
      <c r="R88" s="26">
        <f t="shared" si="11"/>
        <v>12.079999999999995</v>
      </c>
      <c r="S88" s="27">
        <f t="shared" si="7"/>
        <v>167.57999999999998</v>
      </c>
      <c r="T88" s="28">
        <f t="shared" si="8"/>
        <v>0.56976744186046513</v>
      </c>
      <c r="U88" s="12">
        <f t="shared" si="9"/>
        <v>7.7684887459806978E-2</v>
      </c>
      <c r="V88">
        <f>COUNTIF($L$2:L88,1)</f>
        <v>49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6.5" customHeight="1" x14ac:dyDescent="0.2">
      <c r="A89" s="3">
        <v>87</v>
      </c>
      <c r="B89" s="4">
        <v>44953</v>
      </c>
      <c r="C89" s="3" t="s">
        <v>206</v>
      </c>
      <c r="D89" s="3" t="s">
        <v>32</v>
      </c>
      <c r="E89" s="3">
        <v>1</v>
      </c>
      <c r="F89" s="3" t="s">
        <v>113</v>
      </c>
      <c r="G89" s="3" t="s">
        <v>20</v>
      </c>
      <c r="H89" s="3" t="s">
        <v>56</v>
      </c>
      <c r="I89" s="3" t="s">
        <v>26</v>
      </c>
      <c r="J89" s="5" t="s">
        <v>207</v>
      </c>
      <c r="K89" s="20" t="s">
        <v>37</v>
      </c>
      <c r="L89" s="6" t="s">
        <v>24</v>
      </c>
      <c r="M89" s="7">
        <v>2.6</v>
      </c>
      <c r="N89" s="7">
        <v>2</v>
      </c>
      <c r="O89" s="8" t="s">
        <v>22</v>
      </c>
      <c r="P89" s="7">
        <f t="shared" si="10"/>
        <v>157.5</v>
      </c>
      <c r="Q89" s="25">
        <f t="shared" si="6"/>
        <v>-2</v>
      </c>
      <c r="R89" s="26">
        <f t="shared" si="11"/>
        <v>10.079999999999995</v>
      </c>
      <c r="S89" s="27">
        <f t="shared" si="7"/>
        <v>167.57999999999998</v>
      </c>
      <c r="T89" s="28">
        <f t="shared" si="8"/>
        <v>0.56321839080459768</v>
      </c>
      <c r="U89" s="12">
        <f t="shared" si="9"/>
        <v>6.3999999999999904E-2</v>
      </c>
      <c r="V89">
        <f>COUNTIF($L$2:L89,1)</f>
        <v>49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6.5" customHeight="1" x14ac:dyDescent="0.2">
      <c r="A90" s="3">
        <v>88</v>
      </c>
      <c r="B90" s="4">
        <v>44953</v>
      </c>
      <c r="C90" s="3" t="s">
        <v>208</v>
      </c>
      <c r="D90" s="3" t="s">
        <v>32</v>
      </c>
      <c r="E90" s="3">
        <v>1</v>
      </c>
      <c r="F90" s="3" t="s">
        <v>85</v>
      </c>
      <c r="G90" s="3" t="s">
        <v>20</v>
      </c>
      <c r="H90" s="3" t="s">
        <v>139</v>
      </c>
      <c r="I90" s="3" t="s">
        <v>26</v>
      </c>
      <c r="J90" s="5" t="s">
        <v>27</v>
      </c>
      <c r="K90" s="20" t="s">
        <v>209</v>
      </c>
      <c r="L90" s="6" t="s">
        <v>24</v>
      </c>
      <c r="M90" s="7">
        <v>1.95</v>
      </c>
      <c r="N90" s="7">
        <v>2</v>
      </c>
      <c r="O90" s="8" t="s">
        <v>22</v>
      </c>
      <c r="P90" s="7">
        <f t="shared" si="10"/>
        <v>159.5</v>
      </c>
      <c r="Q90" s="25">
        <f t="shared" si="6"/>
        <v>-2</v>
      </c>
      <c r="R90" s="26">
        <f t="shared" si="11"/>
        <v>8.0799999999999947</v>
      </c>
      <c r="S90" s="27">
        <f t="shared" si="7"/>
        <v>167.57999999999998</v>
      </c>
      <c r="T90" s="28">
        <f t="shared" si="8"/>
        <v>0.55681818181818177</v>
      </c>
      <c r="U90" s="12">
        <f t="shared" si="9"/>
        <v>5.0658307210031249E-2</v>
      </c>
      <c r="V90">
        <f>COUNTIF($L$2:L90,1)</f>
        <v>49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89</v>
      </c>
      <c r="B91" s="4">
        <v>44953</v>
      </c>
      <c r="C91" s="3" t="s">
        <v>210</v>
      </c>
      <c r="D91" s="3" t="s">
        <v>32</v>
      </c>
      <c r="E91" s="3">
        <v>1</v>
      </c>
      <c r="F91" s="3" t="s">
        <v>65</v>
      </c>
      <c r="G91" s="3" t="s">
        <v>20</v>
      </c>
      <c r="H91" s="3" t="s">
        <v>139</v>
      </c>
      <c r="I91" s="3" t="s">
        <v>26</v>
      </c>
      <c r="J91" s="5" t="s">
        <v>69</v>
      </c>
      <c r="K91" s="20" t="s">
        <v>224</v>
      </c>
      <c r="L91" s="6" t="s">
        <v>24</v>
      </c>
      <c r="M91" s="7">
        <v>1.94</v>
      </c>
      <c r="N91" s="7">
        <v>3</v>
      </c>
      <c r="O91" s="8" t="s">
        <v>22</v>
      </c>
      <c r="P91" s="7">
        <f t="shared" si="10"/>
        <v>162.5</v>
      </c>
      <c r="Q91" s="25">
        <f t="shared" si="6"/>
        <v>-3</v>
      </c>
      <c r="R91" s="26">
        <f t="shared" si="11"/>
        <v>5.0799999999999947</v>
      </c>
      <c r="S91" s="27">
        <f t="shared" si="7"/>
        <v>167.57999999999998</v>
      </c>
      <c r="T91" s="28">
        <f t="shared" si="8"/>
        <v>0.550561797752809</v>
      </c>
      <c r="U91" s="12">
        <f t="shared" si="9"/>
        <v>3.1261538461538362E-2</v>
      </c>
      <c r="V91">
        <f>COUNTIF($L$2:L91,1)</f>
        <v>49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6.5" customHeight="1" x14ac:dyDescent="0.2">
      <c r="A92" s="3">
        <v>90</v>
      </c>
      <c r="B92" s="4">
        <v>44954</v>
      </c>
      <c r="C92" s="3" t="s">
        <v>211</v>
      </c>
      <c r="D92" s="3" t="s">
        <v>32</v>
      </c>
      <c r="E92" s="3">
        <v>1</v>
      </c>
      <c r="F92" s="3" t="s">
        <v>97</v>
      </c>
      <c r="G92" s="3" t="s">
        <v>20</v>
      </c>
      <c r="H92" s="3" t="s">
        <v>139</v>
      </c>
      <c r="I92" s="3" t="s">
        <v>23</v>
      </c>
      <c r="J92" s="13" t="s">
        <v>28</v>
      </c>
      <c r="K92" s="20"/>
      <c r="L92" s="6" t="s">
        <v>21</v>
      </c>
      <c r="M92" s="7">
        <v>1.42</v>
      </c>
      <c r="N92" s="7">
        <v>1.5</v>
      </c>
      <c r="O92" s="8" t="s">
        <v>22</v>
      </c>
      <c r="P92" s="7">
        <f t="shared" si="10"/>
        <v>164</v>
      </c>
      <c r="Q92" s="32">
        <f t="shared" si="6"/>
        <v>0.62999999999999989</v>
      </c>
      <c r="R92" s="26">
        <f t="shared" si="11"/>
        <v>5.7099999999999946</v>
      </c>
      <c r="S92" s="27">
        <f t="shared" si="7"/>
        <v>169.71</v>
      </c>
      <c r="T92" s="28">
        <f t="shared" si="8"/>
        <v>0.55555555555555558</v>
      </c>
      <c r="U92" s="12">
        <f t="shared" si="9"/>
        <v>3.4817073170731759E-2</v>
      </c>
      <c r="V92">
        <f>COUNTIF($L$2:L92,1)</f>
        <v>50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6.5" customHeight="1" x14ac:dyDescent="0.2">
      <c r="A93" s="3">
        <v>91</v>
      </c>
      <c r="B93" s="4">
        <v>44954</v>
      </c>
      <c r="C93" s="3" t="s">
        <v>212</v>
      </c>
      <c r="D93" s="3" t="s">
        <v>32</v>
      </c>
      <c r="E93" s="3">
        <v>1</v>
      </c>
      <c r="F93" s="3">
        <v>1</v>
      </c>
      <c r="G93" s="3" t="s">
        <v>20</v>
      </c>
      <c r="H93" s="3" t="s">
        <v>139</v>
      </c>
      <c r="I93" s="3" t="s">
        <v>26</v>
      </c>
      <c r="J93" s="5" t="s">
        <v>140</v>
      </c>
      <c r="K93" s="20"/>
      <c r="L93" s="6" t="s">
        <v>24</v>
      </c>
      <c r="M93" s="7">
        <v>2.25</v>
      </c>
      <c r="N93" s="7">
        <v>1</v>
      </c>
      <c r="O93" s="8" t="s">
        <v>22</v>
      </c>
      <c r="P93" s="7">
        <f t="shared" si="10"/>
        <v>165</v>
      </c>
      <c r="Q93" s="25">
        <f t="shared" si="6"/>
        <v>-1</v>
      </c>
      <c r="R93" s="26">
        <f t="shared" si="11"/>
        <v>4.7099999999999946</v>
      </c>
      <c r="S93" s="27">
        <f t="shared" si="7"/>
        <v>169.71</v>
      </c>
      <c r="T93" s="28">
        <f t="shared" si="8"/>
        <v>0.5494505494505495</v>
      </c>
      <c r="U93" s="12">
        <f t="shared" si="9"/>
        <v>2.8545454545454593E-2</v>
      </c>
      <c r="V93">
        <f>COUNTIF($L$2:L93,1)</f>
        <v>50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6.5" customHeight="1" x14ac:dyDescent="0.2">
      <c r="A94" s="3">
        <v>92</v>
      </c>
      <c r="B94" s="4">
        <v>44954</v>
      </c>
      <c r="C94" s="3" t="s">
        <v>213</v>
      </c>
      <c r="D94" s="3" t="s">
        <v>32</v>
      </c>
      <c r="E94" s="3">
        <v>1</v>
      </c>
      <c r="F94" s="3" t="s">
        <v>68</v>
      </c>
      <c r="G94" s="3" t="s">
        <v>20</v>
      </c>
      <c r="H94" s="3" t="s">
        <v>139</v>
      </c>
      <c r="I94" s="3" t="s">
        <v>23</v>
      </c>
      <c r="J94" s="13" t="s">
        <v>214</v>
      </c>
      <c r="K94" s="20"/>
      <c r="L94" s="6" t="s">
        <v>21</v>
      </c>
      <c r="M94" s="7">
        <v>2.2799999999999998</v>
      </c>
      <c r="N94" s="7">
        <v>1.5</v>
      </c>
      <c r="O94" s="8" t="s">
        <v>22</v>
      </c>
      <c r="P94" s="7">
        <f t="shared" si="10"/>
        <v>166.5</v>
      </c>
      <c r="Q94" s="32">
        <f t="shared" si="6"/>
        <v>1.92</v>
      </c>
      <c r="R94" s="26">
        <f t="shared" si="11"/>
        <v>6.6299999999999946</v>
      </c>
      <c r="S94" s="27">
        <f t="shared" si="7"/>
        <v>173.13</v>
      </c>
      <c r="T94" s="28">
        <f t="shared" si="8"/>
        <v>0.55434782608695654</v>
      </c>
      <c r="U94" s="12">
        <f t="shared" si="9"/>
        <v>3.9819819819819795E-2</v>
      </c>
      <c r="V94">
        <f>COUNTIF($L$2:L94,1)</f>
        <v>51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6.5" customHeight="1" x14ac:dyDescent="0.2">
      <c r="A95" s="3">
        <v>93</v>
      </c>
      <c r="B95" s="4">
        <v>44954</v>
      </c>
      <c r="C95" s="3" t="s">
        <v>215</v>
      </c>
      <c r="D95" s="3" t="s">
        <v>32</v>
      </c>
      <c r="E95" s="3">
        <v>1</v>
      </c>
      <c r="F95" s="3" t="s">
        <v>216</v>
      </c>
      <c r="G95" s="3" t="s">
        <v>20</v>
      </c>
      <c r="H95" s="3" t="s">
        <v>139</v>
      </c>
      <c r="I95" s="3" t="s">
        <v>26</v>
      </c>
      <c r="J95" s="33" t="s">
        <v>152</v>
      </c>
      <c r="K95" s="20" t="s">
        <v>37</v>
      </c>
      <c r="L95" s="6" t="s">
        <v>21</v>
      </c>
      <c r="M95" s="7">
        <v>1</v>
      </c>
      <c r="N95" s="7">
        <v>1.5</v>
      </c>
      <c r="O95" s="8" t="s">
        <v>22</v>
      </c>
      <c r="P95" s="7">
        <f t="shared" si="10"/>
        <v>168</v>
      </c>
      <c r="Q95" s="35">
        <f t="shared" si="6"/>
        <v>0</v>
      </c>
      <c r="R95" s="26">
        <f t="shared" si="11"/>
        <v>6.6299999999999946</v>
      </c>
      <c r="S95" s="27">
        <f t="shared" si="7"/>
        <v>174.63</v>
      </c>
      <c r="T95" s="28">
        <f t="shared" si="8"/>
        <v>0.55913978494623651</v>
      </c>
      <c r="U95" s="12">
        <f t="shared" si="9"/>
        <v>3.9464285714285688E-2</v>
      </c>
      <c r="V95">
        <f>COUNTIF($L$2:L95,1)</f>
        <v>52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6.5" customHeight="1" x14ac:dyDescent="0.2">
      <c r="A96" s="3">
        <v>94</v>
      </c>
      <c r="B96" s="4">
        <v>44954</v>
      </c>
      <c r="C96" s="3" t="s">
        <v>217</v>
      </c>
      <c r="D96" s="3" t="s">
        <v>32</v>
      </c>
      <c r="E96" s="3">
        <v>1</v>
      </c>
      <c r="F96" s="3" t="s">
        <v>95</v>
      </c>
      <c r="G96" s="3" t="s">
        <v>20</v>
      </c>
      <c r="H96" s="3" t="s">
        <v>139</v>
      </c>
      <c r="I96" s="3" t="s">
        <v>26</v>
      </c>
      <c r="J96" s="5" t="s">
        <v>35</v>
      </c>
      <c r="K96" s="20" t="s">
        <v>218</v>
      </c>
      <c r="L96" s="6" t="s">
        <v>24</v>
      </c>
      <c r="M96" s="7">
        <v>1.9</v>
      </c>
      <c r="N96" s="7">
        <v>1.5</v>
      </c>
      <c r="O96" s="8" t="s">
        <v>22</v>
      </c>
      <c r="P96" s="7">
        <f t="shared" si="10"/>
        <v>169.5</v>
      </c>
      <c r="Q96" s="25">
        <f t="shared" si="6"/>
        <v>-1.5</v>
      </c>
      <c r="R96" s="26">
        <f t="shared" si="11"/>
        <v>5.1299999999999946</v>
      </c>
      <c r="S96" s="27">
        <f t="shared" si="7"/>
        <v>174.63</v>
      </c>
      <c r="T96" s="28">
        <f t="shared" si="8"/>
        <v>0.55319148936170215</v>
      </c>
      <c r="U96" s="12">
        <f t="shared" si="9"/>
        <v>3.026548672566369E-2</v>
      </c>
      <c r="V96">
        <f>COUNTIF($L$2:L96,1)</f>
        <v>52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6.5" customHeight="1" x14ac:dyDescent="0.2">
      <c r="A97" s="3">
        <v>95</v>
      </c>
      <c r="B97" s="4">
        <v>44954</v>
      </c>
      <c r="C97" s="3" t="s">
        <v>219</v>
      </c>
      <c r="D97" s="3" t="s">
        <v>32</v>
      </c>
      <c r="E97" s="3">
        <v>1</v>
      </c>
      <c r="F97" s="3" t="s">
        <v>74</v>
      </c>
      <c r="G97" s="3" t="s">
        <v>20</v>
      </c>
      <c r="H97" s="3" t="s">
        <v>56</v>
      </c>
      <c r="I97" s="3" t="s">
        <v>26</v>
      </c>
      <c r="J97" s="5" t="s">
        <v>98</v>
      </c>
      <c r="K97" s="20" t="s">
        <v>37</v>
      </c>
      <c r="L97" s="6" t="s">
        <v>24</v>
      </c>
      <c r="M97" s="7">
        <v>1.95</v>
      </c>
      <c r="N97" s="7">
        <v>3</v>
      </c>
      <c r="O97" s="8" t="s">
        <v>22</v>
      </c>
      <c r="P97" s="7">
        <f t="shared" si="10"/>
        <v>172.5</v>
      </c>
      <c r="Q97" s="25">
        <f t="shared" si="6"/>
        <v>-3</v>
      </c>
      <c r="R97" s="26">
        <f t="shared" si="11"/>
        <v>2.1299999999999946</v>
      </c>
      <c r="S97" s="27">
        <f t="shared" si="7"/>
        <v>174.63</v>
      </c>
      <c r="T97" s="28">
        <f t="shared" si="8"/>
        <v>0.54736842105263162</v>
      </c>
      <c r="U97" s="12">
        <f t="shared" si="9"/>
        <v>1.2347826086956495E-2</v>
      </c>
      <c r="V97">
        <f>COUNTIF($L$2:L97,1)</f>
        <v>52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44954</v>
      </c>
      <c r="C98" s="3" t="s">
        <v>220</v>
      </c>
      <c r="D98" s="3" t="s">
        <v>32</v>
      </c>
      <c r="E98" s="3">
        <v>1</v>
      </c>
      <c r="F98" s="3" t="s">
        <v>36</v>
      </c>
      <c r="G98" s="3" t="s">
        <v>20</v>
      </c>
      <c r="H98" s="3" t="s">
        <v>139</v>
      </c>
      <c r="I98" s="3" t="s">
        <v>26</v>
      </c>
      <c r="J98" s="13" t="s">
        <v>221</v>
      </c>
      <c r="K98" s="20"/>
      <c r="L98" s="6" t="s">
        <v>21</v>
      </c>
      <c r="M98" s="7">
        <v>2</v>
      </c>
      <c r="N98" s="7">
        <v>1.5</v>
      </c>
      <c r="O98" s="8" t="s">
        <v>22</v>
      </c>
      <c r="P98" s="7">
        <f t="shared" si="10"/>
        <v>174</v>
      </c>
      <c r="Q98" s="32">
        <f t="shared" si="6"/>
        <v>1.5</v>
      </c>
      <c r="R98" s="26">
        <f t="shared" si="11"/>
        <v>3.6299999999999946</v>
      </c>
      <c r="S98" s="27">
        <f t="shared" si="7"/>
        <v>177.63</v>
      </c>
      <c r="T98" s="28">
        <f t="shared" si="8"/>
        <v>0.55208333333333337</v>
      </c>
      <c r="U98" s="12">
        <f t="shared" si="9"/>
        <v>2.0862068965517216E-2</v>
      </c>
      <c r="V98">
        <f>COUNTIF($L$2:L98,1)</f>
        <v>53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8.5" customHeight="1" x14ac:dyDescent="0.2">
      <c r="A99" s="3">
        <v>97</v>
      </c>
      <c r="B99" s="4">
        <v>44955</v>
      </c>
      <c r="C99" s="3" t="s">
        <v>222</v>
      </c>
      <c r="D99" s="3" t="s">
        <v>119</v>
      </c>
      <c r="E99" s="3">
        <v>2</v>
      </c>
      <c r="F99" s="3" t="s">
        <v>92</v>
      </c>
      <c r="G99" s="3" t="s">
        <v>20</v>
      </c>
      <c r="H99" s="3" t="s">
        <v>139</v>
      </c>
      <c r="I99" s="3" t="s">
        <v>23</v>
      </c>
      <c r="J99" s="5" t="s">
        <v>223</v>
      </c>
      <c r="K99" s="20" t="s">
        <v>225</v>
      </c>
      <c r="L99" s="6" t="s">
        <v>24</v>
      </c>
      <c r="M99" s="7">
        <v>1.95</v>
      </c>
      <c r="N99" s="7">
        <v>3</v>
      </c>
      <c r="O99" s="8" t="s">
        <v>22</v>
      </c>
      <c r="P99" s="7">
        <f t="shared" si="10"/>
        <v>177</v>
      </c>
      <c r="Q99" s="25">
        <f t="shared" si="6"/>
        <v>-3</v>
      </c>
      <c r="R99" s="26">
        <f t="shared" si="11"/>
        <v>0.62999999999999456</v>
      </c>
      <c r="S99" s="27">
        <f t="shared" si="7"/>
        <v>177.63</v>
      </c>
      <c r="T99" s="28">
        <f t="shared" si="8"/>
        <v>0.54639175257731953</v>
      </c>
      <c r="U99" s="12">
        <f t="shared" si="9"/>
        <v>3.5593220338982793E-3</v>
      </c>
      <c r="V99">
        <f>COUNTIF($L$2:L99,1)</f>
        <v>53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6.5" customHeight="1" x14ac:dyDescent="0.2">
      <c r="A100" s="3">
        <v>98</v>
      </c>
      <c r="B100" s="4">
        <v>44957</v>
      </c>
      <c r="C100" s="3" t="s">
        <v>226</v>
      </c>
      <c r="D100" s="3" t="s">
        <v>32</v>
      </c>
      <c r="E100" s="3">
        <v>1</v>
      </c>
      <c r="F100" s="3" t="s">
        <v>176</v>
      </c>
      <c r="G100" s="3" t="s">
        <v>20</v>
      </c>
      <c r="H100" s="3" t="s">
        <v>139</v>
      </c>
      <c r="I100" s="3" t="s">
        <v>26</v>
      </c>
      <c r="J100" s="33" t="s">
        <v>179</v>
      </c>
      <c r="K100" s="20"/>
      <c r="L100" s="6" t="s">
        <v>21</v>
      </c>
      <c r="M100" s="7">
        <v>1</v>
      </c>
      <c r="N100" s="7">
        <v>2</v>
      </c>
      <c r="O100" s="8" t="s">
        <v>22</v>
      </c>
      <c r="P100" s="7">
        <f t="shared" si="10"/>
        <v>179</v>
      </c>
      <c r="Q100" s="35">
        <f t="shared" si="6"/>
        <v>0</v>
      </c>
      <c r="R100" s="26">
        <f t="shared" si="11"/>
        <v>0.62999999999999456</v>
      </c>
      <c r="S100" s="27">
        <f t="shared" si="7"/>
        <v>179.63</v>
      </c>
      <c r="T100" s="28">
        <f t="shared" si="8"/>
        <v>0.55102040816326525</v>
      </c>
      <c r="U100" s="12">
        <f t="shared" si="9"/>
        <v>3.5195530726256728E-3</v>
      </c>
      <c r="V100">
        <f>COUNTIF($L$2:L100,1)</f>
        <v>54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6.5" customHeight="1" x14ac:dyDescent="0.2">
      <c r="A101" s="3">
        <v>99</v>
      </c>
      <c r="B101" s="4">
        <v>44957</v>
      </c>
      <c r="C101" s="3" t="s">
        <v>227</v>
      </c>
      <c r="D101" s="3" t="s">
        <v>32</v>
      </c>
      <c r="E101" s="3">
        <v>1</v>
      </c>
      <c r="F101" s="3" t="s">
        <v>169</v>
      </c>
      <c r="G101" s="3" t="s">
        <v>20</v>
      </c>
      <c r="H101" s="3" t="s">
        <v>139</v>
      </c>
      <c r="I101" s="3" t="s">
        <v>26</v>
      </c>
      <c r="J101" s="33" t="s">
        <v>106</v>
      </c>
      <c r="K101" s="20"/>
      <c r="L101" s="6" t="s">
        <v>21</v>
      </c>
      <c r="M101" s="7">
        <v>1</v>
      </c>
      <c r="N101" s="7">
        <v>1.5</v>
      </c>
      <c r="O101" s="8" t="s">
        <v>22</v>
      </c>
      <c r="P101" s="7">
        <f t="shared" si="10"/>
        <v>180.5</v>
      </c>
      <c r="Q101" s="35">
        <f t="shared" si="6"/>
        <v>0</v>
      </c>
      <c r="R101" s="26">
        <f t="shared" si="11"/>
        <v>0.62999999999999456</v>
      </c>
      <c r="S101" s="27">
        <f t="shared" si="7"/>
        <v>181.13</v>
      </c>
      <c r="T101" s="28">
        <f t="shared" si="8"/>
        <v>0.55555555555555558</v>
      </c>
      <c r="U101" s="12">
        <f t="shared" si="9"/>
        <v>3.4903047091412493E-3</v>
      </c>
      <c r="V101">
        <f>COUNTIF($L$2:L101,1)</f>
        <v>55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6.5" customHeight="1" x14ac:dyDescent="0.2">
      <c r="A102" s="3">
        <v>100</v>
      </c>
      <c r="B102" s="4">
        <v>44957</v>
      </c>
      <c r="C102" s="3" t="s">
        <v>228</v>
      </c>
      <c r="D102" s="3" t="s">
        <v>32</v>
      </c>
      <c r="E102" s="3">
        <v>1</v>
      </c>
      <c r="F102" s="3" t="s">
        <v>31</v>
      </c>
      <c r="G102" s="3" t="s">
        <v>20</v>
      </c>
      <c r="H102" s="3" t="s">
        <v>139</v>
      </c>
      <c r="I102" s="3" t="s">
        <v>26</v>
      </c>
      <c r="J102" s="13" t="s">
        <v>106</v>
      </c>
      <c r="K102" s="20"/>
      <c r="L102" s="6" t="s">
        <v>21</v>
      </c>
      <c r="M102" s="7">
        <v>2</v>
      </c>
      <c r="N102" s="7">
        <v>1</v>
      </c>
      <c r="O102" s="8" t="s">
        <v>22</v>
      </c>
      <c r="P102" s="7">
        <f t="shared" si="10"/>
        <v>181.5</v>
      </c>
      <c r="Q102" s="32">
        <f t="shared" si="6"/>
        <v>1</v>
      </c>
      <c r="R102" s="26">
        <f t="shared" si="11"/>
        <v>1.6299999999999946</v>
      </c>
      <c r="S102" s="27">
        <f t="shared" si="7"/>
        <v>183.13</v>
      </c>
      <c r="T102" s="28">
        <f t="shared" si="8"/>
        <v>0.56000000000000005</v>
      </c>
      <c r="U102" s="12">
        <f t="shared" si="9"/>
        <v>8.9807162534435003E-3</v>
      </c>
      <c r="V102">
        <f>COUNTIF($L$2:L102,1)</f>
        <v>56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44957</v>
      </c>
      <c r="C103" s="3" t="s">
        <v>228</v>
      </c>
      <c r="D103" s="3" t="s">
        <v>32</v>
      </c>
      <c r="E103" s="3"/>
      <c r="F103" s="3" t="s">
        <v>36</v>
      </c>
      <c r="G103" s="3" t="s">
        <v>20</v>
      </c>
      <c r="H103" s="3" t="s">
        <v>139</v>
      </c>
      <c r="I103" s="3" t="s">
        <v>26</v>
      </c>
      <c r="J103" s="33" t="s">
        <v>106</v>
      </c>
      <c r="K103" s="20"/>
      <c r="L103" s="6" t="s">
        <v>21</v>
      </c>
      <c r="M103" s="7">
        <v>1</v>
      </c>
      <c r="N103" s="7">
        <v>1.5</v>
      </c>
      <c r="O103" s="8" t="s">
        <v>22</v>
      </c>
      <c r="P103" s="7">
        <f t="shared" si="10"/>
        <v>183</v>
      </c>
      <c r="Q103" s="35">
        <f t="shared" si="6"/>
        <v>0</v>
      </c>
      <c r="R103" s="26">
        <f t="shared" si="11"/>
        <v>1.6299999999999946</v>
      </c>
      <c r="S103" s="27">
        <f t="shared" si="7"/>
        <v>184.63</v>
      </c>
      <c r="T103" s="28">
        <f t="shared" si="8"/>
        <v>0.5643564356435643</v>
      </c>
      <c r="U103" s="12">
        <f t="shared" si="9"/>
        <v>8.9071038251365871E-3</v>
      </c>
      <c r="V103">
        <f>COUNTIF($L$2:L103,1)</f>
        <v>57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</sheetData>
  <sheetProtection selectLockedCells="1" selectUnlockedCells="1"/>
  <autoFilter ref="A1:IK9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Januar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2023-03-31T09:05:59Z</dcterms:modified>
</cp:coreProperties>
</file>