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tippb\Dropbox\Tippbrüder\Statistik\"/>
    </mc:Choice>
  </mc:AlternateContent>
  <xr:revisionPtr revIDLastSave="0" documentId="13_ncr:1_{7CB16C7E-1152-4612-BE22-4461CB75F135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Dezember" sheetId="1" r:id="rId1"/>
  </sheets>
  <definedNames>
    <definedName name="__Anonymous_Sheet_DB__1">Dezember!#REF!</definedName>
    <definedName name="__xlnm._FilterDatabase" localSheetId="0">Dezember!#REF!</definedName>
    <definedName name="__xlnm._FilterDatabase_1">Dezember!#REF!</definedName>
    <definedName name="_xlnm._FilterDatabase" localSheetId="0" hidden="1">Dezember!$A$1:$IK$21</definedName>
    <definedName name="Excel_BuiltIn__FilterDatabase" localSheetId="0">Dezember!#REF!</definedName>
    <definedName name="Excel_BuiltIn__FilterDatabase_1">Dezember!#REF!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1" l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/>
  <c r="Q12" i="1"/>
  <c r="V11" i="1"/>
  <c r="T11" i="1"/>
  <c r="Q11" i="1"/>
  <c r="V10" i="1"/>
  <c r="T10" i="1"/>
  <c r="Q10" i="1"/>
  <c r="V9" i="1"/>
  <c r="T9" i="1"/>
  <c r="Q9" i="1"/>
  <c r="V8" i="1"/>
  <c r="T8" i="1"/>
  <c r="Q8" i="1"/>
  <c r="V7" i="1"/>
  <c r="T7" i="1" s="1"/>
  <c r="Q7" i="1"/>
  <c r="V6" i="1"/>
  <c r="T6" i="1" s="1"/>
  <c r="Q6" i="1"/>
  <c r="V5" i="1"/>
  <c r="T5" i="1" s="1"/>
  <c r="Q5" i="1"/>
  <c r="V4" i="1"/>
  <c r="T4" i="1"/>
  <c r="Q4" i="1"/>
  <c r="V3" i="1"/>
  <c r="T3" i="1" s="1"/>
  <c r="Q3" i="1"/>
  <c r="V2" i="1"/>
  <c r="T2" i="1" s="1"/>
  <c r="Q2" i="1"/>
  <c r="R2" i="1" s="1"/>
  <c r="R3" i="1" s="1"/>
  <c r="R4" i="1" s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P2" i="1"/>
  <c r="S2" i="1" l="1"/>
  <c r="U2" i="1" s="1"/>
  <c r="P3" i="1"/>
  <c r="P4" i="1" s="1"/>
  <c r="S4" i="1"/>
  <c r="U4" i="1" s="1"/>
  <c r="P5" i="1"/>
  <c r="S3" i="1"/>
  <c r="U3" i="1" s="1"/>
  <c r="P6" i="1" l="1"/>
  <c r="S5" i="1"/>
  <c r="U5" i="1" s="1"/>
  <c r="P7" i="1" l="1"/>
  <c r="S6" i="1"/>
  <c r="U6" i="1" s="1"/>
  <c r="S7" i="1" l="1"/>
  <c r="U7" i="1" s="1"/>
  <c r="P8" i="1"/>
  <c r="P9" i="1" l="1"/>
  <c r="S8" i="1"/>
  <c r="U8" i="1" s="1"/>
  <c r="S9" i="1" l="1"/>
  <c r="U9" i="1" s="1"/>
  <c r="P10" i="1"/>
  <c r="S10" i="1" l="1"/>
  <c r="U10" i="1" s="1"/>
  <c r="P11" i="1"/>
  <c r="S11" i="1" l="1"/>
  <c r="U11" i="1" s="1"/>
  <c r="P12" i="1"/>
  <c r="S12" i="1" l="1"/>
  <c r="U12" i="1" s="1"/>
  <c r="P13" i="1"/>
  <c r="P14" i="1" l="1"/>
  <c r="S13" i="1"/>
  <c r="U13" i="1" s="1"/>
  <c r="S14" i="1" l="1"/>
  <c r="U14" i="1" s="1"/>
  <c r="P15" i="1"/>
  <c r="P16" i="1" l="1"/>
  <c r="S15" i="1"/>
  <c r="U15" i="1" s="1"/>
  <c r="S16" i="1" l="1"/>
  <c r="U16" i="1" s="1"/>
  <c r="P17" i="1"/>
  <c r="P18" i="1" l="1"/>
  <c r="S17" i="1"/>
  <c r="U17" i="1" s="1"/>
  <c r="S18" i="1" l="1"/>
  <c r="U18" i="1" s="1"/>
  <c r="P19" i="1"/>
  <c r="P20" i="1" l="1"/>
  <c r="S19" i="1"/>
  <c r="U19" i="1" s="1"/>
  <c r="P21" i="1" l="1"/>
  <c r="S20" i="1"/>
  <c r="U20" i="1" s="1"/>
  <c r="S21" i="1" l="1"/>
  <c r="U21" i="1" s="1"/>
</calcChain>
</file>

<file path=xl/sharedStrings.xml><?xml version="1.0" encoding="utf-8"?>
<sst xmlns="http://schemas.openxmlformats.org/spreadsheetml/2006/main" count="203" uniqueCount="90">
  <si>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</si>
  <si>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</si>
  <si>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</si>
  <si>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</si>
  <si>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</si>
  <si>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</si>
  <si>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</si>
  <si>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</si>
  <si>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</si>
  <si>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</si>
  <si>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</si>
  <si>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</si>
  <si>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</si>
  <si>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</si>
  <si>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</si>
  <si>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</si>
  <si>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</si>
  <si>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</si>
  <si>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Treffer</t>
  </si>
  <si>
    <t>Anzahl</t>
  </si>
  <si>
    <t>Einheiten</t>
  </si>
  <si>
    <t>Tippgeber</t>
  </si>
  <si>
    <t>ma</t>
  </si>
  <si>
    <t>asian</t>
  </si>
  <si>
    <t>Fussball</t>
  </si>
  <si>
    <t>Amateure</t>
  </si>
  <si>
    <t>GEWINN</t>
  </si>
  <si>
    <t>Monatsstand</t>
  </si>
  <si>
    <t>NFL</t>
  </si>
  <si>
    <t>2-1</t>
  </si>
  <si>
    <t>2-0</t>
  </si>
  <si>
    <t>Kroatien - Belgien</t>
  </si>
  <si>
    <t>WM</t>
  </si>
  <si>
    <t>over 0,5 Tore + over 1,5 Karten</t>
  </si>
  <si>
    <t>mystake</t>
  </si>
  <si>
    <t>Live</t>
  </si>
  <si>
    <t>0 + 1</t>
  </si>
  <si>
    <t>Gießen - Neuhof</t>
  </si>
  <si>
    <t>1 asian -2</t>
  </si>
  <si>
    <t>6-1</t>
  </si>
  <si>
    <t>Reutlingen - Pforzheim</t>
  </si>
  <si>
    <t>2 asian -0,75</t>
  </si>
  <si>
    <t>0-4</t>
  </si>
  <si>
    <t>Wuppertal - Wattenscheid
Bövinghausen - Rheine</t>
  </si>
  <si>
    <t>1 asian -1,25
1 asian -1</t>
  </si>
  <si>
    <t>4-2
3-1</t>
  </si>
  <si>
    <t>Erfurt - Cottbus</t>
  </si>
  <si>
    <t>2 asian -0,25</t>
  </si>
  <si>
    <t>2-2</t>
  </si>
  <si>
    <t>0-2 Führung…</t>
  </si>
  <si>
    <t>Concordia - Dassendorf</t>
  </si>
  <si>
    <t>2 asian -1,25</t>
  </si>
  <si>
    <t>1-3</t>
  </si>
  <si>
    <t>RW Walldorf - Stadtallendorf</t>
  </si>
  <si>
    <t>5-1</t>
  </si>
  <si>
    <t>Delbrücker - Münster II</t>
  </si>
  <si>
    <t>0-1</t>
  </si>
  <si>
    <t>Wiener Neustadt - First Vienna</t>
  </si>
  <si>
    <t>Testspiel</t>
  </si>
  <si>
    <t>2 asian -7,25</t>
  </si>
  <si>
    <t>1-7</t>
  </si>
  <si>
    <t>Lübeck - Bremer SV</t>
  </si>
  <si>
    <t>1 asian -1,75</t>
  </si>
  <si>
    <t>4-1</t>
  </si>
  <si>
    <t>Gievenbeck - Paderborn II</t>
  </si>
  <si>
    <t>2 asian -1</t>
  </si>
  <si>
    <t>2-3</t>
  </si>
  <si>
    <t>Kirchberg - Schott Mainz</t>
  </si>
  <si>
    <t>2 asian -2,5</t>
  </si>
  <si>
    <t>1-4</t>
  </si>
  <si>
    <t>Marokko - Portugal</t>
  </si>
  <si>
    <t>Ecken 2 asian -2</t>
  </si>
  <si>
    <t>3-9</t>
  </si>
  <si>
    <t>over 2,5 Karten</t>
  </si>
  <si>
    <t>4</t>
  </si>
  <si>
    <t>Bremen III - Hemelingen</t>
  </si>
  <si>
    <t>2 asian -2,75</t>
  </si>
  <si>
    <t>2-6</t>
  </si>
  <si>
    <t>MSV Düsseldorf - Uerdingen</t>
  </si>
  <si>
    <t>Gütersloh - Sprockhövel</t>
  </si>
  <si>
    <t>1 asian -1,5</t>
  </si>
  <si>
    <t>3-3</t>
  </si>
  <si>
    <t>verschenkt</t>
  </si>
  <si>
    <t>Bills - Jets
Cowboys - Texans
Broncos - Chiefs</t>
  </si>
  <si>
    <t>1 asian -3,5
1 
2</t>
  </si>
  <si>
    <t>20-12
27-23
28-34</t>
  </si>
  <si>
    <t>Bills - Dolphins
Texans - Chiefs</t>
  </si>
  <si>
    <t>1 asian -3,5
2 asian -7,5</t>
  </si>
  <si>
    <t>32-29
24-30</t>
  </si>
  <si>
    <t>Wolverhampton - Gillingham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</si>
</sst>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26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Dezember</a:t>
            </a:r>
            <a:endParaRPr lang="de-DE"/>
          </a:p>
        </c:rich>
      </c:tx>
      <c:layout>
        <c:manualLayout>
          <c:xMode val="edge"/>
          <c:yMode val="edge"/>
          <c:x val="0.32419425519618533"/>
          <c:y val="4.07428627849636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715946003815E-2"/>
          <c:y val="8.190002868414207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6"/>
              <c:layout>
                <c:manualLayout>
                  <c:x val="-9.138543883402326E-3"/>
                  <c:y val="-2.91524066067478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80968933278252E-2"/>
                      <c:h val="5.830481321349552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34D6-4581-83D7-1FC0FFF94736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8B-4596-8B81-A9B0736ACB25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C2-4DE9-8067-AE647DA0BFBB}"/>
                </c:ext>
              </c:extLst>
            </c:dLbl>
            <c:dLbl>
              <c:idx val="45"/>
              <c:layout>
                <c:manualLayout>
                  <c:x val="-1.0037559373956367E-2"/>
                  <c:y val="-6.005982619530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F-4016-9524-4B751DE3C762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9520710065793669E-2"/>
                  <c:y val="-3.0606736272254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F-4625-BDB5-B442018AA98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layout>
                <c:manualLayout>
                  <c:x val="-2.2275382628151007E-2"/>
                  <c:y val="3.4143747155236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1C-4EB0-9841-2919C268B90D}"/>
                </c:ext>
              </c:extLst>
            </c:dLbl>
            <c:dLbl>
              <c:idx val="1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75-42D4-A5D3-4E9C948676A9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Dezember!$R$2:$R$21</c:f>
              <c:numCache>
                <c:formatCode>General</c:formatCode>
                <c:ptCount val="20"/>
                <c:pt idx="0">
                  <c:v>-2</c:v>
                </c:pt>
                <c:pt idx="1">
                  <c:v>-0.20000000000000018</c:v>
                </c:pt>
                <c:pt idx="2">
                  <c:v>2.8</c:v>
                </c:pt>
                <c:pt idx="3">
                  <c:v>5.3500000000000005</c:v>
                </c:pt>
                <c:pt idx="4">
                  <c:v>4.8500000000000005</c:v>
                </c:pt>
                <c:pt idx="5">
                  <c:v>8.8500000000000014</c:v>
                </c:pt>
                <c:pt idx="6">
                  <c:v>7.3500000000000014</c:v>
                </c:pt>
                <c:pt idx="7">
                  <c:v>8.3500000000000014</c:v>
                </c:pt>
                <c:pt idx="8">
                  <c:v>6.8500000000000014</c:v>
                </c:pt>
                <c:pt idx="9">
                  <c:v>10.57</c:v>
                </c:pt>
                <c:pt idx="10">
                  <c:v>10.57</c:v>
                </c:pt>
                <c:pt idx="11">
                  <c:v>11.965</c:v>
                </c:pt>
                <c:pt idx="12">
                  <c:v>13.555</c:v>
                </c:pt>
                <c:pt idx="13">
                  <c:v>15.205</c:v>
                </c:pt>
                <c:pt idx="14">
                  <c:v>16.704999999999998</c:v>
                </c:pt>
                <c:pt idx="15">
                  <c:v>15.204999999999998</c:v>
                </c:pt>
                <c:pt idx="16">
                  <c:v>13.204999999999998</c:v>
                </c:pt>
                <c:pt idx="17">
                  <c:v>14.964999999999998</c:v>
                </c:pt>
                <c:pt idx="18">
                  <c:v>13.464999999999998</c:v>
                </c:pt>
                <c:pt idx="19">
                  <c:v>15.009999999999998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22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10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492756</xdr:colOff>
      <xdr:row>21</xdr:row>
      <xdr:rowOff>55252</xdr:rowOff>
    </xdr:from>
    <xdr:to>
      <xdr:col>12</xdr:col>
      <xdr:colOff>433918</xdr:colOff>
      <xdr:row>36</xdr:row>
      <xdr:rowOff>74084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21"/>
  <sheetViews>
    <sheetView tabSelected="1" zoomScale="90" zoomScaleNormal="90" workbookViewId="0">
      <selection activeCell="Y24" sqref="Y24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0" style="1" bestFit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0.5703125" style="1" customWidth="1"/>
    <col min="12" max="12" width="6.140625" style="2" customWidth="1"/>
    <col min="13" max="17" width="9.140625" style="2" customWidth="1"/>
    <col min="18" max="18" width="11.28515625" style="2" customWidth="1"/>
    <col min="19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19</v>
      </c>
      <c r="F1" s="14" t="s">
        <v>4</v>
      </c>
      <c r="G1" s="14" t="s">
        <v>21</v>
      </c>
      <c r="H1" s="14" t="s">
        <v>5</v>
      </c>
      <c r="I1" s="14"/>
      <c r="J1" s="15" t="s">
        <v>6</v>
      </c>
      <c r="K1" s="15"/>
      <c r="L1" s="15" t="s">
        <v>17</v>
      </c>
      <c r="M1" s="14" t="s">
        <v>7</v>
      </c>
      <c r="N1" s="14" t="s">
        <v>20</v>
      </c>
      <c r="O1" s="14" t="s">
        <v>8</v>
      </c>
      <c r="P1" s="14" t="s">
        <v>9</v>
      </c>
      <c r="Q1" s="14" t="s">
        <v>26</v>
      </c>
      <c r="R1" s="16" t="s">
        <v>27</v>
      </c>
      <c r="S1" s="17" t="s">
        <v>10</v>
      </c>
      <c r="T1" s="18" t="s">
        <v>11</v>
      </c>
      <c r="U1" s="19" t="s">
        <v>12</v>
      </c>
      <c r="V1" s="20" t="s">
        <v>18</v>
      </c>
      <c r="W1" s="21" t="s">
        <v>19</v>
      </c>
    </row>
    <row r="2" spans="1:245" ht="15.75" customHeight="1" x14ac:dyDescent="0.2">
      <c r="A2" s="3">
        <v>1</v>
      </c>
      <c r="B2" s="4">
        <v>44896</v>
      </c>
      <c r="C2" s="3" t="s">
        <v>31</v>
      </c>
      <c r="D2" s="3" t="s">
        <v>32</v>
      </c>
      <c r="E2" s="3">
        <v>1</v>
      </c>
      <c r="F2" s="3" t="s">
        <v>33</v>
      </c>
      <c r="G2" s="3" t="s">
        <v>22</v>
      </c>
      <c r="H2" s="3" t="s">
        <v>34</v>
      </c>
      <c r="I2" s="3" t="s">
        <v>35</v>
      </c>
      <c r="J2" s="5" t="s">
        <v>36</v>
      </c>
      <c r="K2" s="23"/>
      <c r="L2" s="6" t="s">
        <v>15</v>
      </c>
      <c r="M2" s="7">
        <v>2.15</v>
      </c>
      <c r="N2" s="7">
        <v>2</v>
      </c>
      <c r="O2" s="8" t="s">
        <v>14</v>
      </c>
      <c r="P2" s="7">
        <f>N2</f>
        <v>2</v>
      </c>
      <c r="Q2" s="28">
        <f t="shared" ref="Q2:Q21" si="0">IF(AND(L2="1",O2="ja"),(N2*M2*0.95)-N2,IF(AND(L2="1",O2="nein"),N2*M2-N2,-N2))</f>
        <v>-2</v>
      </c>
      <c r="R2" s="9">
        <f>Q2</f>
        <v>-2</v>
      </c>
      <c r="S2" s="10">
        <f t="shared" ref="S2:S21" si="1">P2+R2</f>
        <v>0</v>
      </c>
      <c r="T2" s="11">
        <f t="shared" ref="T2:T21" si="2">V2/W2</f>
        <v>0</v>
      </c>
      <c r="U2" s="12">
        <f t="shared" ref="U2:U21" si="3">((S2-P2)/P2)*100%</f>
        <v>-1</v>
      </c>
      <c r="V2">
        <f>COUNTIF($L$2:L2,1)</f>
        <v>0</v>
      </c>
      <c r="W2">
        <v>1</v>
      </c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15.75" customHeight="1" x14ac:dyDescent="0.2">
      <c r="A3" s="3">
        <v>2</v>
      </c>
      <c r="B3" s="4">
        <v>44898</v>
      </c>
      <c r="C3" s="3" t="s">
        <v>37</v>
      </c>
      <c r="D3" s="3" t="s">
        <v>25</v>
      </c>
      <c r="E3" s="3">
        <v>1</v>
      </c>
      <c r="F3" s="3" t="s">
        <v>38</v>
      </c>
      <c r="G3" s="3" t="s">
        <v>22</v>
      </c>
      <c r="H3" s="3" t="s">
        <v>23</v>
      </c>
      <c r="I3" s="3" t="s">
        <v>13</v>
      </c>
      <c r="J3" s="13" t="s">
        <v>39</v>
      </c>
      <c r="K3" s="23"/>
      <c r="L3" s="6" t="s">
        <v>16</v>
      </c>
      <c r="M3" s="3">
        <v>1.9</v>
      </c>
      <c r="N3" s="7">
        <v>2</v>
      </c>
      <c r="O3" s="8" t="s">
        <v>14</v>
      </c>
      <c r="P3" s="7">
        <f t="shared" ref="P3:P21" si="4">P2+N3</f>
        <v>4</v>
      </c>
      <c r="Q3" s="29">
        <f t="shared" si="0"/>
        <v>1.7999999999999998</v>
      </c>
      <c r="R3" s="9">
        <f t="shared" ref="R3:R21" si="5">R2+Q3</f>
        <v>-0.20000000000000018</v>
      </c>
      <c r="S3" s="10">
        <f t="shared" si="1"/>
        <v>3.8</v>
      </c>
      <c r="T3" s="11">
        <f t="shared" si="2"/>
        <v>0.5</v>
      </c>
      <c r="U3" s="12">
        <f t="shared" si="3"/>
        <v>-5.0000000000000044E-2</v>
      </c>
      <c r="V3">
        <f>COUNTIF($L$2:L3,1)</f>
        <v>1</v>
      </c>
      <c r="W3">
        <v>2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.75" customHeight="1" x14ac:dyDescent="0.2">
      <c r="A4" s="3">
        <v>3</v>
      </c>
      <c r="B4" s="4">
        <v>44898</v>
      </c>
      <c r="C4" s="3" t="s">
        <v>40</v>
      </c>
      <c r="D4" s="3" t="s">
        <v>25</v>
      </c>
      <c r="E4" s="3">
        <v>1</v>
      </c>
      <c r="F4" s="3" t="s">
        <v>41</v>
      </c>
      <c r="G4" s="3" t="s">
        <v>22</v>
      </c>
      <c r="H4" s="3" t="s">
        <v>23</v>
      </c>
      <c r="I4" s="3" t="s">
        <v>13</v>
      </c>
      <c r="J4" s="13" t="s">
        <v>42</v>
      </c>
      <c r="K4" s="23"/>
      <c r="L4" s="6" t="s">
        <v>16</v>
      </c>
      <c r="M4" s="7">
        <v>2</v>
      </c>
      <c r="N4" s="7">
        <v>3</v>
      </c>
      <c r="O4" s="8" t="s">
        <v>14</v>
      </c>
      <c r="P4" s="7">
        <f t="shared" si="4"/>
        <v>7</v>
      </c>
      <c r="Q4" s="27">
        <f t="shared" si="0"/>
        <v>3</v>
      </c>
      <c r="R4" s="9">
        <f t="shared" si="5"/>
        <v>2.8</v>
      </c>
      <c r="S4" s="10">
        <f t="shared" si="1"/>
        <v>9.8000000000000007</v>
      </c>
      <c r="T4" s="11">
        <f t="shared" si="2"/>
        <v>0.66666666666666663</v>
      </c>
      <c r="U4" s="12">
        <f t="shared" si="3"/>
        <v>0.40000000000000008</v>
      </c>
      <c r="V4">
        <f>COUNTIF($L$2:L4,1)</f>
        <v>2</v>
      </c>
      <c r="W4">
        <v>3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x14ac:dyDescent="0.2">
      <c r="A5" s="3">
        <v>4</v>
      </c>
      <c r="B5" s="4">
        <v>44898</v>
      </c>
      <c r="C5" s="3" t="s">
        <v>43</v>
      </c>
      <c r="D5" s="3" t="s">
        <v>25</v>
      </c>
      <c r="E5" s="3">
        <v>2</v>
      </c>
      <c r="F5" s="3" t="s">
        <v>44</v>
      </c>
      <c r="G5" s="3" t="s">
        <v>22</v>
      </c>
      <c r="H5" s="3" t="s">
        <v>23</v>
      </c>
      <c r="I5" s="3" t="s">
        <v>13</v>
      </c>
      <c r="J5" s="13" t="s">
        <v>45</v>
      </c>
      <c r="K5" s="23"/>
      <c r="L5" s="6" t="s">
        <v>16</v>
      </c>
      <c r="M5" s="7">
        <v>2.7</v>
      </c>
      <c r="N5" s="7">
        <v>1.5</v>
      </c>
      <c r="O5" s="8" t="s">
        <v>14</v>
      </c>
      <c r="P5" s="7">
        <f t="shared" si="4"/>
        <v>8.5</v>
      </c>
      <c r="Q5" s="27">
        <f t="shared" si="0"/>
        <v>2.5500000000000007</v>
      </c>
      <c r="R5" s="9">
        <f t="shared" si="5"/>
        <v>5.3500000000000005</v>
      </c>
      <c r="S5" s="10">
        <f t="shared" si="1"/>
        <v>13.850000000000001</v>
      </c>
      <c r="T5" s="11">
        <f t="shared" si="2"/>
        <v>0.75</v>
      </c>
      <c r="U5" s="12">
        <f t="shared" si="3"/>
        <v>0.62941176470588256</v>
      </c>
      <c r="V5">
        <f>COUNTIF($L$2:L5,1)</f>
        <v>3</v>
      </c>
      <c r="W5">
        <v>4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.75" customHeight="1" x14ac:dyDescent="0.2">
      <c r="A6" s="3">
        <v>5</v>
      </c>
      <c r="B6" s="4">
        <v>44899</v>
      </c>
      <c r="C6" s="3" t="s">
        <v>46</v>
      </c>
      <c r="D6" s="3" t="s">
        <v>25</v>
      </c>
      <c r="E6" s="3">
        <v>1</v>
      </c>
      <c r="F6" s="3" t="s">
        <v>47</v>
      </c>
      <c r="G6" s="3" t="s">
        <v>22</v>
      </c>
      <c r="H6" s="3" t="s">
        <v>23</v>
      </c>
      <c r="I6" s="3" t="s">
        <v>13</v>
      </c>
      <c r="J6" s="5" t="s">
        <v>48</v>
      </c>
      <c r="K6" s="23" t="s">
        <v>49</v>
      </c>
      <c r="L6" s="6" t="s">
        <v>15</v>
      </c>
      <c r="M6" s="7">
        <v>2.04</v>
      </c>
      <c r="N6" s="7">
        <v>0.5</v>
      </c>
      <c r="O6" s="8" t="s">
        <v>14</v>
      </c>
      <c r="P6" s="7">
        <f t="shared" si="4"/>
        <v>9</v>
      </c>
      <c r="Q6" s="28">
        <f t="shared" si="0"/>
        <v>-0.5</v>
      </c>
      <c r="R6" s="9">
        <f t="shared" si="5"/>
        <v>4.8500000000000005</v>
      </c>
      <c r="S6" s="10">
        <f t="shared" si="1"/>
        <v>13.850000000000001</v>
      </c>
      <c r="T6" s="11">
        <f t="shared" si="2"/>
        <v>0.6</v>
      </c>
      <c r="U6" s="12">
        <f t="shared" si="3"/>
        <v>0.53888888888888908</v>
      </c>
      <c r="V6">
        <f>COUNTIF($L$2:L6,1)</f>
        <v>3</v>
      </c>
      <c r="W6">
        <v>5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6</v>
      </c>
      <c r="B7" s="4">
        <v>44899</v>
      </c>
      <c r="C7" s="3" t="s">
        <v>50</v>
      </c>
      <c r="D7" s="3" t="s">
        <v>25</v>
      </c>
      <c r="E7" s="3">
        <v>1</v>
      </c>
      <c r="F7" s="3" t="s">
        <v>51</v>
      </c>
      <c r="G7" s="3" t="s">
        <v>22</v>
      </c>
      <c r="H7" s="3" t="s">
        <v>23</v>
      </c>
      <c r="I7" s="3" t="s">
        <v>13</v>
      </c>
      <c r="J7" s="13" t="s">
        <v>52</v>
      </c>
      <c r="K7" s="23"/>
      <c r="L7" s="6" t="s">
        <v>16</v>
      </c>
      <c r="M7" s="7">
        <v>2</v>
      </c>
      <c r="N7" s="7">
        <v>4</v>
      </c>
      <c r="O7" s="8" t="s">
        <v>14</v>
      </c>
      <c r="P7" s="7">
        <f t="shared" si="4"/>
        <v>13</v>
      </c>
      <c r="Q7" s="27">
        <f t="shared" si="0"/>
        <v>4</v>
      </c>
      <c r="R7" s="9">
        <f t="shared" si="5"/>
        <v>8.8500000000000014</v>
      </c>
      <c r="S7" s="10">
        <f t="shared" si="1"/>
        <v>21.85</v>
      </c>
      <c r="T7" s="11">
        <f t="shared" si="2"/>
        <v>0.66666666666666663</v>
      </c>
      <c r="U7" s="12">
        <f t="shared" si="3"/>
        <v>0.6807692307692309</v>
      </c>
      <c r="V7">
        <f>COUNTIF($L$2:L7,1)</f>
        <v>4</v>
      </c>
      <c r="W7">
        <v>6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7</v>
      </c>
      <c r="B8" s="4">
        <v>44899</v>
      </c>
      <c r="C8" s="3" t="s">
        <v>53</v>
      </c>
      <c r="D8" s="3" t="s">
        <v>25</v>
      </c>
      <c r="E8" s="3">
        <v>1</v>
      </c>
      <c r="F8" s="3" t="s">
        <v>47</v>
      </c>
      <c r="G8" s="3" t="s">
        <v>22</v>
      </c>
      <c r="H8" s="3" t="s">
        <v>23</v>
      </c>
      <c r="I8" s="3" t="s">
        <v>13</v>
      </c>
      <c r="J8" s="5" t="s">
        <v>54</v>
      </c>
      <c r="K8" s="23"/>
      <c r="L8" s="6" t="s">
        <v>15</v>
      </c>
      <c r="M8" s="7">
        <v>2</v>
      </c>
      <c r="N8" s="7">
        <v>1.5</v>
      </c>
      <c r="O8" s="8" t="s">
        <v>14</v>
      </c>
      <c r="P8" s="7">
        <f t="shared" si="4"/>
        <v>14.5</v>
      </c>
      <c r="Q8" s="28">
        <f t="shared" si="0"/>
        <v>-1.5</v>
      </c>
      <c r="R8" s="9">
        <f t="shared" si="5"/>
        <v>7.3500000000000014</v>
      </c>
      <c r="S8" s="10">
        <f t="shared" si="1"/>
        <v>21.85</v>
      </c>
      <c r="T8" s="11">
        <f t="shared" si="2"/>
        <v>0.5714285714285714</v>
      </c>
      <c r="U8" s="12">
        <f t="shared" si="3"/>
        <v>0.50689655172413806</v>
      </c>
      <c r="V8">
        <f>COUNTIF($L$2:L8,1)</f>
        <v>4</v>
      </c>
      <c r="W8">
        <v>7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8</v>
      </c>
      <c r="B9" s="4">
        <v>44899</v>
      </c>
      <c r="C9" s="3" t="s">
        <v>55</v>
      </c>
      <c r="D9" s="3" t="s">
        <v>25</v>
      </c>
      <c r="E9" s="3">
        <v>1</v>
      </c>
      <c r="F9" s="3" t="s">
        <v>41</v>
      </c>
      <c r="G9" s="3" t="s">
        <v>22</v>
      </c>
      <c r="H9" s="3" t="s">
        <v>23</v>
      </c>
      <c r="I9" s="3" t="s">
        <v>13</v>
      </c>
      <c r="J9" s="13" t="s">
        <v>56</v>
      </c>
      <c r="K9" s="23"/>
      <c r="L9" s="6" t="s">
        <v>16</v>
      </c>
      <c r="M9" s="7">
        <v>2</v>
      </c>
      <c r="N9" s="7">
        <v>1</v>
      </c>
      <c r="O9" s="8" t="s">
        <v>14</v>
      </c>
      <c r="P9" s="7">
        <f t="shared" si="4"/>
        <v>15.5</v>
      </c>
      <c r="Q9" s="27">
        <f t="shared" si="0"/>
        <v>1</v>
      </c>
      <c r="R9" s="9">
        <f t="shared" si="5"/>
        <v>8.3500000000000014</v>
      </c>
      <c r="S9" s="10">
        <f t="shared" si="1"/>
        <v>23.85</v>
      </c>
      <c r="T9" s="11">
        <f t="shared" si="2"/>
        <v>0.625</v>
      </c>
      <c r="U9" s="12">
        <f t="shared" si="3"/>
        <v>0.53870967741935494</v>
      </c>
      <c r="V9">
        <f>COUNTIF($L$2:L9,1)</f>
        <v>5</v>
      </c>
      <c r="W9">
        <v>8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.75" customHeight="1" x14ac:dyDescent="0.2">
      <c r="A10" s="3">
        <v>9</v>
      </c>
      <c r="B10" s="4">
        <v>44904</v>
      </c>
      <c r="C10" s="3" t="s">
        <v>57</v>
      </c>
      <c r="D10" s="3" t="s">
        <v>58</v>
      </c>
      <c r="E10" s="3">
        <v>1</v>
      </c>
      <c r="F10" s="3" t="s">
        <v>59</v>
      </c>
      <c r="G10" s="3" t="s">
        <v>22</v>
      </c>
      <c r="H10" s="3" t="s">
        <v>23</v>
      </c>
      <c r="I10" s="3" t="s">
        <v>35</v>
      </c>
      <c r="J10" s="5" t="s">
        <v>60</v>
      </c>
      <c r="K10" s="23"/>
      <c r="L10" s="6" t="s">
        <v>15</v>
      </c>
      <c r="M10" s="7">
        <v>1.98</v>
      </c>
      <c r="N10" s="7">
        <v>1.5</v>
      </c>
      <c r="O10" s="8" t="s">
        <v>14</v>
      </c>
      <c r="P10" s="7">
        <f t="shared" si="4"/>
        <v>17</v>
      </c>
      <c r="Q10" s="28">
        <f t="shared" si="0"/>
        <v>-1.5</v>
      </c>
      <c r="R10" s="9">
        <f t="shared" si="5"/>
        <v>6.8500000000000014</v>
      </c>
      <c r="S10" s="10">
        <f t="shared" si="1"/>
        <v>23.85</v>
      </c>
      <c r="T10" s="11">
        <f t="shared" si="2"/>
        <v>0.55555555555555558</v>
      </c>
      <c r="U10" s="12">
        <f t="shared" si="3"/>
        <v>0.4029411764705883</v>
      </c>
      <c r="V10">
        <f>COUNTIF($L$2:L10,1)</f>
        <v>5</v>
      </c>
      <c r="W10">
        <v>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.75" customHeight="1" x14ac:dyDescent="0.2">
      <c r="A11" s="3">
        <v>10</v>
      </c>
      <c r="B11" s="4">
        <v>44905</v>
      </c>
      <c r="C11" s="3" t="s">
        <v>61</v>
      </c>
      <c r="D11" s="3" t="s">
        <v>25</v>
      </c>
      <c r="E11" s="3">
        <v>1</v>
      </c>
      <c r="F11" s="3" t="s">
        <v>62</v>
      </c>
      <c r="G11" s="3" t="s">
        <v>22</v>
      </c>
      <c r="H11" s="3" t="s">
        <v>23</v>
      </c>
      <c r="I11" s="3" t="s">
        <v>13</v>
      </c>
      <c r="J11" s="13" t="s">
        <v>63</v>
      </c>
      <c r="K11" s="23"/>
      <c r="L11" s="6" t="s">
        <v>16</v>
      </c>
      <c r="M11" s="7">
        <v>1.93</v>
      </c>
      <c r="N11" s="7">
        <v>4</v>
      </c>
      <c r="O11" s="8" t="s">
        <v>14</v>
      </c>
      <c r="P11" s="7">
        <f t="shared" si="4"/>
        <v>21</v>
      </c>
      <c r="Q11" s="27">
        <f t="shared" si="0"/>
        <v>3.7199999999999998</v>
      </c>
      <c r="R11" s="9">
        <f t="shared" si="5"/>
        <v>10.57</v>
      </c>
      <c r="S11" s="10">
        <f t="shared" si="1"/>
        <v>31.57</v>
      </c>
      <c r="T11" s="11">
        <f t="shared" si="2"/>
        <v>0.6</v>
      </c>
      <c r="U11" s="12">
        <f t="shared" si="3"/>
        <v>0.5033333333333333</v>
      </c>
      <c r="V11">
        <f>COUNTIF($L$2:L11,1)</f>
        <v>6</v>
      </c>
      <c r="W11">
        <v>10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11</v>
      </c>
      <c r="B12" s="4">
        <v>44905</v>
      </c>
      <c r="C12" s="3" t="s">
        <v>64</v>
      </c>
      <c r="D12" s="3" t="s">
        <v>25</v>
      </c>
      <c r="E12" s="3">
        <v>1</v>
      </c>
      <c r="F12" s="3" t="s">
        <v>65</v>
      </c>
      <c r="G12" s="3" t="s">
        <v>22</v>
      </c>
      <c r="H12" s="3" t="s">
        <v>23</v>
      </c>
      <c r="I12" s="3" t="s">
        <v>13</v>
      </c>
      <c r="J12" s="30" t="s">
        <v>66</v>
      </c>
      <c r="K12" s="23"/>
      <c r="L12" s="6" t="s">
        <v>16</v>
      </c>
      <c r="M12" s="7">
        <v>1</v>
      </c>
      <c r="N12" s="7">
        <v>2</v>
      </c>
      <c r="O12" s="8" t="s">
        <v>14</v>
      </c>
      <c r="P12" s="7">
        <f t="shared" si="4"/>
        <v>23</v>
      </c>
      <c r="Q12" s="31">
        <f t="shared" si="0"/>
        <v>0</v>
      </c>
      <c r="R12" s="9">
        <f t="shared" si="5"/>
        <v>10.57</v>
      </c>
      <c r="S12" s="10">
        <f t="shared" si="1"/>
        <v>33.57</v>
      </c>
      <c r="T12" s="11">
        <f t="shared" si="2"/>
        <v>0.63636363636363635</v>
      </c>
      <c r="U12" s="12">
        <f t="shared" si="3"/>
        <v>0.45956521739130435</v>
      </c>
      <c r="V12">
        <f>COUNTIF($L$2:L12,1)</f>
        <v>7</v>
      </c>
      <c r="W12">
        <v>11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12</v>
      </c>
      <c r="B13" s="4">
        <v>44905</v>
      </c>
      <c r="C13" s="3" t="s">
        <v>67</v>
      </c>
      <c r="D13" s="3" t="s">
        <v>25</v>
      </c>
      <c r="E13" s="3">
        <v>1</v>
      </c>
      <c r="F13" s="3" t="s">
        <v>68</v>
      </c>
      <c r="G13" s="3" t="s">
        <v>22</v>
      </c>
      <c r="H13" s="3" t="s">
        <v>23</v>
      </c>
      <c r="I13" s="3" t="s">
        <v>13</v>
      </c>
      <c r="J13" s="13" t="s">
        <v>69</v>
      </c>
      <c r="K13" s="23"/>
      <c r="L13" s="6" t="s">
        <v>16</v>
      </c>
      <c r="M13" s="7">
        <v>1.93</v>
      </c>
      <c r="N13" s="7">
        <v>1.5</v>
      </c>
      <c r="O13" s="8" t="s">
        <v>14</v>
      </c>
      <c r="P13" s="7">
        <f t="shared" si="4"/>
        <v>24.5</v>
      </c>
      <c r="Q13" s="27">
        <f t="shared" si="0"/>
        <v>1.395</v>
      </c>
      <c r="R13" s="9">
        <f t="shared" si="5"/>
        <v>11.965</v>
      </c>
      <c r="S13" s="10">
        <f t="shared" si="1"/>
        <v>36.465000000000003</v>
      </c>
      <c r="T13" s="11">
        <f t="shared" si="2"/>
        <v>0.66666666666666663</v>
      </c>
      <c r="U13" s="12">
        <f t="shared" si="3"/>
        <v>0.48836734693877565</v>
      </c>
      <c r="V13">
        <f>COUNTIF($L$2:L13,1)</f>
        <v>8</v>
      </c>
      <c r="W13">
        <v>12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13</v>
      </c>
      <c r="B14" s="4">
        <v>44905</v>
      </c>
      <c r="C14" s="3" t="s">
        <v>70</v>
      </c>
      <c r="D14" s="3" t="s">
        <v>32</v>
      </c>
      <c r="E14" s="3">
        <v>1</v>
      </c>
      <c r="F14" s="3" t="s">
        <v>71</v>
      </c>
      <c r="G14" s="3" t="s">
        <v>22</v>
      </c>
      <c r="H14" s="3" t="s">
        <v>23</v>
      </c>
      <c r="I14" s="3" t="s">
        <v>35</v>
      </c>
      <c r="J14" s="13" t="s">
        <v>72</v>
      </c>
      <c r="K14" s="23"/>
      <c r="L14" s="6" t="s">
        <v>16</v>
      </c>
      <c r="M14" s="7">
        <v>2.06</v>
      </c>
      <c r="N14" s="7">
        <v>1.5</v>
      </c>
      <c r="O14" s="8" t="s">
        <v>14</v>
      </c>
      <c r="P14" s="7">
        <f t="shared" si="4"/>
        <v>26</v>
      </c>
      <c r="Q14" s="27">
        <f t="shared" si="0"/>
        <v>1.5899999999999999</v>
      </c>
      <c r="R14" s="9">
        <f t="shared" si="5"/>
        <v>13.555</v>
      </c>
      <c r="S14" s="10">
        <f t="shared" si="1"/>
        <v>39.555</v>
      </c>
      <c r="T14" s="11">
        <f t="shared" si="2"/>
        <v>0.69230769230769229</v>
      </c>
      <c r="U14" s="12">
        <f t="shared" si="3"/>
        <v>0.52134615384615379</v>
      </c>
      <c r="V14">
        <f>COUNTIF($L$2:L14,1)</f>
        <v>9</v>
      </c>
      <c r="W14">
        <v>13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14</v>
      </c>
      <c r="B15" s="4">
        <v>44905</v>
      </c>
      <c r="C15" s="3" t="s">
        <v>70</v>
      </c>
      <c r="D15" s="3" t="s">
        <v>32</v>
      </c>
      <c r="E15" s="3">
        <v>1</v>
      </c>
      <c r="F15" s="3" t="s">
        <v>73</v>
      </c>
      <c r="G15" s="3" t="s">
        <v>22</v>
      </c>
      <c r="H15" s="3" t="s">
        <v>34</v>
      </c>
      <c r="I15" s="3" t="s">
        <v>35</v>
      </c>
      <c r="J15" s="13" t="s">
        <v>74</v>
      </c>
      <c r="K15" s="23"/>
      <c r="L15" s="6" t="s">
        <v>16</v>
      </c>
      <c r="M15" s="7">
        <v>2.1</v>
      </c>
      <c r="N15" s="7">
        <v>1.5</v>
      </c>
      <c r="O15" s="8" t="s">
        <v>14</v>
      </c>
      <c r="P15" s="7">
        <f t="shared" si="4"/>
        <v>27.5</v>
      </c>
      <c r="Q15" s="27">
        <f t="shared" si="0"/>
        <v>1.6500000000000004</v>
      </c>
      <c r="R15" s="9">
        <f t="shared" si="5"/>
        <v>15.205</v>
      </c>
      <c r="S15" s="10">
        <f t="shared" si="1"/>
        <v>42.704999999999998</v>
      </c>
      <c r="T15" s="11">
        <f t="shared" si="2"/>
        <v>0.7142857142857143</v>
      </c>
      <c r="U15" s="12">
        <f t="shared" si="3"/>
        <v>0.55290909090909079</v>
      </c>
      <c r="V15">
        <f>COUNTIF($L$2:L15,1)</f>
        <v>10</v>
      </c>
      <c r="W15">
        <v>14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15</v>
      </c>
      <c r="B16" s="4">
        <v>44906</v>
      </c>
      <c r="C16" s="3" t="s">
        <v>75</v>
      </c>
      <c r="D16" s="3" t="s">
        <v>25</v>
      </c>
      <c r="E16" s="3">
        <v>1</v>
      </c>
      <c r="F16" s="3" t="s">
        <v>76</v>
      </c>
      <c r="G16" s="3" t="s">
        <v>22</v>
      </c>
      <c r="H16" s="3" t="s">
        <v>23</v>
      </c>
      <c r="I16" s="3" t="s">
        <v>13</v>
      </c>
      <c r="J16" s="13" t="s">
        <v>77</v>
      </c>
      <c r="K16" s="23"/>
      <c r="L16" s="6" t="s">
        <v>16</v>
      </c>
      <c r="M16" s="7">
        <v>2</v>
      </c>
      <c r="N16" s="7">
        <v>1.5</v>
      </c>
      <c r="O16" s="8" t="s">
        <v>14</v>
      </c>
      <c r="P16" s="7">
        <f t="shared" si="4"/>
        <v>29</v>
      </c>
      <c r="Q16" s="27">
        <f t="shared" si="0"/>
        <v>1.5</v>
      </c>
      <c r="R16" s="9">
        <f t="shared" si="5"/>
        <v>16.704999999999998</v>
      </c>
      <c r="S16" s="10">
        <f t="shared" si="1"/>
        <v>45.704999999999998</v>
      </c>
      <c r="T16" s="11">
        <f t="shared" si="2"/>
        <v>0.73333333333333328</v>
      </c>
      <c r="U16" s="12">
        <f t="shared" si="3"/>
        <v>0.57603448275862068</v>
      </c>
      <c r="V16">
        <f>COUNTIF($L$2:L16,1)</f>
        <v>11</v>
      </c>
      <c r="W16">
        <v>15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16</v>
      </c>
      <c r="B17" s="4">
        <v>44906</v>
      </c>
      <c r="C17" s="3" t="s">
        <v>78</v>
      </c>
      <c r="D17" s="3" t="s">
        <v>25</v>
      </c>
      <c r="E17" s="3">
        <v>1</v>
      </c>
      <c r="F17" s="3" t="s">
        <v>65</v>
      </c>
      <c r="G17" s="3" t="s">
        <v>22</v>
      </c>
      <c r="H17" s="3" t="s">
        <v>23</v>
      </c>
      <c r="I17" s="3" t="s">
        <v>13</v>
      </c>
      <c r="J17" s="5" t="s">
        <v>29</v>
      </c>
      <c r="K17" s="23"/>
      <c r="L17" s="6" t="s">
        <v>15</v>
      </c>
      <c r="M17" s="7">
        <v>1.9</v>
      </c>
      <c r="N17" s="7">
        <v>1.5</v>
      </c>
      <c r="O17" s="8" t="s">
        <v>14</v>
      </c>
      <c r="P17" s="7">
        <f t="shared" si="4"/>
        <v>30.5</v>
      </c>
      <c r="Q17" s="28">
        <f t="shared" si="0"/>
        <v>-1.5</v>
      </c>
      <c r="R17" s="9">
        <f t="shared" si="5"/>
        <v>15.204999999999998</v>
      </c>
      <c r="S17" s="10">
        <f t="shared" si="1"/>
        <v>45.704999999999998</v>
      </c>
      <c r="T17" s="11">
        <f t="shared" si="2"/>
        <v>0.6875</v>
      </c>
      <c r="U17" s="12">
        <f t="shared" si="3"/>
        <v>0.49852459016393436</v>
      </c>
      <c r="V17">
        <f>COUNTIF($L$2:L17,1)</f>
        <v>11</v>
      </c>
      <c r="W17">
        <v>16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5.75" customHeight="1" x14ac:dyDescent="0.2">
      <c r="A18" s="3">
        <v>17</v>
      </c>
      <c r="B18" s="4">
        <v>44906</v>
      </c>
      <c r="C18" s="3" t="s">
        <v>79</v>
      </c>
      <c r="D18" s="3" t="s">
        <v>25</v>
      </c>
      <c r="E18" s="3">
        <v>1</v>
      </c>
      <c r="F18" s="3" t="s">
        <v>80</v>
      </c>
      <c r="G18" s="3" t="s">
        <v>22</v>
      </c>
      <c r="H18" s="3" t="s">
        <v>23</v>
      </c>
      <c r="I18" s="3" t="s">
        <v>13</v>
      </c>
      <c r="J18" s="5" t="s">
        <v>81</v>
      </c>
      <c r="K18" s="23" t="s">
        <v>82</v>
      </c>
      <c r="L18" s="6" t="s">
        <v>15</v>
      </c>
      <c r="M18" s="7">
        <v>1.92</v>
      </c>
      <c r="N18" s="7">
        <v>2</v>
      </c>
      <c r="O18" s="8" t="s">
        <v>14</v>
      </c>
      <c r="P18" s="7">
        <f t="shared" si="4"/>
        <v>32.5</v>
      </c>
      <c r="Q18" s="28">
        <f t="shared" si="0"/>
        <v>-2</v>
      </c>
      <c r="R18" s="9">
        <f t="shared" si="5"/>
        <v>13.204999999999998</v>
      </c>
      <c r="S18" s="10">
        <f t="shared" si="1"/>
        <v>45.704999999999998</v>
      </c>
      <c r="T18" s="11">
        <f t="shared" si="2"/>
        <v>0.6470588235294118</v>
      </c>
      <c r="U18" s="12">
        <f t="shared" si="3"/>
        <v>0.40630769230769226</v>
      </c>
      <c r="V18">
        <f>COUNTIF($L$2:L18,1)</f>
        <v>11</v>
      </c>
      <c r="W18">
        <v>17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38.25" x14ac:dyDescent="0.2">
      <c r="A19" s="3">
        <v>18</v>
      </c>
      <c r="B19" s="4">
        <v>44906</v>
      </c>
      <c r="C19" s="3" t="s">
        <v>83</v>
      </c>
      <c r="D19" s="3" t="s">
        <v>28</v>
      </c>
      <c r="E19" s="3">
        <v>3</v>
      </c>
      <c r="F19" s="3" t="s">
        <v>84</v>
      </c>
      <c r="G19" s="3" t="s">
        <v>22</v>
      </c>
      <c r="H19" s="3" t="s">
        <v>23</v>
      </c>
      <c r="I19" s="3" t="s">
        <v>13</v>
      </c>
      <c r="J19" s="13" t="s">
        <v>85</v>
      </c>
      <c r="K19" s="23"/>
      <c r="L19" s="6" t="s">
        <v>16</v>
      </c>
      <c r="M19" s="7">
        <v>1.88</v>
      </c>
      <c r="N19" s="7">
        <v>2</v>
      </c>
      <c r="O19" s="8" t="s">
        <v>14</v>
      </c>
      <c r="P19" s="7">
        <f t="shared" si="4"/>
        <v>34.5</v>
      </c>
      <c r="Q19" s="27">
        <f t="shared" si="0"/>
        <v>1.7599999999999998</v>
      </c>
      <c r="R19" s="9">
        <f t="shared" si="5"/>
        <v>14.964999999999998</v>
      </c>
      <c r="S19" s="10">
        <f t="shared" si="1"/>
        <v>49.464999999999996</v>
      </c>
      <c r="T19" s="11">
        <f t="shared" si="2"/>
        <v>0.66666666666666663</v>
      </c>
      <c r="U19" s="12">
        <f t="shared" si="3"/>
        <v>0.43376811594202885</v>
      </c>
      <c r="V19">
        <f>COUNTIF($L$2:L19,1)</f>
        <v>12</v>
      </c>
      <c r="W19">
        <v>18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5.5" x14ac:dyDescent="0.2">
      <c r="A20" s="3">
        <v>19</v>
      </c>
      <c r="B20" s="4">
        <v>44913</v>
      </c>
      <c r="C20" s="3" t="s">
        <v>86</v>
      </c>
      <c r="D20" s="3" t="s">
        <v>28</v>
      </c>
      <c r="E20" s="3">
        <v>2</v>
      </c>
      <c r="F20" s="3" t="s">
        <v>87</v>
      </c>
      <c r="G20" s="3" t="s">
        <v>22</v>
      </c>
      <c r="H20" s="3" t="s">
        <v>23</v>
      </c>
      <c r="I20" s="3" t="s">
        <v>13</v>
      </c>
      <c r="J20" s="5" t="s">
        <v>88</v>
      </c>
      <c r="K20" s="23"/>
      <c r="L20" s="6" t="s">
        <v>15</v>
      </c>
      <c r="M20" s="7">
        <v>2.2400000000000002</v>
      </c>
      <c r="N20" s="7">
        <v>1.5</v>
      </c>
      <c r="O20" s="8" t="s">
        <v>14</v>
      </c>
      <c r="P20" s="7">
        <f t="shared" si="4"/>
        <v>36</v>
      </c>
      <c r="Q20" s="28">
        <f t="shared" si="0"/>
        <v>-1.5</v>
      </c>
      <c r="R20" s="9">
        <f t="shared" si="5"/>
        <v>13.464999999999998</v>
      </c>
      <c r="S20" s="10">
        <f t="shared" si="1"/>
        <v>49.464999999999996</v>
      </c>
      <c r="T20" s="11">
        <f t="shared" si="2"/>
        <v>0.63157894736842102</v>
      </c>
      <c r="U20" s="12">
        <f t="shared" si="3"/>
        <v>0.37402777777777768</v>
      </c>
      <c r="V20">
        <f>COUNTIF($L$2:L20,1)</f>
        <v>12</v>
      </c>
      <c r="W20">
        <v>19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20</v>
      </c>
      <c r="B21" s="4">
        <v>44915</v>
      </c>
      <c r="C21" s="3" t="s">
        <v>89</v>
      </c>
      <c r="D21" s="3" t="s">
        <v>24</v>
      </c>
      <c r="E21" s="3">
        <v>1</v>
      </c>
      <c r="F21" s="3" t="s">
        <v>80</v>
      </c>
      <c r="G21" s="3" t="s">
        <v>22</v>
      </c>
      <c r="H21" s="3" t="s">
        <v>23</v>
      </c>
      <c r="I21" s="3" t="s">
        <v>13</v>
      </c>
      <c r="J21" s="13" t="s">
        <v>30</v>
      </c>
      <c r="K21" s="23"/>
      <c r="L21" s="6" t="s">
        <v>16</v>
      </c>
      <c r="M21" s="7">
        <v>2.0299999999999998</v>
      </c>
      <c r="N21" s="7">
        <v>1.5</v>
      </c>
      <c r="O21" s="8" t="s">
        <v>14</v>
      </c>
      <c r="P21" s="7">
        <f t="shared" si="4"/>
        <v>37.5</v>
      </c>
      <c r="Q21" s="27">
        <f t="shared" si="0"/>
        <v>1.5449999999999999</v>
      </c>
      <c r="R21" s="24">
        <f t="shared" si="5"/>
        <v>15.009999999999998</v>
      </c>
      <c r="S21" s="25">
        <f t="shared" si="1"/>
        <v>52.51</v>
      </c>
      <c r="T21" s="26">
        <f t="shared" si="2"/>
        <v>0.65</v>
      </c>
      <c r="U21" s="12">
        <f t="shared" si="3"/>
        <v>0.4002666666666666</v>
      </c>
      <c r="V21">
        <f>COUNTIF($L$2:L21,1)</f>
        <v>13</v>
      </c>
      <c r="W21">
        <v>20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</sheetData>
  <sheetProtection selectLockedCells="1" selectUnlockedCells="1"/>
  <autoFilter ref="A1:IK21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Dezember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2023-01-02T19:06:30Z</dcterms:modified>
</cp:coreProperties>
</file>