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ippb\Dropbox\Tippbrüder\Statistik\"/>
    </mc:Choice>
  </mc:AlternateContent>
  <xr:revisionPtr revIDLastSave="0" documentId="13_ncr:1_{521033FC-50B2-419E-8C02-328754F31637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Oktober" sheetId="1" r:id="rId1"/>
  </sheets>
  <definedNames>
    <definedName name="__Anonymous_Sheet_DB__1">Oktober!#REF!</definedName>
    <definedName name="__xlnm._FilterDatabase" localSheetId="0">Oktober!#REF!</definedName>
    <definedName name="__xlnm._FilterDatabase_1">Oktober!#REF!</definedName>
    <definedName name="Excel_BuiltIn__FilterDatabase" localSheetId="0">Oktober!#REF!</definedName>
    <definedName name="Excel_BuiltIn__FilterDatabase_1">Oktober!#REF!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2" i="1" l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/>
  <c r="Q59" i="1"/>
  <c r="V58" i="1"/>
  <c r="T58" i="1" s="1"/>
  <c r="Q58" i="1"/>
  <c r="V57" i="1"/>
  <c r="T57" i="1" s="1"/>
  <c r="Q57" i="1"/>
  <c r="V56" i="1"/>
  <c r="T56" i="1"/>
  <c r="Q56" i="1"/>
  <c r="V55" i="1"/>
  <c r="T55" i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/>
  <c r="Q48" i="1"/>
  <c r="V47" i="1"/>
  <c r="T47" i="1" s="1"/>
  <c r="Q47" i="1"/>
  <c r="V46" i="1"/>
  <c r="T46" i="1" s="1"/>
  <c r="Q46" i="1"/>
  <c r="V45" i="1"/>
  <c r="T45" i="1"/>
  <c r="Q45" i="1"/>
  <c r="V44" i="1"/>
  <c r="T44" i="1" s="1"/>
  <c r="Q44" i="1"/>
  <c r="V43" i="1"/>
  <c r="T43" i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/>
  <c r="Q33" i="1"/>
  <c r="V32" i="1"/>
  <c r="T32" i="1"/>
  <c r="Q32" i="1"/>
  <c r="V31" i="1"/>
  <c r="T31" i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/>
  <c r="Q9" i="1"/>
  <c r="V8" i="1"/>
  <c r="T8" i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V2" i="1"/>
  <c r="T2" i="1" s="1"/>
  <c r="Q2" i="1"/>
  <c r="R2" i="1" s="1"/>
  <c r="P2" i="1"/>
  <c r="P3" i="1" s="1"/>
  <c r="P4" i="1" s="1"/>
  <c r="P5" i="1" s="1"/>
  <c r="P6" i="1" l="1"/>
  <c r="S2" i="1"/>
  <c r="U2" i="1" s="1"/>
  <c r="R3" i="1"/>
  <c r="R4" i="1" l="1"/>
  <c r="S3" i="1"/>
  <c r="U3" i="1" s="1"/>
  <c r="P7" i="1"/>
  <c r="P8" i="1" l="1"/>
  <c r="R5" i="1"/>
  <c r="S4" i="1"/>
  <c r="U4" i="1" s="1"/>
  <c r="R6" i="1" l="1"/>
  <c r="S5" i="1"/>
  <c r="U5" i="1" s="1"/>
  <c r="P9" i="1"/>
  <c r="P10" i="1" l="1"/>
  <c r="R7" i="1"/>
  <c r="S6" i="1"/>
  <c r="U6" i="1" s="1"/>
  <c r="P11" i="1" l="1"/>
  <c r="R8" i="1"/>
  <c r="S7" i="1"/>
  <c r="U7" i="1" s="1"/>
  <c r="R9" i="1" l="1"/>
  <c r="S8" i="1"/>
  <c r="U8" i="1" s="1"/>
  <c r="P12" i="1"/>
  <c r="P13" i="1" l="1"/>
  <c r="R10" i="1"/>
  <c r="S9" i="1"/>
  <c r="U9" i="1" s="1"/>
  <c r="R11" i="1" l="1"/>
  <c r="S10" i="1"/>
  <c r="U10" i="1" s="1"/>
  <c r="P14" i="1"/>
  <c r="P15" i="1" l="1"/>
  <c r="R12" i="1"/>
  <c r="S11" i="1"/>
  <c r="U11" i="1" s="1"/>
  <c r="R13" i="1" l="1"/>
  <c r="S12" i="1"/>
  <c r="U12" i="1" s="1"/>
  <c r="P16" i="1"/>
  <c r="P17" i="1" l="1"/>
  <c r="R14" i="1"/>
  <c r="S13" i="1"/>
  <c r="U13" i="1" s="1"/>
  <c r="R15" i="1" l="1"/>
  <c r="S14" i="1"/>
  <c r="U14" i="1" s="1"/>
  <c r="P18" i="1"/>
  <c r="P19" i="1" l="1"/>
  <c r="R16" i="1"/>
  <c r="S15" i="1"/>
  <c r="U15" i="1" s="1"/>
  <c r="R17" i="1" l="1"/>
  <c r="S16" i="1"/>
  <c r="U16" i="1" s="1"/>
  <c r="P20" i="1"/>
  <c r="P21" i="1" l="1"/>
  <c r="R18" i="1"/>
  <c r="S17" i="1"/>
  <c r="U17" i="1" s="1"/>
  <c r="R19" i="1" l="1"/>
  <c r="S18" i="1"/>
  <c r="U18" i="1" s="1"/>
  <c r="P22" i="1"/>
  <c r="P23" i="1" l="1"/>
  <c r="R20" i="1"/>
  <c r="S19" i="1"/>
  <c r="U19" i="1" s="1"/>
  <c r="R21" i="1" l="1"/>
  <c r="S20" i="1"/>
  <c r="U20" i="1" s="1"/>
  <c r="P24" i="1"/>
  <c r="P25" i="1" l="1"/>
  <c r="R22" i="1"/>
  <c r="S21" i="1"/>
  <c r="U21" i="1" s="1"/>
  <c r="R23" i="1" l="1"/>
  <c r="S22" i="1"/>
  <c r="U22" i="1" s="1"/>
  <c r="P26" i="1"/>
  <c r="P27" i="1" l="1"/>
  <c r="R24" i="1"/>
  <c r="S23" i="1"/>
  <c r="U23" i="1" s="1"/>
  <c r="R25" i="1" l="1"/>
  <c r="S24" i="1"/>
  <c r="U24" i="1" s="1"/>
  <c r="P28" i="1"/>
  <c r="P29" i="1" l="1"/>
  <c r="R26" i="1"/>
  <c r="S25" i="1"/>
  <c r="U25" i="1" s="1"/>
  <c r="R27" i="1" l="1"/>
  <c r="S26" i="1"/>
  <c r="U26" i="1" s="1"/>
  <c r="P30" i="1"/>
  <c r="P31" i="1" l="1"/>
  <c r="R28" i="1"/>
  <c r="S27" i="1"/>
  <c r="U27" i="1" s="1"/>
  <c r="R29" i="1" l="1"/>
  <c r="S28" i="1"/>
  <c r="U28" i="1" s="1"/>
  <c r="P32" i="1"/>
  <c r="P33" i="1" l="1"/>
  <c r="R30" i="1"/>
  <c r="S29" i="1"/>
  <c r="U29" i="1" s="1"/>
  <c r="R31" i="1" l="1"/>
  <c r="S30" i="1"/>
  <c r="U30" i="1" s="1"/>
  <c r="P34" i="1"/>
  <c r="P35" i="1" l="1"/>
  <c r="R32" i="1"/>
  <c r="S31" i="1"/>
  <c r="U31" i="1" s="1"/>
  <c r="R33" i="1" l="1"/>
  <c r="S32" i="1"/>
  <c r="U32" i="1" s="1"/>
  <c r="P36" i="1"/>
  <c r="P37" i="1" l="1"/>
  <c r="R34" i="1"/>
  <c r="S33" i="1"/>
  <c r="U33" i="1" s="1"/>
  <c r="R35" i="1" l="1"/>
  <c r="S34" i="1"/>
  <c r="U34" i="1" s="1"/>
  <c r="P38" i="1"/>
  <c r="P39" i="1" l="1"/>
  <c r="R36" i="1"/>
  <c r="S35" i="1"/>
  <c r="U35" i="1" s="1"/>
  <c r="R37" i="1" l="1"/>
  <c r="S36" i="1"/>
  <c r="U36" i="1" s="1"/>
  <c r="P40" i="1"/>
  <c r="P41" i="1" l="1"/>
  <c r="R38" i="1"/>
  <c r="S37" i="1"/>
  <c r="U37" i="1" s="1"/>
  <c r="R39" i="1" l="1"/>
  <c r="S38" i="1"/>
  <c r="U38" i="1" s="1"/>
  <c r="P42" i="1"/>
  <c r="P43" i="1" l="1"/>
  <c r="R40" i="1"/>
  <c r="S39" i="1"/>
  <c r="U39" i="1" s="1"/>
  <c r="R41" i="1" l="1"/>
  <c r="S40" i="1"/>
  <c r="U40" i="1" s="1"/>
  <c r="P44" i="1"/>
  <c r="P45" i="1" l="1"/>
  <c r="R42" i="1"/>
  <c r="S41" i="1"/>
  <c r="U41" i="1" s="1"/>
  <c r="R43" i="1" l="1"/>
  <c r="S42" i="1"/>
  <c r="U42" i="1" s="1"/>
  <c r="P46" i="1"/>
  <c r="P47" i="1" l="1"/>
  <c r="R44" i="1"/>
  <c r="S43" i="1"/>
  <c r="U43" i="1" s="1"/>
  <c r="R45" i="1" l="1"/>
  <c r="S44" i="1"/>
  <c r="U44" i="1" s="1"/>
  <c r="P48" i="1"/>
  <c r="R46" i="1" l="1"/>
  <c r="S45" i="1"/>
  <c r="U45" i="1" s="1"/>
  <c r="P49" i="1"/>
  <c r="P50" i="1" l="1"/>
  <c r="R47" i="1"/>
  <c r="S46" i="1"/>
  <c r="U46" i="1" s="1"/>
  <c r="R48" i="1" l="1"/>
  <c r="S47" i="1"/>
  <c r="U47" i="1" s="1"/>
  <c r="P51" i="1"/>
  <c r="P52" i="1" l="1"/>
  <c r="R49" i="1"/>
  <c r="S48" i="1"/>
  <c r="U48" i="1" s="1"/>
  <c r="R50" i="1" l="1"/>
  <c r="S49" i="1"/>
  <c r="U49" i="1" s="1"/>
  <c r="P53" i="1"/>
  <c r="P54" i="1" l="1"/>
  <c r="R51" i="1"/>
  <c r="S50" i="1"/>
  <c r="U50" i="1" s="1"/>
  <c r="R52" i="1" l="1"/>
  <c r="S51" i="1"/>
  <c r="U51" i="1" s="1"/>
  <c r="P55" i="1"/>
  <c r="P56" i="1" l="1"/>
  <c r="R53" i="1"/>
  <c r="S52" i="1"/>
  <c r="U52" i="1" s="1"/>
  <c r="R54" i="1" l="1"/>
  <c r="S53" i="1"/>
  <c r="U53" i="1" s="1"/>
  <c r="P57" i="1"/>
  <c r="P58" i="1" l="1"/>
  <c r="R55" i="1"/>
  <c r="S54" i="1"/>
  <c r="U54" i="1" s="1"/>
  <c r="R56" i="1" l="1"/>
  <c r="S55" i="1"/>
  <c r="U55" i="1" s="1"/>
  <c r="P59" i="1"/>
  <c r="P60" i="1" l="1"/>
  <c r="R57" i="1"/>
  <c r="S56" i="1"/>
  <c r="U56" i="1" s="1"/>
  <c r="R58" i="1" l="1"/>
  <c r="S57" i="1"/>
  <c r="U57" i="1" s="1"/>
  <c r="P61" i="1"/>
  <c r="P62" i="1" l="1"/>
  <c r="R59" i="1"/>
  <c r="S58" i="1"/>
  <c r="U58" i="1" s="1"/>
  <c r="R60" i="1" l="1"/>
  <c r="S59" i="1"/>
  <c r="U59" i="1" s="1"/>
  <c r="P63" i="1"/>
  <c r="P64" i="1" l="1"/>
  <c r="R61" i="1"/>
  <c r="S60" i="1"/>
  <c r="U60" i="1" s="1"/>
  <c r="R62" i="1" l="1"/>
  <c r="S61" i="1"/>
  <c r="U61" i="1" s="1"/>
  <c r="P65" i="1"/>
  <c r="P66" i="1" l="1"/>
  <c r="R63" i="1"/>
  <c r="S62" i="1"/>
  <c r="U62" i="1" s="1"/>
  <c r="R64" i="1" l="1"/>
  <c r="S63" i="1"/>
  <c r="U63" i="1" s="1"/>
  <c r="P67" i="1"/>
  <c r="P68" i="1" l="1"/>
  <c r="R65" i="1"/>
  <c r="S64" i="1"/>
  <c r="U64" i="1" s="1"/>
  <c r="R66" i="1" l="1"/>
  <c r="S65" i="1"/>
  <c r="U65" i="1" s="1"/>
  <c r="P69" i="1"/>
  <c r="P70" i="1" l="1"/>
  <c r="R67" i="1"/>
  <c r="S66" i="1"/>
  <c r="U66" i="1" s="1"/>
  <c r="R68" i="1" l="1"/>
  <c r="S67" i="1"/>
  <c r="U67" i="1" s="1"/>
  <c r="P71" i="1"/>
  <c r="P72" i="1" l="1"/>
  <c r="R69" i="1"/>
  <c r="S68" i="1"/>
  <c r="U68" i="1" s="1"/>
  <c r="R70" i="1" l="1"/>
  <c r="S69" i="1"/>
  <c r="U69" i="1" s="1"/>
  <c r="R71" i="1" l="1"/>
  <c r="S70" i="1"/>
  <c r="U70" i="1" s="1"/>
  <c r="R72" i="1" l="1"/>
  <c r="S72" i="1" s="1"/>
  <c r="U72" i="1" s="1"/>
  <c r="S71" i="1"/>
  <c r="U71" i="1" s="1"/>
</calcChain>
</file>

<file path=xl/sharedStrings.xml><?xml version="1.0" encoding="utf-8"?>
<sst xmlns="http://schemas.openxmlformats.org/spreadsheetml/2006/main" count="677" uniqueCount="214">
  <si>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</si>
  <si>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</si>
  <si>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</si>
  <si>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</si>
  <si>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</si>
  <si>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</si>
  <si>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</si>
  <si>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</si>
  <si>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</si>
  <si>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</si>
  <si>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</si>
  <si>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</si>
  <si>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</si>
  <si>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</si>
  <si>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</si>
  <si>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</si>
  <si>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</si>
  <si>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</si>
  <si>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</si>
  <si>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</si>
  <si>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</si>
  <si>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1</t>
  </si>
  <si>
    <t>asian</t>
  </si>
  <si>
    <t>Pregame</t>
  </si>
  <si>
    <t>0</t>
  </si>
  <si>
    <t>nein</t>
  </si>
  <si>
    <t>Chancenwucher</t>
  </si>
  <si>
    <t>2 asian -1</t>
  </si>
  <si>
    <t>0-1</t>
  </si>
  <si>
    <t>1-1</t>
  </si>
  <si>
    <t>Amateure</t>
  </si>
  <si>
    <t>2-0</t>
  </si>
  <si>
    <t>1 asian -1,5</t>
  </si>
  <si>
    <t>2 asian -1,25</t>
  </si>
  <si>
    <t>1 asian -1,25</t>
  </si>
  <si>
    <t>1-3</t>
  </si>
  <si>
    <t>df</t>
  </si>
  <si>
    <t>2-2</t>
  </si>
  <si>
    <t>NFL</t>
  </si>
  <si>
    <t>1 asian -2</t>
  </si>
  <si>
    <t>2 asian -1,75</t>
  </si>
  <si>
    <t>2 asian -1,5</t>
  </si>
  <si>
    <t>4-1</t>
  </si>
  <si>
    <t>0-3</t>
  </si>
  <si>
    <t>0-0</t>
  </si>
  <si>
    <t>1 asian -1</t>
  </si>
  <si>
    <t>2 asian -0,25</t>
  </si>
  <si>
    <t>0-2</t>
  </si>
  <si>
    <t>2 asian -0,75</t>
  </si>
  <si>
    <t>0-3
1-3</t>
  </si>
  <si>
    <t>2-1</t>
  </si>
  <si>
    <t>3-2</t>
  </si>
  <si>
    <t>4-0</t>
  </si>
  <si>
    <t>Live</t>
  </si>
  <si>
    <t>0-4</t>
  </si>
  <si>
    <t>Fussball</t>
  </si>
  <si>
    <t>1 asian -1,5
2 asian -1,25</t>
  </si>
  <si>
    <t>1-2</t>
  </si>
  <si>
    <t>3-1</t>
  </si>
  <si>
    <t>3-0</t>
  </si>
  <si>
    <t>1 asian -1,25
1 asian -1,25</t>
  </si>
  <si>
    <t>1-5</t>
  </si>
  <si>
    <t>2
1
1</t>
  </si>
  <si>
    <t>1
1</t>
  </si>
  <si>
    <t>FC Frankfurt - Rostocker FC
Wattenscheid - Oberhausen</t>
  </si>
  <si>
    <t>2 asian -1,25
2 asian -1,25</t>
  </si>
  <si>
    <r>
      <t xml:space="preserve">1-3 
</t>
    </r>
    <r>
      <rPr>
        <b/>
        <sz val="10"/>
        <color rgb="FFFF0000"/>
        <rFont val="Arial"/>
        <family val="2"/>
      </rPr>
      <t>1-1</t>
    </r>
  </si>
  <si>
    <t>85. 1-1</t>
  </si>
  <si>
    <t>Straelen - Köln II</t>
  </si>
  <si>
    <t>Lübeck - Havelse
Unterhaching - Buchbach
Freiburger - Sonnenhof</t>
  </si>
  <si>
    <t>1
1
2</t>
  </si>
  <si>
    <r>
      <rPr>
        <b/>
        <sz val="10"/>
        <color rgb="FFFF0000"/>
        <rFont val="Arial"/>
        <family val="2"/>
      </rPr>
      <t>2-2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2-0
1-2</t>
    </r>
  </si>
  <si>
    <t>83 Minuten Überzahl…</t>
  </si>
  <si>
    <t>Hankofen - Würzburger Kickers</t>
  </si>
  <si>
    <t>2 asian -2</t>
  </si>
  <si>
    <t>Altona - Harksheide
Deisenhofen - Dachau</t>
  </si>
  <si>
    <t>1 asian -1
1 asian -1</t>
  </si>
  <si>
    <r>
      <rPr>
        <b/>
        <sz val="10"/>
        <color rgb="FF0070C0"/>
        <rFont val="Arial"/>
        <family val="2"/>
      </rPr>
      <t>1-0</t>
    </r>
    <r>
      <rPr>
        <b/>
        <sz val="10"/>
        <color rgb="FF00B050"/>
        <rFont val="Arial"/>
        <family val="2"/>
      </rPr>
      <t xml:space="preserve">
7-1</t>
    </r>
  </si>
  <si>
    <t>City - Fulham
Barcelona - Almeria</t>
  </si>
  <si>
    <t>1 asian -1,5
1 asian -1,5</t>
  </si>
  <si>
    <r>
      <rPr>
        <b/>
        <sz val="10"/>
        <color rgb="FFFF0000"/>
        <rFont val="Arial"/>
        <family val="2"/>
      </rPr>
      <t>2-1</t>
    </r>
    <r>
      <rPr>
        <b/>
        <sz val="10"/>
        <color rgb="FF00B050"/>
        <rFont val="Arial"/>
        <family val="2"/>
      </rPr>
      <t xml:space="preserve">
2-0</t>
    </r>
  </si>
  <si>
    <t>20. rote Karte + Abseitstor</t>
  </si>
  <si>
    <t>Buchholz - Dassendorf
Egestorf - Gifhorn
Spelle - Lüneburger</t>
  </si>
  <si>
    <t>0-4
1-0
2-1</t>
  </si>
  <si>
    <t>Dietkirchen - Eintracht II</t>
  </si>
  <si>
    <t>Gütersloh - Rheine
Bövinghausen - Erndtebrück</t>
  </si>
  <si>
    <t>1
1 asian -1,25</t>
  </si>
  <si>
    <r>
      <rPr>
        <b/>
        <sz val="10"/>
        <color rgb="FFFF0000"/>
        <rFont val="Arial"/>
        <family val="2"/>
      </rPr>
      <t>0-1</t>
    </r>
    <r>
      <rPr>
        <b/>
        <sz val="10"/>
        <color rgb="FF00B050"/>
        <rFont val="Arial"/>
        <family val="2"/>
      </rPr>
      <t xml:space="preserve">
4-1</t>
    </r>
  </si>
  <si>
    <t>Monheim - Uerdingen</t>
  </si>
  <si>
    <t>83. 2-2</t>
  </si>
  <si>
    <t>Bamenohl - Lotte</t>
  </si>
  <si>
    <t>Süderelbe - Turkiye
Eltersdorf - Großbardorf</t>
  </si>
  <si>
    <r>
      <t xml:space="preserve">2-2
</t>
    </r>
    <r>
      <rPr>
        <b/>
        <sz val="10"/>
        <color rgb="FF00B050"/>
        <rFont val="Arial"/>
        <family val="2"/>
      </rPr>
      <t>1-0</t>
    </r>
  </si>
  <si>
    <t>Hannover II - Lohne
Eimsbütteler -  HSV III</t>
  </si>
  <si>
    <t>1 asian -1
1</t>
  </si>
  <si>
    <t>5-4
2-1</t>
  </si>
  <si>
    <t>Velbert - Monheim</t>
  </si>
  <si>
    <t>Uerdingen - Kray</t>
  </si>
  <si>
    <t>1 asian -2,25</t>
  </si>
  <si>
    <t>Eisbachtal - Waldalgesheim</t>
  </si>
  <si>
    <t>abg</t>
  </si>
  <si>
    <t>Auerbach - Eilenburg</t>
  </si>
  <si>
    <t>Geesdorf - Abtswind</t>
  </si>
  <si>
    <t>Emden - Teutonia
Rosenheim - Deisenhofen</t>
  </si>
  <si>
    <t>1-2
0-0</t>
  </si>
  <si>
    <t>Dassendorf - Tornsch
City - Brentford</t>
  </si>
  <si>
    <t>1 asian -3
1 asian -1,5</t>
  </si>
  <si>
    <r>
      <rPr>
        <b/>
        <sz val="10"/>
        <color rgb="FF0070C0"/>
        <rFont val="Arial"/>
        <family val="2"/>
      </rPr>
      <t>3-0</t>
    </r>
    <r>
      <rPr>
        <b/>
        <sz val="10"/>
        <color rgb="FFFF0000"/>
        <rFont val="Arial"/>
        <family val="2"/>
      </rPr>
      <t xml:space="preserve">
1-2</t>
    </r>
  </si>
  <si>
    <t>Würzburg - Nürnberg II</t>
  </si>
  <si>
    <t>Offenburger - Pforzheim</t>
  </si>
  <si>
    <t>3-5</t>
  </si>
  <si>
    <t>Curlsack - Altona</t>
  </si>
  <si>
    <t>Regensburg II - Bayern Hof</t>
  </si>
  <si>
    <t>90.+6 1-1…</t>
  </si>
  <si>
    <t>Almazan - Atletico</t>
  </si>
  <si>
    <t>2 asian -4</t>
  </si>
  <si>
    <t>wahnsinn</t>
  </si>
  <si>
    <t>TeBe - Altglienicke
Rostock II - Schwerin</t>
  </si>
  <si>
    <t>2 asian -1,5
1 asian -1,25</t>
  </si>
  <si>
    <t>0-6
6-0</t>
  </si>
  <si>
    <t>Bills - Vikings
Chiefs - Jaguars</t>
  </si>
  <si>
    <t>1
1 asian -3,5</t>
  </si>
  <si>
    <r>
      <t xml:space="preserve">30-33
</t>
    </r>
    <r>
      <rPr>
        <b/>
        <sz val="10"/>
        <color rgb="FF00B050"/>
        <rFont val="Arial"/>
        <family val="2"/>
      </rPr>
      <t>27-17</t>
    </r>
  </si>
  <si>
    <t>lächerlichste Spiel jemals</t>
  </si>
  <si>
    <t>Aschaffenburg - Heimstetten</t>
  </si>
  <si>
    <t>St. Kickers - Holzhausen
Stadtallendorf - Griesheim</t>
  </si>
  <si>
    <t>1 asian -2
1 asian -1,5</t>
  </si>
  <si>
    <t>2-2
1-3</t>
  </si>
  <si>
    <t>Diefflen - Pirmasens</t>
  </si>
  <si>
    <t>Ahlen - Münster</t>
  </si>
  <si>
    <t>Wattenscheid - Düsseldorf II</t>
  </si>
  <si>
    <t>0-2 Führung, muss 1-5 ausgehen.. Chancenwucher</t>
  </si>
  <si>
    <t>Friedberg - Neuhof</t>
  </si>
  <si>
    <t>Elfer verschossen + rot</t>
  </si>
  <si>
    <t>Erndtebrück - Gütersloh</t>
  </si>
  <si>
    <t>2-4</t>
  </si>
  <si>
    <t>Altona - Tornesch
Ingolstadt II - Türkspor Augsburg</t>
  </si>
  <si>
    <t>5-2
2-0</t>
  </si>
  <si>
    <t>Teutonia - Bremer</t>
  </si>
  <si>
    <t>Rielasingen - Pforzheim</t>
  </si>
  <si>
    <t>Katar - Ecuador</t>
  </si>
  <si>
    <t>WM</t>
  </si>
  <si>
    <t>Bills - Browns
Chargers - Chiefs</t>
  </si>
  <si>
    <t>1 asian -3,5
2</t>
  </si>
  <si>
    <t>31-23
27-30</t>
  </si>
  <si>
    <t>Marokko - Kroatien</t>
  </si>
  <si>
    <t>over 1,5 Karten</t>
  </si>
  <si>
    <t>Eintracht II - Hanau</t>
  </si>
  <si>
    <t>Belgien - Kanada</t>
  </si>
  <si>
    <t>over 6,5 Ecken + 2,5 Karten</t>
  </si>
  <si>
    <t>mystake</t>
  </si>
  <si>
    <t>8 + 5</t>
  </si>
  <si>
    <t>over 1,5 Tore + 3,5 Karten</t>
  </si>
  <si>
    <r>
      <t xml:space="preserve">1 </t>
    </r>
    <r>
      <rPr>
        <b/>
        <sz val="10"/>
        <rFont val="Arial"/>
        <family val="2"/>
      </rPr>
      <t>+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5</t>
    </r>
  </si>
  <si>
    <t>Lions - Bills
Brasilien - Serbien</t>
  </si>
  <si>
    <t>2 asian -3,5
1</t>
  </si>
  <si>
    <r>
      <t xml:space="preserve">25-28
</t>
    </r>
    <r>
      <rPr>
        <b/>
        <sz val="10"/>
        <color rgb="FF00B050"/>
        <rFont val="Arial"/>
        <family val="2"/>
      </rPr>
      <t>2-0</t>
    </r>
  </si>
  <si>
    <t>Extrapunkt verschossen</t>
  </si>
  <si>
    <t>Katar - Senegal</t>
  </si>
  <si>
    <t>2 Ecken -2</t>
  </si>
  <si>
    <t>6-7</t>
  </si>
  <si>
    <t>over 4,5 Karten + 12,5 Ecken</t>
  </si>
  <si>
    <t>6 + 13</t>
  </si>
  <si>
    <t>Eltersdorf - Weiden</t>
  </si>
  <si>
    <t>Heimstetten - Unterhaching
Kray - Velbert</t>
  </si>
  <si>
    <t>2 asian -1,5
2 asian -1,75</t>
  </si>
  <si>
    <t>Oberneuland - Surheide</t>
  </si>
  <si>
    <t>1 asian -2,75</t>
  </si>
  <si>
    <t>3-0 Führung, 75. Gegentor</t>
  </si>
  <si>
    <t>Osdorf - Altona</t>
  </si>
  <si>
    <t>3-4</t>
  </si>
  <si>
    <t>Rostocker - Pampow
Tasmania - Rostock II</t>
  </si>
  <si>
    <t>6-1
0-2</t>
  </si>
  <si>
    <t>FC Frankfurt - Zehlendorf</t>
  </si>
  <si>
    <t>Dassendorf - Eimsbütteler</t>
  </si>
  <si>
    <t>6-1</t>
  </si>
  <si>
    <t>Tunesien - Australien</t>
  </si>
  <si>
    <t>over 3,5 Karten + 7,5 Ecken</t>
  </si>
  <si>
    <t>3 + 7</t>
  </si>
  <si>
    <t>Wattenscheid - Münster
Würzburg - Eichstätt</t>
  </si>
  <si>
    <t>2 asian -1,25 
1 asian -1,25</t>
  </si>
  <si>
    <r>
      <t xml:space="preserve">4-5
</t>
    </r>
    <r>
      <rPr>
        <b/>
        <sz val="10"/>
        <color rgb="FF00B050"/>
        <rFont val="Arial"/>
        <family val="2"/>
      </rPr>
      <t>3-1</t>
    </r>
  </si>
  <si>
    <t xml:space="preserve">1-4 Führung.. Überzahl… </t>
  </si>
  <si>
    <t>Straelen - Schalke II</t>
  </si>
  <si>
    <t>Wiedenbrück - Düsseldorf II</t>
  </si>
  <si>
    <t>Holzhausen - Freiburger
Nöttingen - St. Kickers</t>
  </si>
  <si>
    <t>1 asian -1,25 
2 asian -1,25</t>
  </si>
  <si>
    <r>
      <t xml:space="preserve">1-1
</t>
    </r>
    <r>
      <rPr>
        <b/>
        <sz val="10"/>
        <color rgb="FF00B050"/>
        <rFont val="Arial"/>
        <family val="2"/>
      </rPr>
      <t>1-5</t>
    </r>
  </si>
  <si>
    <t>90. 1-1…</t>
  </si>
  <si>
    <t>Eintracht II - Steinbach</t>
  </si>
  <si>
    <t>1 asian -2,5</t>
  </si>
  <si>
    <t>Regensburg II - Feucht</t>
  </si>
  <si>
    <t>Tor aberkannt</t>
  </si>
  <si>
    <t>Erlensee - Stadtallendorf</t>
  </si>
  <si>
    <t>Polen - Saudi Arabien</t>
  </si>
  <si>
    <t>over 1,5 Tore + 6,5 Karten</t>
  </si>
  <si>
    <r>
      <rPr>
        <b/>
        <sz val="10"/>
        <color rgb="FF00B05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+</t>
    </r>
    <r>
      <rPr>
        <b/>
        <sz val="10"/>
        <color rgb="FFFF0000"/>
        <rFont val="Arial"/>
        <family val="2"/>
      </rPr>
      <t xml:space="preserve"> 5</t>
    </r>
  </si>
  <si>
    <t>keine Karten..</t>
  </si>
  <si>
    <t>Gütersloh - Ennepetal
Münster II - Sprockhövel</t>
  </si>
  <si>
    <t>Gievenbeck - Lotte</t>
  </si>
  <si>
    <t>90.+3 Gegentor..</t>
  </si>
  <si>
    <t>Bövinghausen - Vreden
Sasel - HEBC</t>
  </si>
  <si>
    <t>2-3
1-0</t>
  </si>
  <si>
    <t>Hamborn - Uerdingen</t>
  </si>
  <si>
    <t>Belgien - Marokko</t>
  </si>
  <si>
    <t>over 2,5 Karten</t>
  </si>
  <si>
    <t>2</t>
  </si>
  <si>
    <t>Niederlande - Katar</t>
  </si>
  <si>
    <t>3-0 aberkannt</t>
  </si>
  <si>
    <t>Ecuador - Senegal</t>
  </si>
  <si>
    <t>over 1,5 Tore + 2,5 Karten</t>
  </si>
  <si>
    <r>
      <rPr>
        <b/>
        <sz val="10"/>
        <color rgb="FF00B050"/>
        <rFont val="Arial"/>
        <family val="2"/>
      </rPr>
      <t>3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+</t>
    </r>
    <r>
      <rPr>
        <b/>
        <sz val="10"/>
        <color rgb="FFFF0000"/>
        <rFont val="Arial"/>
        <family val="2"/>
      </rPr>
      <t xml:space="preserve"> 1</t>
    </r>
  </si>
  <si>
    <t>over 3,5 Karten</t>
  </si>
  <si>
    <r>
      <rPr>
        <b/>
        <sz val="10"/>
        <color rgb="FF00B050"/>
        <rFont val="Arial"/>
        <family val="2"/>
      </rPr>
      <t>3-0</t>
    </r>
    <r>
      <rPr>
        <b/>
        <sz val="10"/>
        <color rgb="FFFF0000"/>
        <rFont val="Arial"/>
        <family val="2"/>
      </rPr>
      <t xml:space="preserve">
2-3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</si>
</sst>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49" fontId="5" fillId="2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November</a:t>
            </a:r>
            <a:endParaRPr lang="de-DE"/>
          </a:p>
        </c:rich>
      </c:tx>
      <c:layout>
        <c:manualLayout>
          <c:xMode val="edge"/>
          <c:yMode val="edge"/>
          <c:x val="0.35560052929746899"/>
          <c:y val="4.074155981490753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4-44AD-B845-59F51A01B431}"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E2-4B4E-976E-0E15374651B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2"/>
              <c:layout>
                <c:manualLayout>
                  <c:x val="-7.915080418936753E-3"/>
                  <c:y val="-5.2046591932177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20-4CEE-B838-13A6ADD4A958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F6-4713-B041-104789CCC89E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145471353963834E-2"/>
                      <c:h val="5.10851097569263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D2E-4919-8209-47B71468C5ED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6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8-424C-9B0F-32C981F544A5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0E-4F48-948C-6A1A67996DD3}"/>
                </c:ext>
              </c:extLst>
            </c:dLbl>
            <c:dLbl>
              <c:idx val="7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A9-4511-BD16-9323770E9220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B-42D7-AA5A-4E936FD5ECDD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8C-48F0-B504-10E54816FC98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55-49DD-8E9D-E06B3F7E676B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6B-489C-8487-807AC3912A7F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54"/>
              <c:layout>
                <c:manualLayout>
                  <c:x val="-3.8635483589887534E-4"/>
                  <c:y val="-4.770445540430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5-457C-BD8D-F68FB19B3505}"/>
                </c:ext>
              </c:extLst>
            </c:dLbl>
            <c:dLbl>
              <c:idx val="15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58-4C71-B984-91A2634D5FE6}"/>
                </c:ext>
              </c:extLst>
            </c:dLbl>
            <c:dLbl>
              <c:idx val="167"/>
              <c:layout>
                <c:manualLayout>
                  <c:x val="-2.5387471107110658E-3"/>
                  <c:y val="-3.99836236519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E6-40B9-ADF0-9B69EC79DB40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19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E-4BBF-B9F3-B45CE4E0D49F}"/>
                </c:ext>
              </c:extLst>
            </c:dLbl>
            <c:dLbl>
              <c:idx val="2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1-43D3-B2F0-E88B68F9426C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Oktober!$R$1:$R$72</c:f>
              <c:numCache>
                <c:formatCode>General</c:formatCode>
                <c:ptCount val="72"/>
                <c:pt idx="0">
                  <c:v>0</c:v>
                </c:pt>
                <c:pt idx="1">
                  <c:v>-1</c:v>
                </c:pt>
                <c:pt idx="2">
                  <c:v>-2.5</c:v>
                </c:pt>
                <c:pt idx="3">
                  <c:v>-4</c:v>
                </c:pt>
                <c:pt idx="4">
                  <c:v>-2</c:v>
                </c:pt>
                <c:pt idx="5">
                  <c:v>-1.28</c:v>
                </c:pt>
                <c:pt idx="6">
                  <c:v>-3.2800000000000002</c:v>
                </c:pt>
                <c:pt idx="7">
                  <c:v>-2.2300000000000004</c:v>
                </c:pt>
                <c:pt idx="8">
                  <c:v>-2.2300000000000004</c:v>
                </c:pt>
                <c:pt idx="9">
                  <c:v>-3.7300000000000004</c:v>
                </c:pt>
                <c:pt idx="10">
                  <c:v>-5.73</c:v>
                </c:pt>
                <c:pt idx="11">
                  <c:v>-7.23</c:v>
                </c:pt>
                <c:pt idx="12">
                  <c:v>-8.73</c:v>
                </c:pt>
                <c:pt idx="13">
                  <c:v>-8.5300000000000011</c:v>
                </c:pt>
                <c:pt idx="14">
                  <c:v>-6.6300000000000008</c:v>
                </c:pt>
                <c:pt idx="15">
                  <c:v>-5.3550000000000004</c:v>
                </c:pt>
                <c:pt idx="16">
                  <c:v>-5.3550000000000004</c:v>
                </c:pt>
                <c:pt idx="17">
                  <c:v>-3.8550000000000004</c:v>
                </c:pt>
                <c:pt idx="18">
                  <c:v>-0.79499999999999993</c:v>
                </c:pt>
                <c:pt idx="19">
                  <c:v>-1.7949999999999999</c:v>
                </c:pt>
                <c:pt idx="20">
                  <c:v>-3.2949999999999999</c:v>
                </c:pt>
                <c:pt idx="21">
                  <c:v>-4.7949999999999999</c:v>
                </c:pt>
                <c:pt idx="22">
                  <c:v>-2.7750000000000004</c:v>
                </c:pt>
                <c:pt idx="23">
                  <c:v>-1.2750000000000004</c:v>
                </c:pt>
                <c:pt idx="24">
                  <c:v>-2.7750000000000004</c:v>
                </c:pt>
                <c:pt idx="25">
                  <c:v>-4.2750000000000004</c:v>
                </c:pt>
                <c:pt idx="26">
                  <c:v>-2.8850000000000002</c:v>
                </c:pt>
                <c:pt idx="27">
                  <c:v>-3.8850000000000002</c:v>
                </c:pt>
                <c:pt idx="28">
                  <c:v>-2.3850000000000002</c:v>
                </c:pt>
                <c:pt idx="29">
                  <c:v>-3.3850000000000002</c:v>
                </c:pt>
                <c:pt idx="30">
                  <c:v>-5.3849999999999998</c:v>
                </c:pt>
                <c:pt idx="31">
                  <c:v>-3.8849999999999998</c:v>
                </c:pt>
                <c:pt idx="32">
                  <c:v>-5.3849999999999998</c:v>
                </c:pt>
                <c:pt idx="33">
                  <c:v>-7.3849999999999998</c:v>
                </c:pt>
                <c:pt idx="34">
                  <c:v>-5.4249999999999998</c:v>
                </c:pt>
                <c:pt idx="35">
                  <c:v>-3.9249999999999998</c:v>
                </c:pt>
                <c:pt idx="36">
                  <c:v>-4.6749999999999998</c:v>
                </c:pt>
                <c:pt idx="37">
                  <c:v>-3.7349999999999999</c:v>
                </c:pt>
                <c:pt idx="38">
                  <c:v>-2.2349999999999999</c:v>
                </c:pt>
                <c:pt idx="39">
                  <c:v>-1.0649999999999999</c:v>
                </c:pt>
                <c:pt idx="40">
                  <c:v>-2.0649999999999999</c:v>
                </c:pt>
                <c:pt idx="41">
                  <c:v>3.4999999999999698E-2</c:v>
                </c:pt>
                <c:pt idx="42">
                  <c:v>2.0349999999999997</c:v>
                </c:pt>
                <c:pt idx="43">
                  <c:v>0.5349999999999997</c:v>
                </c:pt>
                <c:pt idx="44">
                  <c:v>-0.4650000000000003</c:v>
                </c:pt>
                <c:pt idx="45">
                  <c:v>-1.4650000000000003</c:v>
                </c:pt>
                <c:pt idx="46">
                  <c:v>1.3349999999999995</c:v>
                </c:pt>
                <c:pt idx="47">
                  <c:v>3.6299999999999994</c:v>
                </c:pt>
                <c:pt idx="48">
                  <c:v>5.33</c:v>
                </c:pt>
                <c:pt idx="49">
                  <c:v>6.51</c:v>
                </c:pt>
                <c:pt idx="50">
                  <c:v>5.01</c:v>
                </c:pt>
                <c:pt idx="51">
                  <c:v>4.26</c:v>
                </c:pt>
                <c:pt idx="52">
                  <c:v>6.22</c:v>
                </c:pt>
                <c:pt idx="53">
                  <c:v>7.0149999999999997</c:v>
                </c:pt>
                <c:pt idx="54">
                  <c:v>8.5150000000000006</c:v>
                </c:pt>
                <c:pt idx="55">
                  <c:v>6.5150000000000006</c:v>
                </c:pt>
                <c:pt idx="56">
                  <c:v>6.0650000000000004</c:v>
                </c:pt>
                <c:pt idx="57">
                  <c:v>5.0650000000000004</c:v>
                </c:pt>
                <c:pt idx="58">
                  <c:v>4.0650000000000004</c:v>
                </c:pt>
                <c:pt idx="59">
                  <c:v>2.0650000000000004</c:v>
                </c:pt>
                <c:pt idx="60">
                  <c:v>-0.93499999999999961</c:v>
                </c:pt>
                <c:pt idx="61">
                  <c:v>-1.9349999999999996</c:v>
                </c:pt>
                <c:pt idx="62">
                  <c:v>-0.47499999999999964</c:v>
                </c:pt>
                <c:pt idx="63">
                  <c:v>-2.4749999999999996</c:v>
                </c:pt>
                <c:pt idx="64">
                  <c:v>-4.4749999999999996</c:v>
                </c:pt>
                <c:pt idx="65">
                  <c:v>-5.4749999999999996</c:v>
                </c:pt>
                <c:pt idx="66">
                  <c:v>-6.4749999999999996</c:v>
                </c:pt>
                <c:pt idx="67">
                  <c:v>-9.4749999999999996</c:v>
                </c:pt>
                <c:pt idx="68">
                  <c:v>-10.975</c:v>
                </c:pt>
                <c:pt idx="69">
                  <c:v>-10.975</c:v>
                </c:pt>
                <c:pt idx="70">
                  <c:v>-12.975</c:v>
                </c:pt>
                <c:pt idx="71">
                  <c:v>-13.975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10"/>
      </c:valAx>
      <c:valAx>
        <c:axId val="419923704"/>
        <c:scaling>
          <c:orientation val="minMax"/>
          <c:max val="30"/>
          <c:min val="-4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50374</xdr:colOff>
      <xdr:row>72</xdr:row>
      <xdr:rowOff>84884</xdr:rowOff>
    </xdr:from>
    <xdr:to>
      <xdr:col>11</xdr:col>
      <xdr:colOff>266699</xdr:colOff>
      <xdr:row>92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75"/>
  <sheetViews>
    <sheetView tabSelected="1" topLeftCell="A57" zoomScaleNormal="100" workbookViewId="0">
      <selection activeCell="R96" sqref="R96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6.5703125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1.5703125" style="1" customWidth="1"/>
    <col min="12" max="12" width="6.140625" style="2" customWidth="1"/>
    <col min="13" max="245" width="9.140625" style="2" customWidth="1"/>
  </cols>
  <sheetData>
    <row r="1" spans="1:245" ht="18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16" t="s">
        <v>19</v>
      </c>
      <c r="S1" s="17" t="s">
        <v>10</v>
      </c>
      <c r="T1" s="18" t="s">
        <v>11</v>
      </c>
      <c r="U1" s="19" t="s">
        <v>12</v>
      </c>
      <c r="V1" s="20" t="s">
        <v>14</v>
      </c>
      <c r="W1" s="21" t="s">
        <v>15</v>
      </c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7" customHeight="1" x14ac:dyDescent="0.2">
      <c r="A2" s="3">
        <v>1</v>
      </c>
      <c r="B2" s="4">
        <v>44870</v>
      </c>
      <c r="C2" s="3" t="s">
        <v>64</v>
      </c>
      <c r="D2" s="3" t="s">
        <v>30</v>
      </c>
      <c r="E2" s="3">
        <v>2</v>
      </c>
      <c r="F2" s="3" t="s">
        <v>65</v>
      </c>
      <c r="G2" s="3" t="s">
        <v>20</v>
      </c>
      <c r="H2" s="3" t="s">
        <v>22</v>
      </c>
      <c r="I2" s="3" t="s">
        <v>23</v>
      </c>
      <c r="J2" s="13" t="s">
        <v>66</v>
      </c>
      <c r="K2" s="22" t="s">
        <v>67</v>
      </c>
      <c r="L2" s="6" t="s">
        <v>24</v>
      </c>
      <c r="M2" s="7">
        <v>3.13</v>
      </c>
      <c r="N2" s="7">
        <v>1</v>
      </c>
      <c r="O2" s="8" t="s">
        <v>25</v>
      </c>
      <c r="P2" s="7">
        <f>N2</f>
        <v>1</v>
      </c>
      <c r="Q2" s="24">
        <f t="shared" ref="Q2:Q65" si="0">IF(AND(L2="1",O2="ja"),(N2*M2*0.95)-N2,IF(AND(L2="1",O2="nein"),N2*M2-N2,-N2))</f>
        <v>-1</v>
      </c>
      <c r="R2" s="9">
        <f>Q2</f>
        <v>-1</v>
      </c>
      <c r="S2" s="10">
        <f t="shared" ref="S2:S65" si="1">P2+R2</f>
        <v>0</v>
      </c>
      <c r="T2" s="11">
        <f t="shared" ref="T2:T65" si="2">V2/W2</f>
        <v>0</v>
      </c>
      <c r="U2" s="12">
        <f t="shared" ref="U2:U65" si="3">((S2-P2)/P2)*100%</f>
        <v>-1</v>
      </c>
      <c r="V2">
        <f>COUNTIF($L$1:L2,1)</f>
        <v>0</v>
      </c>
      <c r="W2">
        <v>1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x14ac:dyDescent="0.25">
      <c r="A3" s="3">
        <v>2</v>
      </c>
      <c r="B3" s="4">
        <v>44870</v>
      </c>
      <c r="C3" s="3" t="s">
        <v>68</v>
      </c>
      <c r="D3" s="3" t="s">
        <v>30</v>
      </c>
      <c r="E3" s="3">
        <v>1</v>
      </c>
      <c r="F3" s="3" t="s">
        <v>27</v>
      </c>
      <c r="G3" s="3" t="s">
        <v>20</v>
      </c>
      <c r="H3" s="3" t="s">
        <v>22</v>
      </c>
      <c r="I3" s="3" t="s">
        <v>23</v>
      </c>
      <c r="J3" s="5" t="s">
        <v>44</v>
      </c>
      <c r="K3" s="22"/>
      <c r="L3" s="6" t="s">
        <v>24</v>
      </c>
      <c r="M3" s="3">
        <v>2.62</v>
      </c>
      <c r="N3" s="7">
        <v>1.5</v>
      </c>
      <c r="O3" s="8" t="s">
        <v>25</v>
      </c>
      <c r="P3" s="7">
        <f t="shared" ref="P3:P66" si="4">P2+N3</f>
        <v>2.5</v>
      </c>
      <c r="Q3" s="26">
        <f t="shared" si="0"/>
        <v>-1.5</v>
      </c>
      <c r="R3" s="9">
        <f t="shared" ref="R3:R66" si="5">R2+Q3</f>
        <v>-2.5</v>
      </c>
      <c r="S3" s="10">
        <f t="shared" si="1"/>
        <v>0</v>
      </c>
      <c r="T3" s="11">
        <f t="shared" si="2"/>
        <v>0</v>
      </c>
      <c r="U3" s="12">
        <f t="shared" si="3"/>
        <v>-1</v>
      </c>
      <c r="V3">
        <f>COUNTIF($L$1:L3,1)</f>
        <v>0</v>
      </c>
      <c r="W3">
        <v>2</v>
      </c>
    </row>
    <row r="4" spans="1:245" ht="39" x14ac:dyDescent="0.25">
      <c r="A4" s="3">
        <v>3</v>
      </c>
      <c r="B4" s="4">
        <v>44870</v>
      </c>
      <c r="C4" s="3" t="s">
        <v>69</v>
      </c>
      <c r="D4" s="3" t="s">
        <v>30</v>
      </c>
      <c r="E4" s="3">
        <v>3</v>
      </c>
      <c r="F4" s="3" t="s">
        <v>70</v>
      </c>
      <c r="G4" s="3" t="s">
        <v>20</v>
      </c>
      <c r="H4" s="3" t="s">
        <v>22</v>
      </c>
      <c r="I4" s="3" t="s">
        <v>23</v>
      </c>
      <c r="J4" s="25" t="s">
        <v>71</v>
      </c>
      <c r="K4" s="22" t="s">
        <v>72</v>
      </c>
      <c r="L4" s="6" t="s">
        <v>24</v>
      </c>
      <c r="M4" s="7">
        <v>2.36</v>
      </c>
      <c r="N4" s="7">
        <v>1.5</v>
      </c>
      <c r="O4" s="8" t="s">
        <v>25</v>
      </c>
      <c r="P4" s="7">
        <f t="shared" si="4"/>
        <v>4</v>
      </c>
      <c r="Q4" s="24">
        <f t="shared" si="0"/>
        <v>-1.5</v>
      </c>
      <c r="R4" s="9">
        <f t="shared" si="5"/>
        <v>-4</v>
      </c>
      <c r="S4" s="10">
        <f t="shared" si="1"/>
        <v>0</v>
      </c>
      <c r="T4" s="11">
        <f t="shared" si="2"/>
        <v>0</v>
      </c>
      <c r="U4" s="12">
        <f t="shared" si="3"/>
        <v>-1</v>
      </c>
      <c r="V4">
        <f>COUNTIF($L$1:L4,1)</f>
        <v>0</v>
      </c>
      <c r="W4">
        <v>3</v>
      </c>
    </row>
    <row r="5" spans="1:245" x14ac:dyDescent="0.25">
      <c r="A5" s="3">
        <v>4</v>
      </c>
      <c r="B5" s="4">
        <v>44870</v>
      </c>
      <c r="C5" s="3" t="s">
        <v>73</v>
      </c>
      <c r="D5" s="3" t="s">
        <v>30</v>
      </c>
      <c r="E5" s="3">
        <v>1</v>
      </c>
      <c r="F5" s="3" t="s">
        <v>74</v>
      </c>
      <c r="G5" s="3" t="s">
        <v>20</v>
      </c>
      <c r="H5" s="3" t="s">
        <v>22</v>
      </c>
      <c r="I5" s="3" t="s">
        <v>23</v>
      </c>
      <c r="J5" s="13" t="s">
        <v>61</v>
      </c>
      <c r="K5" s="22"/>
      <c r="L5" s="6" t="s">
        <v>21</v>
      </c>
      <c r="M5" s="7">
        <v>2</v>
      </c>
      <c r="N5" s="7">
        <v>2</v>
      </c>
      <c r="O5" s="8" t="s">
        <v>25</v>
      </c>
      <c r="P5" s="7">
        <f t="shared" si="4"/>
        <v>6</v>
      </c>
      <c r="Q5" s="23">
        <f t="shared" si="0"/>
        <v>2</v>
      </c>
      <c r="R5" s="9">
        <f t="shared" si="5"/>
        <v>-2</v>
      </c>
      <c r="S5" s="10">
        <f t="shared" si="1"/>
        <v>4</v>
      </c>
      <c r="T5" s="11">
        <f t="shared" si="2"/>
        <v>0.25</v>
      </c>
      <c r="U5" s="12">
        <f t="shared" si="3"/>
        <v>-0.33333333333333331</v>
      </c>
      <c r="V5">
        <f>COUNTIF($L$1:L5,1)</f>
        <v>1</v>
      </c>
      <c r="W5">
        <v>4</v>
      </c>
    </row>
    <row r="6" spans="1:245" ht="26.25" x14ac:dyDescent="0.25">
      <c r="A6" s="3">
        <v>5</v>
      </c>
      <c r="B6" s="4">
        <v>44870</v>
      </c>
      <c r="C6" s="3" t="s">
        <v>75</v>
      </c>
      <c r="D6" s="3" t="s">
        <v>30</v>
      </c>
      <c r="E6" s="3">
        <v>2</v>
      </c>
      <c r="F6" s="3" t="s">
        <v>76</v>
      </c>
      <c r="G6" s="3" t="s">
        <v>20</v>
      </c>
      <c r="H6" s="3" t="s">
        <v>22</v>
      </c>
      <c r="I6" s="3" t="s">
        <v>23</v>
      </c>
      <c r="J6" s="13" t="s">
        <v>77</v>
      </c>
      <c r="K6" s="22"/>
      <c r="L6" s="6" t="s">
        <v>21</v>
      </c>
      <c r="M6" s="7">
        <v>1.72</v>
      </c>
      <c r="N6" s="7">
        <v>1</v>
      </c>
      <c r="O6" s="8" t="s">
        <v>25</v>
      </c>
      <c r="P6" s="7">
        <f t="shared" si="4"/>
        <v>7</v>
      </c>
      <c r="Q6" s="23">
        <f t="shared" si="0"/>
        <v>0.72</v>
      </c>
      <c r="R6" s="9">
        <f t="shared" si="5"/>
        <v>-1.28</v>
      </c>
      <c r="S6" s="10">
        <f t="shared" si="1"/>
        <v>5.72</v>
      </c>
      <c r="T6" s="11">
        <f t="shared" si="2"/>
        <v>0.4</v>
      </c>
      <c r="U6" s="12">
        <f t="shared" si="3"/>
        <v>-0.18285714285714288</v>
      </c>
      <c r="V6">
        <f>COUNTIF($L$1:L6,1)</f>
        <v>2</v>
      </c>
      <c r="W6">
        <v>5</v>
      </c>
    </row>
    <row r="7" spans="1:245" ht="26.25" x14ac:dyDescent="0.25">
      <c r="A7" s="3">
        <v>6</v>
      </c>
      <c r="B7" s="4">
        <v>44870</v>
      </c>
      <c r="C7" s="3" t="s">
        <v>78</v>
      </c>
      <c r="D7" s="3" t="s">
        <v>55</v>
      </c>
      <c r="E7" s="3">
        <v>2</v>
      </c>
      <c r="F7" s="3" t="s">
        <v>79</v>
      </c>
      <c r="G7" s="3" t="s">
        <v>20</v>
      </c>
      <c r="H7" s="3" t="s">
        <v>22</v>
      </c>
      <c r="I7" s="3" t="s">
        <v>23</v>
      </c>
      <c r="J7" s="13" t="s">
        <v>80</v>
      </c>
      <c r="K7" s="22" t="s">
        <v>81</v>
      </c>
      <c r="L7" s="6" t="s">
        <v>24</v>
      </c>
      <c r="M7" s="7">
        <v>1.99</v>
      </c>
      <c r="N7" s="7">
        <v>2</v>
      </c>
      <c r="O7" s="8" t="s">
        <v>25</v>
      </c>
      <c r="P7" s="7">
        <f t="shared" si="4"/>
        <v>9</v>
      </c>
      <c r="Q7" s="24">
        <f t="shared" si="0"/>
        <v>-2</v>
      </c>
      <c r="R7" s="9">
        <f t="shared" si="5"/>
        <v>-3.2800000000000002</v>
      </c>
      <c r="S7" s="10">
        <f t="shared" si="1"/>
        <v>5.72</v>
      </c>
      <c r="T7" s="11">
        <f t="shared" si="2"/>
        <v>0.33333333333333331</v>
      </c>
      <c r="U7" s="12">
        <f t="shared" si="3"/>
        <v>-0.36444444444444446</v>
      </c>
      <c r="V7">
        <f>COUNTIF($L$1:L7,1)</f>
        <v>2</v>
      </c>
      <c r="W7">
        <v>6</v>
      </c>
    </row>
    <row r="8" spans="1:245" ht="39" x14ac:dyDescent="0.25">
      <c r="A8" s="3">
        <v>7</v>
      </c>
      <c r="B8" s="4">
        <v>44871</v>
      </c>
      <c r="C8" s="3" t="s">
        <v>82</v>
      </c>
      <c r="D8" s="3" t="s">
        <v>30</v>
      </c>
      <c r="E8" s="3">
        <v>3</v>
      </c>
      <c r="F8" s="3" t="s">
        <v>62</v>
      </c>
      <c r="G8" s="3" t="s">
        <v>20</v>
      </c>
      <c r="H8" s="3" t="s">
        <v>22</v>
      </c>
      <c r="I8" s="3" t="s">
        <v>23</v>
      </c>
      <c r="J8" s="13" t="s">
        <v>83</v>
      </c>
      <c r="K8" s="22"/>
      <c r="L8" s="6" t="s">
        <v>21</v>
      </c>
      <c r="M8" s="7">
        <v>2.0499999999999998</v>
      </c>
      <c r="N8" s="7">
        <v>1</v>
      </c>
      <c r="O8" s="8" t="s">
        <v>25</v>
      </c>
      <c r="P8" s="7">
        <f t="shared" si="4"/>
        <v>10</v>
      </c>
      <c r="Q8" s="23">
        <f t="shared" si="0"/>
        <v>1.0499999999999998</v>
      </c>
      <c r="R8" s="9">
        <f t="shared" si="5"/>
        <v>-2.2300000000000004</v>
      </c>
      <c r="S8" s="10">
        <f t="shared" si="1"/>
        <v>7.77</v>
      </c>
      <c r="T8" s="11">
        <f t="shared" si="2"/>
        <v>0.42857142857142855</v>
      </c>
      <c r="U8" s="12">
        <f t="shared" si="3"/>
        <v>-0.22300000000000003</v>
      </c>
      <c r="V8">
        <f>COUNTIF($L$1:L8,1)</f>
        <v>3</v>
      </c>
      <c r="W8">
        <v>7</v>
      </c>
    </row>
    <row r="9" spans="1:245" x14ac:dyDescent="0.25">
      <c r="A9" s="3">
        <v>8</v>
      </c>
      <c r="B9" s="4">
        <v>44871</v>
      </c>
      <c r="C9" s="3" t="s">
        <v>84</v>
      </c>
      <c r="D9" s="3" t="s">
        <v>30</v>
      </c>
      <c r="E9" s="3">
        <v>1</v>
      </c>
      <c r="F9" s="3" t="s">
        <v>74</v>
      </c>
      <c r="G9" s="3" t="s">
        <v>20</v>
      </c>
      <c r="H9" s="3" t="s">
        <v>22</v>
      </c>
      <c r="I9" s="3" t="s">
        <v>23</v>
      </c>
      <c r="J9" s="25" t="s">
        <v>47</v>
      </c>
      <c r="K9" s="22"/>
      <c r="L9" s="6" t="s">
        <v>21</v>
      </c>
      <c r="M9" s="7">
        <v>1</v>
      </c>
      <c r="N9" s="7">
        <v>1.5</v>
      </c>
      <c r="O9" s="8" t="s">
        <v>25</v>
      </c>
      <c r="P9" s="7">
        <f t="shared" si="4"/>
        <v>11.5</v>
      </c>
      <c r="Q9" s="27">
        <f t="shared" si="0"/>
        <v>0</v>
      </c>
      <c r="R9" s="9">
        <f t="shared" si="5"/>
        <v>-2.2300000000000004</v>
      </c>
      <c r="S9" s="10">
        <f t="shared" si="1"/>
        <v>9.27</v>
      </c>
      <c r="T9" s="11">
        <f t="shared" si="2"/>
        <v>0.5</v>
      </c>
      <c r="U9" s="12">
        <f t="shared" si="3"/>
        <v>-0.19391304347826091</v>
      </c>
      <c r="V9">
        <f>COUNTIF($L$1:L9,1)</f>
        <v>4</v>
      </c>
      <c r="W9">
        <v>8</v>
      </c>
    </row>
    <row r="10" spans="1:245" ht="26.25" x14ac:dyDescent="0.25">
      <c r="A10" s="3">
        <v>9</v>
      </c>
      <c r="B10" s="4">
        <v>44871</v>
      </c>
      <c r="C10" s="3" t="s">
        <v>85</v>
      </c>
      <c r="D10" s="3" t="s">
        <v>30</v>
      </c>
      <c r="E10" s="3">
        <v>2</v>
      </c>
      <c r="F10" s="3" t="s">
        <v>86</v>
      </c>
      <c r="G10" s="3" t="s">
        <v>20</v>
      </c>
      <c r="H10" s="3" t="s">
        <v>22</v>
      </c>
      <c r="I10" s="3" t="s">
        <v>23</v>
      </c>
      <c r="J10" s="13" t="s">
        <v>87</v>
      </c>
      <c r="K10" s="22" t="s">
        <v>26</v>
      </c>
      <c r="L10" s="6" t="s">
        <v>24</v>
      </c>
      <c r="M10" s="7">
        <v>2.21</v>
      </c>
      <c r="N10" s="7">
        <v>1.5</v>
      </c>
      <c r="O10" s="8" t="s">
        <v>25</v>
      </c>
      <c r="P10" s="7">
        <f t="shared" si="4"/>
        <v>13</v>
      </c>
      <c r="Q10" s="24">
        <f t="shared" si="0"/>
        <v>-1.5</v>
      </c>
      <c r="R10" s="9">
        <f t="shared" si="5"/>
        <v>-3.7300000000000004</v>
      </c>
      <c r="S10" s="10">
        <f t="shared" si="1"/>
        <v>9.27</v>
      </c>
      <c r="T10" s="11">
        <f t="shared" si="2"/>
        <v>0.44444444444444442</v>
      </c>
      <c r="U10" s="12">
        <f t="shared" si="3"/>
        <v>-0.28692307692307695</v>
      </c>
      <c r="V10">
        <f>COUNTIF($L$1:L10,1)</f>
        <v>4</v>
      </c>
      <c r="W10">
        <v>9</v>
      </c>
    </row>
    <row r="11" spans="1:245" x14ac:dyDescent="0.25">
      <c r="A11" s="3">
        <v>10</v>
      </c>
      <c r="B11" s="4">
        <v>44871</v>
      </c>
      <c r="C11" s="3" t="s">
        <v>88</v>
      </c>
      <c r="D11" s="3" t="s">
        <v>30</v>
      </c>
      <c r="E11" s="3">
        <v>1</v>
      </c>
      <c r="F11" s="3" t="s">
        <v>48</v>
      </c>
      <c r="G11" s="3" t="s">
        <v>20</v>
      </c>
      <c r="H11" s="3" t="s">
        <v>22</v>
      </c>
      <c r="I11" s="3" t="s">
        <v>23</v>
      </c>
      <c r="J11" s="5" t="s">
        <v>37</v>
      </c>
      <c r="K11" s="22" t="s">
        <v>89</v>
      </c>
      <c r="L11" s="6" t="s">
        <v>24</v>
      </c>
      <c r="M11" s="7">
        <v>2.0299999999999998</v>
      </c>
      <c r="N11" s="7">
        <v>2</v>
      </c>
      <c r="O11" s="8" t="s">
        <v>25</v>
      </c>
      <c r="P11" s="7">
        <f t="shared" si="4"/>
        <v>15</v>
      </c>
      <c r="Q11" s="24">
        <f t="shared" si="0"/>
        <v>-2</v>
      </c>
      <c r="R11" s="9">
        <f t="shared" si="5"/>
        <v>-5.73</v>
      </c>
      <c r="S11" s="10">
        <f t="shared" si="1"/>
        <v>9.27</v>
      </c>
      <c r="T11" s="11">
        <f t="shared" si="2"/>
        <v>0.4</v>
      </c>
      <c r="U11" s="12">
        <f t="shared" si="3"/>
        <v>-0.38200000000000001</v>
      </c>
      <c r="V11">
        <f>COUNTIF($L$1:L11,1)</f>
        <v>4</v>
      </c>
      <c r="W11">
        <v>10</v>
      </c>
    </row>
    <row r="12" spans="1:245" x14ac:dyDescent="0.25">
      <c r="A12" s="3">
        <v>11</v>
      </c>
      <c r="B12" s="4">
        <v>44871</v>
      </c>
      <c r="C12" s="3" t="s">
        <v>90</v>
      </c>
      <c r="D12" s="3" t="s">
        <v>30</v>
      </c>
      <c r="E12" s="3">
        <v>1</v>
      </c>
      <c r="F12" s="3" t="s">
        <v>48</v>
      </c>
      <c r="G12" s="3" t="s">
        <v>20</v>
      </c>
      <c r="H12" s="3" t="s">
        <v>22</v>
      </c>
      <c r="I12" s="3" t="s">
        <v>23</v>
      </c>
      <c r="J12" s="5" t="s">
        <v>59</v>
      </c>
      <c r="K12" s="22"/>
      <c r="L12" s="6" t="s">
        <v>24</v>
      </c>
      <c r="M12" s="7">
        <v>2.48</v>
      </c>
      <c r="N12" s="7">
        <v>1.5</v>
      </c>
      <c r="O12" s="8" t="s">
        <v>25</v>
      </c>
      <c r="P12" s="7">
        <f t="shared" si="4"/>
        <v>16.5</v>
      </c>
      <c r="Q12" s="24">
        <f t="shared" si="0"/>
        <v>-1.5</v>
      </c>
      <c r="R12" s="9">
        <f t="shared" si="5"/>
        <v>-7.23</v>
      </c>
      <c r="S12" s="10">
        <f t="shared" si="1"/>
        <v>9.27</v>
      </c>
      <c r="T12" s="11">
        <f t="shared" si="2"/>
        <v>0.36363636363636365</v>
      </c>
      <c r="U12" s="12">
        <f t="shared" si="3"/>
        <v>-0.43818181818181823</v>
      </c>
      <c r="V12">
        <f>COUNTIF($L$1:L12,1)</f>
        <v>4</v>
      </c>
      <c r="W12">
        <v>11</v>
      </c>
    </row>
    <row r="13" spans="1:245" ht="26.25" x14ac:dyDescent="0.25">
      <c r="A13" s="3">
        <v>12</v>
      </c>
      <c r="B13" s="4">
        <v>44876</v>
      </c>
      <c r="C13" s="3" t="s">
        <v>91</v>
      </c>
      <c r="D13" s="3" t="s">
        <v>30</v>
      </c>
      <c r="E13" s="3">
        <v>2</v>
      </c>
      <c r="F13" s="3" t="s">
        <v>63</v>
      </c>
      <c r="G13" s="3" t="s">
        <v>20</v>
      </c>
      <c r="H13" s="3" t="s">
        <v>22</v>
      </c>
      <c r="I13" s="3" t="s">
        <v>23</v>
      </c>
      <c r="J13" s="5" t="s">
        <v>92</v>
      </c>
      <c r="K13" s="22"/>
      <c r="L13" s="6" t="s">
        <v>24</v>
      </c>
      <c r="M13" s="7">
        <v>2.17</v>
      </c>
      <c r="N13" s="7">
        <v>1.5</v>
      </c>
      <c r="O13" s="8" t="s">
        <v>25</v>
      </c>
      <c r="P13" s="7">
        <f t="shared" si="4"/>
        <v>18</v>
      </c>
      <c r="Q13" s="24">
        <f t="shared" si="0"/>
        <v>-1.5</v>
      </c>
      <c r="R13" s="9">
        <f t="shared" si="5"/>
        <v>-8.73</v>
      </c>
      <c r="S13" s="10">
        <f t="shared" si="1"/>
        <v>9.27</v>
      </c>
      <c r="T13" s="11">
        <f t="shared" si="2"/>
        <v>0.33333333333333331</v>
      </c>
      <c r="U13" s="12">
        <f t="shared" si="3"/>
        <v>-0.48500000000000004</v>
      </c>
      <c r="V13">
        <f>COUNTIF($L$1:L13,1)</f>
        <v>4</v>
      </c>
      <c r="W13">
        <v>12</v>
      </c>
    </row>
    <row r="14" spans="1:245" ht="26.25" x14ac:dyDescent="0.25">
      <c r="A14" s="3">
        <v>13</v>
      </c>
      <c r="B14" s="4">
        <v>44876</v>
      </c>
      <c r="C14" s="3" t="s">
        <v>93</v>
      </c>
      <c r="D14" s="3" t="s">
        <v>30</v>
      </c>
      <c r="E14" s="3">
        <v>2</v>
      </c>
      <c r="F14" s="3" t="s">
        <v>94</v>
      </c>
      <c r="G14" s="3" t="s">
        <v>20</v>
      </c>
      <c r="H14" s="3" t="s">
        <v>22</v>
      </c>
      <c r="I14" s="3" t="s">
        <v>23</v>
      </c>
      <c r="J14" s="13" t="s">
        <v>95</v>
      </c>
      <c r="K14" s="22"/>
      <c r="L14" s="6" t="s">
        <v>21</v>
      </c>
      <c r="M14" s="7">
        <v>1.2</v>
      </c>
      <c r="N14" s="7">
        <v>1</v>
      </c>
      <c r="O14" s="8" t="s">
        <v>25</v>
      </c>
      <c r="P14" s="7">
        <f t="shared" si="4"/>
        <v>19</v>
      </c>
      <c r="Q14" s="23">
        <f t="shared" si="0"/>
        <v>0.19999999999999996</v>
      </c>
      <c r="R14" s="9">
        <f t="shared" si="5"/>
        <v>-8.5300000000000011</v>
      </c>
      <c r="S14" s="10">
        <f t="shared" si="1"/>
        <v>10.469999999999999</v>
      </c>
      <c r="T14" s="11">
        <f t="shared" si="2"/>
        <v>0.38461538461538464</v>
      </c>
      <c r="U14" s="12">
        <f t="shared" si="3"/>
        <v>-0.44894736842105271</v>
      </c>
      <c r="V14">
        <f>COUNTIF($L$1:L14,1)</f>
        <v>5</v>
      </c>
      <c r="W14">
        <v>13</v>
      </c>
    </row>
    <row r="15" spans="1:245" x14ac:dyDescent="0.25">
      <c r="A15" s="3">
        <v>14</v>
      </c>
      <c r="B15" s="4">
        <v>44876</v>
      </c>
      <c r="C15" s="3" t="s">
        <v>96</v>
      </c>
      <c r="D15" s="3" t="s">
        <v>30</v>
      </c>
      <c r="E15" s="3">
        <v>1</v>
      </c>
      <c r="F15" s="3" t="s">
        <v>34</v>
      </c>
      <c r="G15" s="3" t="s">
        <v>20</v>
      </c>
      <c r="H15" s="3" t="s">
        <v>22</v>
      </c>
      <c r="I15" s="3" t="s">
        <v>23</v>
      </c>
      <c r="J15" s="13" t="s">
        <v>42</v>
      </c>
      <c r="K15" s="22"/>
      <c r="L15" s="6" t="s">
        <v>21</v>
      </c>
      <c r="M15" s="7">
        <v>1.95</v>
      </c>
      <c r="N15" s="7">
        <v>2</v>
      </c>
      <c r="O15" s="8" t="s">
        <v>25</v>
      </c>
      <c r="P15" s="7">
        <f t="shared" si="4"/>
        <v>21</v>
      </c>
      <c r="Q15" s="23">
        <f t="shared" si="0"/>
        <v>1.9</v>
      </c>
      <c r="R15" s="9">
        <f t="shared" si="5"/>
        <v>-6.6300000000000008</v>
      </c>
      <c r="S15" s="10">
        <f t="shared" si="1"/>
        <v>14.37</v>
      </c>
      <c r="T15" s="11">
        <f t="shared" si="2"/>
        <v>0.42857142857142855</v>
      </c>
      <c r="U15" s="12">
        <f t="shared" si="3"/>
        <v>-0.31571428571428573</v>
      </c>
      <c r="V15">
        <f>COUNTIF($L$1:L15,1)</f>
        <v>6</v>
      </c>
      <c r="W15">
        <v>14</v>
      </c>
    </row>
    <row r="16" spans="1:245" x14ac:dyDescent="0.25">
      <c r="A16" s="3">
        <v>15</v>
      </c>
      <c r="B16" s="4">
        <v>44876</v>
      </c>
      <c r="C16" s="3" t="s">
        <v>97</v>
      </c>
      <c r="D16" s="3" t="s">
        <v>30</v>
      </c>
      <c r="E16" s="3">
        <v>1</v>
      </c>
      <c r="F16" s="3" t="s">
        <v>98</v>
      </c>
      <c r="G16" s="3" t="s">
        <v>20</v>
      </c>
      <c r="H16" s="3" t="s">
        <v>22</v>
      </c>
      <c r="I16" s="3" t="s">
        <v>23</v>
      </c>
      <c r="J16" s="13" t="s">
        <v>52</v>
      </c>
      <c r="K16" s="22"/>
      <c r="L16" s="6" t="s">
        <v>21</v>
      </c>
      <c r="M16" s="7">
        <v>1.85</v>
      </c>
      <c r="N16" s="7">
        <v>1.5</v>
      </c>
      <c r="O16" s="8" t="s">
        <v>25</v>
      </c>
      <c r="P16" s="7">
        <f t="shared" si="4"/>
        <v>22.5</v>
      </c>
      <c r="Q16" s="23">
        <f t="shared" si="0"/>
        <v>1.2750000000000004</v>
      </c>
      <c r="R16" s="9">
        <f t="shared" si="5"/>
        <v>-5.3550000000000004</v>
      </c>
      <c r="S16" s="10">
        <f t="shared" si="1"/>
        <v>17.145</v>
      </c>
      <c r="T16" s="11">
        <f t="shared" si="2"/>
        <v>0.46666666666666667</v>
      </c>
      <c r="U16" s="12">
        <f t="shared" si="3"/>
        <v>-0.23800000000000002</v>
      </c>
      <c r="V16">
        <f>COUNTIF($L$1:L16,1)</f>
        <v>7</v>
      </c>
      <c r="W16">
        <v>15</v>
      </c>
    </row>
    <row r="17" spans="1:23" x14ac:dyDescent="0.25">
      <c r="A17" s="3">
        <v>16</v>
      </c>
      <c r="B17" s="4">
        <v>44876</v>
      </c>
      <c r="C17" s="3" t="s">
        <v>99</v>
      </c>
      <c r="D17" s="3" t="s">
        <v>30</v>
      </c>
      <c r="E17" s="3">
        <v>1</v>
      </c>
      <c r="F17" s="3">
        <v>2</v>
      </c>
      <c r="G17" s="3" t="s">
        <v>20</v>
      </c>
      <c r="H17" s="3" t="s">
        <v>22</v>
      </c>
      <c r="I17" s="3" t="s">
        <v>23</v>
      </c>
      <c r="J17" s="25" t="s">
        <v>100</v>
      </c>
      <c r="K17" s="22"/>
      <c r="L17" s="6" t="s">
        <v>21</v>
      </c>
      <c r="M17" s="7">
        <v>1</v>
      </c>
      <c r="N17" s="7">
        <v>1</v>
      </c>
      <c r="O17" s="8" t="s">
        <v>25</v>
      </c>
      <c r="P17" s="7">
        <f t="shared" si="4"/>
        <v>23.5</v>
      </c>
      <c r="Q17" s="27">
        <f t="shared" si="0"/>
        <v>0</v>
      </c>
      <c r="R17" s="9">
        <f t="shared" si="5"/>
        <v>-5.3550000000000004</v>
      </c>
      <c r="S17" s="10">
        <f t="shared" si="1"/>
        <v>18.145</v>
      </c>
      <c r="T17" s="11">
        <f t="shared" si="2"/>
        <v>0.5</v>
      </c>
      <c r="U17" s="12">
        <f t="shared" si="3"/>
        <v>-0.22787234042553192</v>
      </c>
      <c r="V17">
        <f>COUNTIF($L$1:L17,1)</f>
        <v>8</v>
      </c>
      <c r="W17">
        <v>16</v>
      </c>
    </row>
    <row r="18" spans="1:23" x14ac:dyDescent="0.25">
      <c r="A18" s="3">
        <v>17</v>
      </c>
      <c r="B18" s="4">
        <v>44877</v>
      </c>
      <c r="C18" s="3" t="s">
        <v>101</v>
      </c>
      <c r="D18" s="3" t="s">
        <v>30</v>
      </c>
      <c r="E18" s="3">
        <v>1</v>
      </c>
      <c r="F18" s="3">
        <v>2</v>
      </c>
      <c r="G18" s="3" t="s">
        <v>20</v>
      </c>
      <c r="H18" s="3" t="s">
        <v>22</v>
      </c>
      <c r="I18" s="3" t="s">
        <v>23</v>
      </c>
      <c r="J18" s="13" t="s">
        <v>28</v>
      </c>
      <c r="K18" s="22"/>
      <c r="L18" s="6" t="s">
        <v>21</v>
      </c>
      <c r="M18" s="7">
        <v>2</v>
      </c>
      <c r="N18" s="7">
        <v>1.5</v>
      </c>
      <c r="O18" s="8" t="s">
        <v>25</v>
      </c>
      <c r="P18" s="7">
        <f t="shared" si="4"/>
        <v>25</v>
      </c>
      <c r="Q18" s="23">
        <f t="shared" si="0"/>
        <v>1.5</v>
      </c>
      <c r="R18" s="9">
        <f t="shared" si="5"/>
        <v>-3.8550000000000004</v>
      </c>
      <c r="S18" s="10">
        <f t="shared" si="1"/>
        <v>21.145</v>
      </c>
      <c r="T18" s="11">
        <f t="shared" si="2"/>
        <v>0.52941176470588236</v>
      </c>
      <c r="U18" s="12">
        <f t="shared" si="3"/>
        <v>-0.1542</v>
      </c>
      <c r="V18">
        <f>COUNTIF($L$1:L18,1)</f>
        <v>9</v>
      </c>
      <c r="W18">
        <v>17</v>
      </c>
    </row>
    <row r="19" spans="1:23" x14ac:dyDescent="0.25">
      <c r="A19" s="3">
        <v>18</v>
      </c>
      <c r="B19" s="4">
        <v>44877</v>
      </c>
      <c r="C19" s="3" t="s">
        <v>102</v>
      </c>
      <c r="D19" s="3" t="s">
        <v>30</v>
      </c>
      <c r="E19" s="3">
        <v>1</v>
      </c>
      <c r="F19" s="3" t="s">
        <v>74</v>
      </c>
      <c r="G19" s="3" t="s">
        <v>20</v>
      </c>
      <c r="H19" s="3" t="s">
        <v>22</v>
      </c>
      <c r="I19" s="3" t="s">
        <v>23</v>
      </c>
      <c r="J19" s="13" t="s">
        <v>54</v>
      </c>
      <c r="K19" s="22"/>
      <c r="L19" s="6" t="s">
        <v>21</v>
      </c>
      <c r="M19" s="7">
        <v>2.02</v>
      </c>
      <c r="N19" s="7">
        <v>3</v>
      </c>
      <c r="O19" s="8" t="s">
        <v>25</v>
      </c>
      <c r="P19" s="7">
        <f t="shared" si="4"/>
        <v>28</v>
      </c>
      <c r="Q19" s="23">
        <f t="shared" si="0"/>
        <v>3.0600000000000005</v>
      </c>
      <c r="R19" s="9">
        <f t="shared" si="5"/>
        <v>-0.79499999999999993</v>
      </c>
      <c r="S19" s="10">
        <f t="shared" si="1"/>
        <v>27.204999999999998</v>
      </c>
      <c r="T19" s="11">
        <f t="shared" si="2"/>
        <v>0.55555555555555558</v>
      </c>
      <c r="U19" s="12">
        <f t="shared" si="3"/>
        <v>-2.8392857142857202E-2</v>
      </c>
      <c r="V19">
        <f>COUNTIF($L$1:L19,1)</f>
        <v>10</v>
      </c>
      <c r="W19">
        <v>18</v>
      </c>
    </row>
    <row r="20" spans="1:23" ht="26.25" x14ac:dyDescent="0.25">
      <c r="A20" s="3">
        <v>19</v>
      </c>
      <c r="B20" s="4">
        <v>44877</v>
      </c>
      <c r="C20" s="3" t="s">
        <v>103</v>
      </c>
      <c r="D20" s="3" t="s">
        <v>30</v>
      </c>
      <c r="E20" s="3">
        <v>2</v>
      </c>
      <c r="F20" s="3" t="s">
        <v>65</v>
      </c>
      <c r="G20" s="3" t="s">
        <v>20</v>
      </c>
      <c r="H20" s="3" t="s">
        <v>22</v>
      </c>
      <c r="I20" s="3" t="s">
        <v>23</v>
      </c>
      <c r="J20" s="5" t="s">
        <v>104</v>
      </c>
      <c r="K20" s="22"/>
      <c r="L20" s="6" t="s">
        <v>24</v>
      </c>
      <c r="M20" s="7">
        <v>3.41</v>
      </c>
      <c r="N20" s="7">
        <v>1</v>
      </c>
      <c r="O20" s="8" t="s">
        <v>25</v>
      </c>
      <c r="P20" s="7">
        <f t="shared" si="4"/>
        <v>29</v>
      </c>
      <c r="Q20" s="24">
        <f t="shared" si="0"/>
        <v>-1</v>
      </c>
      <c r="R20" s="9">
        <f t="shared" si="5"/>
        <v>-1.7949999999999999</v>
      </c>
      <c r="S20" s="10">
        <f t="shared" si="1"/>
        <v>27.204999999999998</v>
      </c>
      <c r="T20" s="11">
        <f t="shared" si="2"/>
        <v>0.52631578947368418</v>
      </c>
      <c r="U20" s="12">
        <f t="shared" si="3"/>
        <v>-6.1896551724137987E-2</v>
      </c>
      <c r="V20">
        <f>COUNTIF($L$1:L20,1)</f>
        <v>10</v>
      </c>
      <c r="W20">
        <v>19</v>
      </c>
    </row>
    <row r="21" spans="1:23" ht="26.25" x14ac:dyDescent="0.25">
      <c r="A21" s="3">
        <v>20</v>
      </c>
      <c r="B21" s="4">
        <v>44877</v>
      </c>
      <c r="C21" s="3" t="s">
        <v>105</v>
      </c>
      <c r="D21" s="3" t="s">
        <v>55</v>
      </c>
      <c r="E21" s="3">
        <v>2</v>
      </c>
      <c r="F21" s="3" t="s">
        <v>106</v>
      </c>
      <c r="G21" s="3" t="s">
        <v>20</v>
      </c>
      <c r="H21" s="3" t="s">
        <v>22</v>
      </c>
      <c r="I21" s="3" t="s">
        <v>23</v>
      </c>
      <c r="J21" s="5" t="s">
        <v>107</v>
      </c>
      <c r="K21" s="22"/>
      <c r="L21" s="6" t="s">
        <v>24</v>
      </c>
      <c r="M21" s="7">
        <v>2.67</v>
      </c>
      <c r="N21" s="7">
        <v>1.5</v>
      </c>
      <c r="O21" s="8" t="s">
        <v>25</v>
      </c>
      <c r="P21" s="7">
        <f t="shared" si="4"/>
        <v>30.5</v>
      </c>
      <c r="Q21" s="24">
        <f t="shared" si="0"/>
        <v>-1.5</v>
      </c>
      <c r="R21" s="9">
        <f t="shared" si="5"/>
        <v>-3.2949999999999999</v>
      </c>
      <c r="S21" s="10">
        <f t="shared" si="1"/>
        <v>27.204999999999998</v>
      </c>
      <c r="T21" s="11">
        <f t="shared" si="2"/>
        <v>0.5</v>
      </c>
      <c r="U21" s="12">
        <f t="shared" si="3"/>
        <v>-0.10803278688524595</v>
      </c>
      <c r="V21">
        <f>COUNTIF($L$1:L21,1)</f>
        <v>10</v>
      </c>
      <c r="W21">
        <v>20</v>
      </c>
    </row>
    <row r="22" spans="1:23" x14ac:dyDescent="0.25">
      <c r="A22" s="3">
        <v>21</v>
      </c>
      <c r="B22" s="4">
        <v>44877</v>
      </c>
      <c r="C22" s="3" t="s">
        <v>108</v>
      </c>
      <c r="D22" s="3" t="s">
        <v>30</v>
      </c>
      <c r="E22" s="3">
        <v>1</v>
      </c>
      <c r="F22" s="3" t="s">
        <v>34</v>
      </c>
      <c r="G22" s="3" t="s">
        <v>20</v>
      </c>
      <c r="H22" s="3" t="s">
        <v>22</v>
      </c>
      <c r="I22" s="3" t="s">
        <v>23</v>
      </c>
      <c r="J22" s="5" t="s">
        <v>29</v>
      </c>
      <c r="K22" s="22"/>
      <c r="L22" s="6" t="s">
        <v>24</v>
      </c>
      <c r="M22" s="7">
        <v>2.12</v>
      </c>
      <c r="N22" s="7">
        <v>1.5</v>
      </c>
      <c r="O22" s="8" t="s">
        <v>25</v>
      </c>
      <c r="P22" s="7">
        <f t="shared" si="4"/>
        <v>32</v>
      </c>
      <c r="Q22" s="24">
        <f t="shared" si="0"/>
        <v>-1.5</v>
      </c>
      <c r="R22" s="9">
        <f t="shared" si="5"/>
        <v>-4.7949999999999999</v>
      </c>
      <c r="S22" s="10">
        <f t="shared" si="1"/>
        <v>27.204999999999998</v>
      </c>
      <c r="T22" s="11">
        <f t="shared" si="2"/>
        <v>0.47619047619047616</v>
      </c>
      <c r="U22" s="12">
        <f t="shared" si="3"/>
        <v>-0.14984375000000005</v>
      </c>
      <c r="V22">
        <f>COUNTIF($L$1:L22,1)</f>
        <v>10</v>
      </c>
      <c r="W22">
        <v>21</v>
      </c>
    </row>
    <row r="23" spans="1:23" x14ac:dyDescent="0.25">
      <c r="A23" s="3">
        <v>22</v>
      </c>
      <c r="B23" s="4">
        <v>44877</v>
      </c>
      <c r="C23" s="3" t="s">
        <v>109</v>
      </c>
      <c r="D23" s="3" t="s">
        <v>30</v>
      </c>
      <c r="E23" s="3">
        <v>1</v>
      </c>
      <c r="F23" s="3" t="s">
        <v>33</v>
      </c>
      <c r="G23" s="3" t="s">
        <v>20</v>
      </c>
      <c r="H23" s="3" t="s">
        <v>22</v>
      </c>
      <c r="I23" s="3" t="s">
        <v>23</v>
      </c>
      <c r="J23" s="13" t="s">
        <v>110</v>
      </c>
      <c r="K23" s="22"/>
      <c r="L23" s="6" t="s">
        <v>21</v>
      </c>
      <c r="M23" s="7">
        <v>2.0099999999999998</v>
      </c>
      <c r="N23" s="7">
        <v>2</v>
      </c>
      <c r="O23" s="8" t="s">
        <v>25</v>
      </c>
      <c r="P23" s="7">
        <f t="shared" si="4"/>
        <v>34</v>
      </c>
      <c r="Q23" s="23">
        <f t="shared" si="0"/>
        <v>2.0199999999999996</v>
      </c>
      <c r="R23" s="9">
        <f t="shared" si="5"/>
        <v>-2.7750000000000004</v>
      </c>
      <c r="S23" s="10">
        <f t="shared" si="1"/>
        <v>31.225000000000001</v>
      </c>
      <c r="T23" s="11">
        <f t="shared" si="2"/>
        <v>0.5</v>
      </c>
      <c r="U23" s="12">
        <f t="shared" si="3"/>
        <v>-8.1617647058823489E-2</v>
      </c>
      <c r="V23">
        <f>COUNTIF($L$1:L23,1)</f>
        <v>11</v>
      </c>
      <c r="W23">
        <v>22</v>
      </c>
    </row>
    <row r="24" spans="1:23" x14ac:dyDescent="0.25">
      <c r="A24" s="3">
        <v>23</v>
      </c>
      <c r="B24" s="4">
        <v>44877</v>
      </c>
      <c r="C24" s="3" t="s">
        <v>111</v>
      </c>
      <c r="D24" s="3" t="s">
        <v>30</v>
      </c>
      <c r="E24" s="3">
        <v>1</v>
      </c>
      <c r="F24" s="3" t="s">
        <v>33</v>
      </c>
      <c r="G24" s="3" t="s">
        <v>20</v>
      </c>
      <c r="H24" s="3" t="s">
        <v>22</v>
      </c>
      <c r="I24" s="3" t="s">
        <v>23</v>
      </c>
      <c r="J24" s="13" t="s">
        <v>47</v>
      </c>
      <c r="K24" s="22"/>
      <c r="L24" s="6" t="s">
        <v>21</v>
      </c>
      <c r="M24" s="7">
        <v>2</v>
      </c>
      <c r="N24" s="7">
        <v>1.5</v>
      </c>
      <c r="O24" s="8" t="s">
        <v>25</v>
      </c>
      <c r="P24" s="7">
        <f t="shared" si="4"/>
        <v>35.5</v>
      </c>
      <c r="Q24" s="23">
        <f t="shared" si="0"/>
        <v>1.5</v>
      </c>
      <c r="R24" s="9">
        <f t="shared" si="5"/>
        <v>-1.2750000000000004</v>
      </c>
      <c r="S24" s="10">
        <f t="shared" si="1"/>
        <v>34.225000000000001</v>
      </c>
      <c r="T24" s="11">
        <f t="shared" si="2"/>
        <v>0.52173913043478259</v>
      </c>
      <c r="U24" s="12">
        <f t="shared" si="3"/>
        <v>-3.5915492957746438E-2</v>
      </c>
      <c r="V24">
        <f>COUNTIF($L$1:L24,1)</f>
        <v>12</v>
      </c>
      <c r="W24">
        <v>23</v>
      </c>
    </row>
    <row r="25" spans="1:23" x14ac:dyDescent="0.25">
      <c r="A25" s="3">
        <v>24</v>
      </c>
      <c r="B25" s="4">
        <v>44877</v>
      </c>
      <c r="C25" s="3" t="s">
        <v>112</v>
      </c>
      <c r="D25" s="3" t="s">
        <v>30</v>
      </c>
      <c r="E25" s="3">
        <v>1</v>
      </c>
      <c r="F25" s="3" t="s">
        <v>45</v>
      </c>
      <c r="G25" s="3" t="s">
        <v>20</v>
      </c>
      <c r="H25" s="3" t="s">
        <v>22</v>
      </c>
      <c r="I25" s="3" t="s">
        <v>23</v>
      </c>
      <c r="J25" s="5" t="s">
        <v>29</v>
      </c>
      <c r="K25" s="22" t="s">
        <v>113</v>
      </c>
      <c r="L25" s="6" t="s">
        <v>24</v>
      </c>
      <c r="M25" s="7">
        <v>2.4900000000000002</v>
      </c>
      <c r="N25" s="7">
        <v>1.5</v>
      </c>
      <c r="O25" s="8" t="s">
        <v>25</v>
      </c>
      <c r="P25" s="7">
        <f t="shared" si="4"/>
        <v>37</v>
      </c>
      <c r="Q25" s="24">
        <f t="shared" si="0"/>
        <v>-1.5</v>
      </c>
      <c r="R25" s="9">
        <f t="shared" si="5"/>
        <v>-2.7750000000000004</v>
      </c>
      <c r="S25" s="10">
        <f t="shared" si="1"/>
        <v>34.225000000000001</v>
      </c>
      <c r="T25" s="11">
        <f t="shared" si="2"/>
        <v>0.5</v>
      </c>
      <c r="U25" s="12">
        <f t="shared" si="3"/>
        <v>-7.4999999999999956E-2</v>
      </c>
      <c r="V25">
        <f>COUNTIF($L$1:L25,1)</f>
        <v>12</v>
      </c>
      <c r="W25">
        <v>24</v>
      </c>
    </row>
    <row r="26" spans="1:23" x14ac:dyDescent="0.25">
      <c r="A26" s="3">
        <v>25</v>
      </c>
      <c r="B26" s="4">
        <v>44877</v>
      </c>
      <c r="C26" s="3" t="s">
        <v>114</v>
      </c>
      <c r="D26" s="3" t="s">
        <v>55</v>
      </c>
      <c r="E26" s="3">
        <v>1</v>
      </c>
      <c r="F26" s="3" t="s">
        <v>115</v>
      </c>
      <c r="G26" s="3" t="s">
        <v>20</v>
      </c>
      <c r="H26" s="3" t="s">
        <v>22</v>
      </c>
      <c r="I26" s="3" t="s">
        <v>53</v>
      </c>
      <c r="J26" s="5" t="s">
        <v>47</v>
      </c>
      <c r="K26" s="22" t="s">
        <v>116</v>
      </c>
      <c r="L26" s="6" t="s">
        <v>24</v>
      </c>
      <c r="M26" s="7">
        <v>1.9</v>
      </c>
      <c r="N26" s="7">
        <v>1.5</v>
      </c>
      <c r="O26" s="8" t="s">
        <v>25</v>
      </c>
      <c r="P26" s="7">
        <f t="shared" si="4"/>
        <v>38.5</v>
      </c>
      <c r="Q26" s="24">
        <f t="shared" si="0"/>
        <v>-1.5</v>
      </c>
      <c r="R26" s="9">
        <f t="shared" si="5"/>
        <v>-4.2750000000000004</v>
      </c>
      <c r="S26" s="10">
        <f t="shared" si="1"/>
        <v>34.225000000000001</v>
      </c>
      <c r="T26" s="11">
        <f t="shared" si="2"/>
        <v>0.48</v>
      </c>
      <c r="U26" s="12">
        <f t="shared" si="3"/>
        <v>-0.11103896103896101</v>
      </c>
      <c r="V26">
        <f>COUNTIF($L$1:L26,1)</f>
        <v>12</v>
      </c>
      <c r="W26">
        <v>25</v>
      </c>
    </row>
    <row r="27" spans="1:23" ht="26.25" x14ac:dyDescent="0.25">
      <c r="A27" s="3">
        <v>26</v>
      </c>
      <c r="B27" s="4">
        <v>44878</v>
      </c>
      <c r="C27" s="3" t="s">
        <v>117</v>
      </c>
      <c r="D27" s="3" t="s">
        <v>30</v>
      </c>
      <c r="E27" s="3">
        <v>2</v>
      </c>
      <c r="F27" s="3" t="s">
        <v>118</v>
      </c>
      <c r="G27" s="3" t="s">
        <v>20</v>
      </c>
      <c r="H27" s="3" t="s">
        <v>22</v>
      </c>
      <c r="I27" s="3" t="s">
        <v>23</v>
      </c>
      <c r="J27" s="13" t="s">
        <v>119</v>
      </c>
      <c r="K27" s="22"/>
      <c r="L27" s="6" t="s">
        <v>21</v>
      </c>
      <c r="M27" s="7">
        <v>2.39</v>
      </c>
      <c r="N27" s="7">
        <v>1</v>
      </c>
      <c r="O27" s="8" t="s">
        <v>25</v>
      </c>
      <c r="P27" s="7">
        <f t="shared" si="4"/>
        <v>39.5</v>
      </c>
      <c r="Q27" s="23">
        <f t="shared" si="0"/>
        <v>1.3900000000000001</v>
      </c>
      <c r="R27" s="9">
        <f t="shared" si="5"/>
        <v>-2.8850000000000002</v>
      </c>
      <c r="S27" s="10">
        <f t="shared" si="1"/>
        <v>36.615000000000002</v>
      </c>
      <c r="T27" s="11">
        <f t="shared" si="2"/>
        <v>0.5</v>
      </c>
      <c r="U27" s="12">
        <f t="shared" si="3"/>
        <v>-7.3037974683544254E-2</v>
      </c>
      <c r="V27">
        <f>COUNTIF($L$1:L27,1)</f>
        <v>13</v>
      </c>
      <c r="W27">
        <v>26</v>
      </c>
    </row>
    <row r="28" spans="1:23" ht="26.25" x14ac:dyDescent="0.25">
      <c r="A28" s="3">
        <v>27</v>
      </c>
      <c r="B28" s="4">
        <v>44878</v>
      </c>
      <c r="C28" s="3" t="s">
        <v>120</v>
      </c>
      <c r="D28" s="3" t="s">
        <v>38</v>
      </c>
      <c r="E28" s="3">
        <v>2</v>
      </c>
      <c r="F28" s="3" t="s">
        <v>121</v>
      </c>
      <c r="G28" s="3" t="s">
        <v>20</v>
      </c>
      <c r="H28" s="3" t="s">
        <v>22</v>
      </c>
      <c r="I28" s="3" t="s">
        <v>23</v>
      </c>
      <c r="J28" s="5" t="s">
        <v>122</v>
      </c>
      <c r="K28" s="22" t="s">
        <v>123</v>
      </c>
      <c r="L28" s="6" t="s">
        <v>24</v>
      </c>
      <c r="M28" s="7">
        <v>2.0499999999999998</v>
      </c>
      <c r="N28" s="7">
        <v>1</v>
      </c>
      <c r="O28" s="8" t="s">
        <v>25</v>
      </c>
      <c r="P28" s="7">
        <f t="shared" si="4"/>
        <v>40.5</v>
      </c>
      <c r="Q28" s="24">
        <f t="shared" si="0"/>
        <v>-1</v>
      </c>
      <c r="R28" s="9">
        <f t="shared" si="5"/>
        <v>-3.8850000000000002</v>
      </c>
      <c r="S28" s="10">
        <f t="shared" si="1"/>
        <v>36.615000000000002</v>
      </c>
      <c r="T28" s="11">
        <f t="shared" si="2"/>
        <v>0.48148148148148145</v>
      </c>
      <c r="U28" s="12">
        <f t="shared" si="3"/>
        <v>-9.5925925925925873E-2</v>
      </c>
      <c r="V28">
        <f>COUNTIF($L$1:L28,1)</f>
        <v>13</v>
      </c>
      <c r="W28">
        <v>27</v>
      </c>
    </row>
    <row r="29" spans="1:23" x14ac:dyDescent="0.25">
      <c r="A29" s="3">
        <v>28</v>
      </c>
      <c r="B29" s="4">
        <v>44884</v>
      </c>
      <c r="C29" s="3" t="s">
        <v>124</v>
      </c>
      <c r="D29" s="3" t="s">
        <v>30</v>
      </c>
      <c r="E29" s="3">
        <v>1</v>
      </c>
      <c r="F29" s="3" t="s">
        <v>34</v>
      </c>
      <c r="G29" s="3" t="s">
        <v>20</v>
      </c>
      <c r="H29" s="3" t="s">
        <v>22</v>
      </c>
      <c r="I29" s="3" t="s">
        <v>23</v>
      </c>
      <c r="J29" s="13" t="s">
        <v>59</v>
      </c>
      <c r="K29" s="22"/>
      <c r="L29" s="6" t="s">
        <v>21</v>
      </c>
      <c r="M29" s="7">
        <v>2</v>
      </c>
      <c r="N29" s="7">
        <v>1.5</v>
      </c>
      <c r="O29" s="8" t="s">
        <v>25</v>
      </c>
      <c r="P29" s="7">
        <f t="shared" si="4"/>
        <v>42</v>
      </c>
      <c r="Q29" s="23">
        <f t="shared" si="0"/>
        <v>1.5</v>
      </c>
      <c r="R29" s="9">
        <f t="shared" si="5"/>
        <v>-2.3850000000000002</v>
      </c>
      <c r="S29" s="10">
        <f t="shared" si="1"/>
        <v>39.615000000000002</v>
      </c>
      <c r="T29" s="11">
        <f t="shared" si="2"/>
        <v>0.5</v>
      </c>
      <c r="U29" s="12">
        <f t="shared" si="3"/>
        <v>-5.6785714285714238E-2</v>
      </c>
      <c r="V29">
        <f>COUNTIF($L$1:L29,1)</f>
        <v>14</v>
      </c>
      <c r="W29">
        <v>28</v>
      </c>
    </row>
    <row r="30" spans="1:23" ht="26.25" x14ac:dyDescent="0.25">
      <c r="A30" s="3">
        <v>29</v>
      </c>
      <c r="B30" s="4">
        <v>44884</v>
      </c>
      <c r="C30" s="3" t="s">
        <v>125</v>
      </c>
      <c r="D30" s="3" t="s">
        <v>30</v>
      </c>
      <c r="E30" s="3">
        <v>2</v>
      </c>
      <c r="F30" s="3" t="s">
        <v>126</v>
      </c>
      <c r="G30" s="3" t="s">
        <v>20</v>
      </c>
      <c r="H30" s="3" t="s">
        <v>22</v>
      </c>
      <c r="I30" s="3" t="s">
        <v>23</v>
      </c>
      <c r="J30" s="5" t="s">
        <v>127</v>
      </c>
      <c r="K30" s="22"/>
      <c r="L30" s="6" t="s">
        <v>24</v>
      </c>
      <c r="M30" s="7">
        <v>2.6</v>
      </c>
      <c r="N30" s="7">
        <v>1</v>
      </c>
      <c r="O30" s="8" t="s">
        <v>25</v>
      </c>
      <c r="P30" s="7">
        <f t="shared" si="4"/>
        <v>43</v>
      </c>
      <c r="Q30" s="24">
        <f t="shared" si="0"/>
        <v>-1</v>
      </c>
      <c r="R30" s="9">
        <f t="shared" si="5"/>
        <v>-3.3850000000000002</v>
      </c>
      <c r="S30" s="10">
        <f t="shared" si="1"/>
        <v>39.615000000000002</v>
      </c>
      <c r="T30" s="11">
        <f t="shared" si="2"/>
        <v>0.48275862068965519</v>
      </c>
      <c r="U30" s="12">
        <f t="shared" si="3"/>
        <v>-7.8720930232558092E-2</v>
      </c>
      <c r="V30">
        <f>COUNTIF($L$1:L30,1)</f>
        <v>14</v>
      </c>
      <c r="W30">
        <v>29</v>
      </c>
    </row>
    <row r="31" spans="1:23" x14ac:dyDescent="0.25">
      <c r="A31" s="3">
        <v>30</v>
      </c>
      <c r="B31" s="4">
        <v>44884</v>
      </c>
      <c r="C31" s="3" t="s">
        <v>128</v>
      </c>
      <c r="D31" s="3" t="s">
        <v>30</v>
      </c>
      <c r="E31" s="3">
        <v>1</v>
      </c>
      <c r="F31" s="3" t="s">
        <v>27</v>
      </c>
      <c r="G31" s="3" t="s">
        <v>20</v>
      </c>
      <c r="H31" s="3" t="s">
        <v>22</v>
      </c>
      <c r="I31" s="3" t="s">
        <v>23</v>
      </c>
      <c r="J31" s="5" t="s">
        <v>31</v>
      </c>
      <c r="K31" s="22"/>
      <c r="L31" s="6" t="s">
        <v>24</v>
      </c>
      <c r="M31" s="7">
        <v>2.54</v>
      </c>
      <c r="N31" s="7">
        <v>2</v>
      </c>
      <c r="O31" s="8" t="s">
        <v>25</v>
      </c>
      <c r="P31" s="7">
        <f t="shared" si="4"/>
        <v>45</v>
      </c>
      <c r="Q31" s="24">
        <f t="shared" si="0"/>
        <v>-2</v>
      </c>
      <c r="R31" s="9">
        <f t="shared" si="5"/>
        <v>-5.3849999999999998</v>
      </c>
      <c r="S31" s="10">
        <f t="shared" si="1"/>
        <v>39.615000000000002</v>
      </c>
      <c r="T31" s="11">
        <f t="shared" si="2"/>
        <v>0.46666666666666667</v>
      </c>
      <c r="U31" s="12">
        <f t="shared" si="3"/>
        <v>-0.11966666666666662</v>
      </c>
      <c r="V31">
        <f>COUNTIF($L$1:L31,1)</f>
        <v>14</v>
      </c>
      <c r="W31">
        <v>30</v>
      </c>
    </row>
    <row r="32" spans="1:23" x14ac:dyDescent="0.25">
      <c r="A32" s="3">
        <v>31</v>
      </c>
      <c r="B32" s="4">
        <v>44884</v>
      </c>
      <c r="C32" s="3" t="s">
        <v>129</v>
      </c>
      <c r="D32" s="3" t="s">
        <v>30</v>
      </c>
      <c r="E32" s="3">
        <v>1</v>
      </c>
      <c r="F32" s="3" t="s">
        <v>33</v>
      </c>
      <c r="G32" s="3" t="s">
        <v>20</v>
      </c>
      <c r="H32" s="3" t="s">
        <v>22</v>
      </c>
      <c r="I32" s="3" t="s">
        <v>23</v>
      </c>
      <c r="J32" s="13" t="s">
        <v>43</v>
      </c>
      <c r="K32" s="22"/>
      <c r="L32" s="6" t="s">
        <v>21</v>
      </c>
      <c r="M32" s="7">
        <v>2</v>
      </c>
      <c r="N32" s="7">
        <v>1.5</v>
      </c>
      <c r="O32" s="8" t="s">
        <v>25</v>
      </c>
      <c r="P32" s="7">
        <f t="shared" si="4"/>
        <v>46.5</v>
      </c>
      <c r="Q32" s="23">
        <f t="shared" si="0"/>
        <v>1.5</v>
      </c>
      <c r="R32" s="9">
        <f t="shared" si="5"/>
        <v>-3.8849999999999998</v>
      </c>
      <c r="S32" s="10">
        <f t="shared" si="1"/>
        <v>42.615000000000002</v>
      </c>
      <c r="T32" s="11">
        <f t="shared" si="2"/>
        <v>0.4838709677419355</v>
      </c>
      <c r="U32" s="12">
        <f t="shared" si="3"/>
        <v>-8.3548387096774146E-2</v>
      </c>
      <c r="V32">
        <f>COUNTIF($L$1:L32,1)</f>
        <v>15</v>
      </c>
      <c r="W32">
        <v>31</v>
      </c>
    </row>
    <row r="33" spans="1:23" ht="26.25" x14ac:dyDescent="0.25">
      <c r="A33" s="3">
        <v>32</v>
      </c>
      <c r="B33" s="4">
        <v>44884</v>
      </c>
      <c r="C33" s="3" t="s">
        <v>130</v>
      </c>
      <c r="D33" s="3" t="s">
        <v>30</v>
      </c>
      <c r="E33" s="3">
        <v>2</v>
      </c>
      <c r="F33" s="3" t="s">
        <v>27</v>
      </c>
      <c r="G33" s="3" t="s">
        <v>20</v>
      </c>
      <c r="H33" s="3" t="s">
        <v>22</v>
      </c>
      <c r="I33" s="3" t="s">
        <v>23</v>
      </c>
      <c r="J33" s="5" t="s">
        <v>51</v>
      </c>
      <c r="K33" s="22" t="s">
        <v>131</v>
      </c>
      <c r="L33" s="6" t="s">
        <v>24</v>
      </c>
      <c r="M33" s="7">
        <v>2.27</v>
      </c>
      <c r="N33" s="7">
        <v>1.5</v>
      </c>
      <c r="O33" s="8" t="s">
        <v>25</v>
      </c>
      <c r="P33" s="7">
        <f t="shared" si="4"/>
        <v>48</v>
      </c>
      <c r="Q33" s="24">
        <f t="shared" si="0"/>
        <v>-1.5</v>
      </c>
      <c r="R33" s="9">
        <f t="shared" si="5"/>
        <v>-5.3849999999999998</v>
      </c>
      <c r="S33" s="10">
        <f t="shared" si="1"/>
        <v>42.615000000000002</v>
      </c>
      <c r="T33" s="11">
        <f t="shared" si="2"/>
        <v>0.46875</v>
      </c>
      <c r="U33" s="12">
        <f t="shared" si="3"/>
        <v>-0.11218749999999995</v>
      </c>
      <c r="V33">
        <f>COUNTIF($L$1:L33,1)</f>
        <v>15</v>
      </c>
      <c r="W33">
        <v>32</v>
      </c>
    </row>
    <row r="34" spans="1:23" x14ac:dyDescent="0.25">
      <c r="A34" s="3">
        <v>33</v>
      </c>
      <c r="B34" s="4">
        <v>44884</v>
      </c>
      <c r="C34" s="3" t="s">
        <v>132</v>
      </c>
      <c r="D34" s="3" t="s">
        <v>30</v>
      </c>
      <c r="E34" s="3">
        <v>1</v>
      </c>
      <c r="F34" s="3" t="s">
        <v>34</v>
      </c>
      <c r="G34" s="3" t="s">
        <v>36</v>
      </c>
      <c r="H34" s="3" t="s">
        <v>22</v>
      </c>
      <c r="I34" s="3" t="s">
        <v>23</v>
      </c>
      <c r="J34" s="5" t="s">
        <v>57</v>
      </c>
      <c r="K34" s="22" t="s">
        <v>133</v>
      </c>
      <c r="L34" s="6" t="s">
        <v>24</v>
      </c>
      <c r="M34" s="7">
        <v>1.94</v>
      </c>
      <c r="N34" s="7">
        <v>2</v>
      </c>
      <c r="O34" s="8" t="s">
        <v>25</v>
      </c>
      <c r="P34" s="7">
        <f t="shared" si="4"/>
        <v>50</v>
      </c>
      <c r="Q34" s="24">
        <f t="shared" si="0"/>
        <v>-2</v>
      </c>
      <c r="R34" s="9">
        <f t="shared" si="5"/>
        <v>-7.3849999999999998</v>
      </c>
      <c r="S34" s="10">
        <f t="shared" si="1"/>
        <v>42.615000000000002</v>
      </c>
      <c r="T34" s="11">
        <f t="shared" si="2"/>
        <v>0.45454545454545453</v>
      </c>
      <c r="U34" s="12">
        <f t="shared" si="3"/>
        <v>-0.14769999999999997</v>
      </c>
      <c r="V34">
        <f>COUNTIF($L$1:L34,1)</f>
        <v>15</v>
      </c>
      <c r="W34">
        <v>33</v>
      </c>
    </row>
    <row r="35" spans="1:23" x14ac:dyDescent="0.25">
      <c r="A35" s="3">
        <v>34</v>
      </c>
      <c r="B35" s="4">
        <v>44884</v>
      </c>
      <c r="C35" s="3" t="s">
        <v>134</v>
      </c>
      <c r="D35" s="3" t="s">
        <v>30</v>
      </c>
      <c r="E35" s="3">
        <v>1</v>
      </c>
      <c r="F35" s="3" t="s">
        <v>27</v>
      </c>
      <c r="G35" s="3" t="s">
        <v>20</v>
      </c>
      <c r="H35" s="3" t="s">
        <v>22</v>
      </c>
      <c r="I35" s="3" t="s">
        <v>23</v>
      </c>
      <c r="J35" s="13" t="s">
        <v>135</v>
      </c>
      <c r="K35" s="22"/>
      <c r="L35" s="6" t="s">
        <v>21</v>
      </c>
      <c r="M35" s="7">
        <v>1.98</v>
      </c>
      <c r="N35" s="7">
        <v>2</v>
      </c>
      <c r="O35" s="8" t="s">
        <v>25</v>
      </c>
      <c r="P35" s="7">
        <f t="shared" si="4"/>
        <v>52</v>
      </c>
      <c r="Q35" s="23">
        <f t="shared" si="0"/>
        <v>1.96</v>
      </c>
      <c r="R35" s="9">
        <f t="shared" si="5"/>
        <v>-5.4249999999999998</v>
      </c>
      <c r="S35" s="10">
        <f t="shared" si="1"/>
        <v>46.575000000000003</v>
      </c>
      <c r="T35" s="11">
        <f t="shared" si="2"/>
        <v>0.47058823529411764</v>
      </c>
      <c r="U35" s="12">
        <f t="shared" si="3"/>
        <v>-0.10432692307692303</v>
      </c>
      <c r="V35">
        <f>COUNTIF($L$1:L35,1)</f>
        <v>16</v>
      </c>
      <c r="W35">
        <v>34</v>
      </c>
    </row>
    <row r="36" spans="1:23" ht="26.25" x14ac:dyDescent="0.25">
      <c r="A36" s="3">
        <v>35</v>
      </c>
      <c r="B36" s="4">
        <v>44884</v>
      </c>
      <c r="C36" s="3" t="s">
        <v>136</v>
      </c>
      <c r="D36" s="3" t="s">
        <v>30</v>
      </c>
      <c r="E36" s="3">
        <v>2</v>
      </c>
      <c r="F36" s="3" t="s">
        <v>94</v>
      </c>
      <c r="G36" s="3" t="s">
        <v>20</v>
      </c>
      <c r="H36" s="3" t="s">
        <v>22</v>
      </c>
      <c r="I36" s="3" t="s">
        <v>23</v>
      </c>
      <c r="J36" s="13" t="s">
        <v>137</v>
      </c>
      <c r="K36" s="22"/>
      <c r="L36" s="6" t="s">
        <v>21</v>
      </c>
      <c r="M36" s="7">
        <v>2</v>
      </c>
      <c r="N36" s="7">
        <v>1.5</v>
      </c>
      <c r="O36" s="8" t="s">
        <v>25</v>
      </c>
      <c r="P36" s="7">
        <f t="shared" si="4"/>
        <v>53.5</v>
      </c>
      <c r="Q36" s="23">
        <f t="shared" si="0"/>
        <v>1.5</v>
      </c>
      <c r="R36" s="9">
        <f t="shared" si="5"/>
        <v>-3.9249999999999998</v>
      </c>
      <c r="S36" s="10">
        <f t="shared" si="1"/>
        <v>49.575000000000003</v>
      </c>
      <c r="T36" s="11">
        <f t="shared" si="2"/>
        <v>0.48571428571428571</v>
      </c>
      <c r="U36" s="12">
        <f t="shared" si="3"/>
        <v>-7.3364485981308361E-2</v>
      </c>
      <c r="V36">
        <f>COUNTIF($L$1:L36,1)</f>
        <v>17</v>
      </c>
      <c r="W36">
        <v>35</v>
      </c>
    </row>
    <row r="37" spans="1:23" x14ac:dyDescent="0.25">
      <c r="A37" s="3">
        <v>36</v>
      </c>
      <c r="B37" s="4">
        <v>44885</v>
      </c>
      <c r="C37" s="3" t="s">
        <v>138</v>
      </c>
      <c r="D37" s="3" t="s">
        <v>30</v>
      </c>
      <c r="E37" s="3">
        <v>1</v>
      </c>
      <c r="F37" s="3" t="s">
        <v>34</v>
      </c>
      <c r="G37" s="3" t="s">
        <v>20</v>
      </c>
      <c r="H37" s="3" t="s">
        <v>22</v>
      </c>
      <c r="I37" s="3" t="s">
        <v>23</v>
      </c>
      <c r="J37" s="5" t="s">
        <v>50</v>
      </c>
      <c r="K37" s="22"/>
      <c r="L37" s="6" t="s">
        <v>24</v>
      </c>
      <c r="M37" s="7">
        <v>2</v>
      </c>
      <c r="N37" s="7">
        <v>0.75</v>
      </c>
      <c r="O37" s="8" t="s">
        <v>25</v>
      </c>
      <c r="P37" s="7">
        <f t="shared" si="4"/>
        <v>54.25</v>
      </c>
      <c r="Q37" s="24">
        <f t="shared" si="0"/>
        <v>-0.75</v>
      </c>
      <c r="R37" s="9">
        <f t="shared" si="5"/>
        <v>-4.6749999999999998</v>
      </c>
      <c r="S37" s="10">
        <f t="shared" si="1"/>
        <v>49.575000000000003</v>
      </c>
      <c r="T37" s="11">
        <f t="shared" si="2"/>
        <v>0.47222222222222221</v>
      </c>
      <c r="U37" s="12">
        <f t="shared" si="3"/>
        <v>-8.6175115207373226E-2</v>
      </c>
      <c r="V37">
        <f>COUNTIF($L$1:L37,1)</f>
        <v>17</v>
      </c>
      <c r="W37">
        <v>36</v>
      </c>
    </row>
    <row r="38" spans="1:23" x14ac:dyDescent="0.25">
      <c r="A38" s="3">
        <v>37</v>
      </c>
      <c r="B38" s="4">
        <v>44885</v>
      </c>
      <c r="C38" s="3" t="s">
        <v>139</v>
      </c>
      <c r="D38" s="3" t="s">
        <v>30</v>
      </c>
      <c r="E38" s="3">
        <v>1</v>
      </c>
      <c r="F38" s="3" t="s">
        <v>48</v>
      </c>
      <c r="G38" s="3" t="s">
        <v>20</v>
      </c>
      <c r="H38" s="3" t="s">
        <v>22</v>
      </c>
      <c r="I38" s="3" t="s">
        <v>23</v>
      </c>
      <c r="J38" s="13" t="s">
        <v>57</v>
      </c>
      <c r="K38" s="22" t="s">
        <v>26</v>
      </c>
      <c r="L38" s="6" t="s">
        <v>21</v>
      </c>
      <c r="M38" s="7">
        <v>1.47</v>
      </c>
      <c r="N38" s="7">
        <v>2</v>
      </c>
      <c r="O38" s="8" t="s">
        <v>25</v>
      </c>
      <c r="P38" s="7">
        <f t="shared" si="4"/>
        <v>56.25</v>
      </c>
      <c r="Q38" s="23">
        <f t="shared" si="0"/>
        <v>0.94</v>
      </c>
      <c r="R38" s="9">
        <f t="shared" si="5"/>
        <v>-3.7349999999999999</v>
      </c>
      <c r="S38" s="10">
        <f t="shared" si="1"/>
        <v>52.515000000000001</v>
      </c>
      <c r="T38" s="11">
        <f t="shared" si="2"/>
        <v>0.48648648648648651</v>
      </c>
      <c r="U38" s="12">
        <f t="shared" si="3"/>
        <v>-6.6399999999999987E-2</v>
      </c>
      <c r="V38">
        <f>COUNTIF($L$1:L38,1)</f>
        <v>18</v>
      </c>
      <c r="W38">
        <v>37</v>
      </c>
    </row>
    <row r="39" spans="1:23" x14ac:dyDescent="0.25">
      <c r="A39" s="3">
        <v>38</v>
      </c>
      <c r="B39" s="4">
        <v>44885</v>
      </c>
      <c r="C39" s="3" t="s">
        <v>140</v>
      </c>
      <c r="D39" s="3" t="s">
        <v>141</v>
      </c>
      <c r="E39" s="3">
        <v>1</v>
      </c>
      <c r="F39" s="3" t="s">
        <v>41</v>
      </c>
      <c r="G39" s="3" t="s">
        <v>20</v>
      </c>
      <c r="H39" s="3" t="s">
        <v>22</v>
      </c>
      <c r="I39" s="3" t="s">
        <v>53</v>
      </c>
      <c r="J39" s="13" t="s">
        <v>47</v>
      </c>
      <c r="K39" s="22"/>
      <c r="L39" s="6" t="s">
        <v>21</v>
      </c>
      <c r="M39" s="7">
        <v>2</v>
      </c>
      <c r="N39" s="7">
        <v>1.5</v>
      </c>
      <c r="O39" s="8" t="s">
        <v>25</v>
      </c>
      <c r="P39" s="7">
        <f t="shared" si="4"/>
        <v>57.75</v>
      </c>
      <c r="Q39" s="23">
        <f t="shared" si="0"/>
        <v>1.5</v>
      </c>
      <c r="R39" s="9">
        <f t="shared" si="5"/>
        <v>-2.2349999999999999</v>
      </c>
      <c r="S39" s="10">
        <f t="shared" si="1"/>
        <v>55.515000000000001</v>
      </c>
      <c r="T39" s="11">
        <f t="shared" si="2"/>
        <v>0.5</v>
      </c>
      <c r="U39" s="12">
        <f t="shared" si="3"/>
        <v>-3.8701298701298695E-2</v>
      </c>
      <c r="V39">
        <f>COUNTIF($L$1:L39,1)</f>
        <v>19</v>
      </c>
      <c r="W39">
        <v>38</v>
      </c>
    </row>
    <row r="40" spans="1:23" ht="26.25" x14ac:dyDescent="0.25">
      <c r="A40" s="3">
        <v>39</v>
      </c>
      <c r="B40" s="4">
        <v>44885</v>
      </c>
      <c r="C40" s="3" t="s">
        <v>142</v>
      </c>
      <c r="D40" s="3" t="s">
        <v>38</v>
      </c>
      <c r="E40" s="3">
        <v>2</v>
      </c>
      <c r="F40" s="3" t="s">
        <v>143</v>
      </c>
      <c r="G40" s="3" t="s">
        <v>20</v>
      </c>
      <c r="H40" s="3" t="s">
        <v>22</v>
      </c>
      <c r="I40" s="3" t="s">
        <v>23</v>
      </c>
      <c r="J40" s="13" t="s">
        <v>144</v>
      </c>
      <c r="K40" s="5"/>
      <c r="L40" s="6" t="s">
        <v>21</v>
      </c>
      <c r="M40" s="7">
        <v>2.17</v>
      </c>
      <c r="N40" s="7">
        <v>1</v>
      </c>
      <c r="O40" s="8" t="s">
        <v>25</v>
      </c>
      <c r="P40" s="7">
        <f t="shared" si="4"/>
        <v>58.75</v>
      </c>
      <c r="Q40" s="23">
        <f t="shared" si="0"/>
        <v>1.17</v>
      </c>
      <c r="R40" s="9">
        <f t="shared" si="5"/>
        <v>-1.0649999999999999</v>
      </c>
      <c r="S40" s="10">
        <f t="shared" si="1"/>
        <v>57.685000000000002</v>
      </c>
      <c r="T40" s="11">
        <f t="shared" si="2"/>
        <v>0.51282051282051277</v>
      </c>
      <c r="U40" s="12">
        <f t="shared" si="3"/>
        <v>-1.8127659574468047E-2</v>
      </c>
      <c r="V40">
        <f>COUNTIF($L$1:L40,1)</f>
        <v>20</v>
      </c>
      <c r="W40">
        <v>39</v>
      </c>
    </row>
    <row r="41" spans="1:23" x14ac:dyDescent="0.25">
      <c r="A41" s="3">
        <v>40</v>
      </c>
      <c r="B41" s="4">
        <v>44888</v>
      </c>
      <c r="C41" s="3" t="s">
        <v>145</v>
      </c>
      <c r="D41" s="3" t="s">
        <v>141</v>
      </c>
      <c r="E41" s="3">
        <v>1</v>
      </c>
      <c r="F41" s="3" t="s">
        <v>146</v>
      </c>
      <c r="G41" s="3" t="s">
        <v>20</v>
      </c>
      <c r="H41" s="3" t="s">
        <v>22</v>
      </c>
      <c r="I41" s="3" t="s">
        <v>53</v>
      </c>
      <c r="J41" s="5" t="s">
        <v>21</v>
      </c>
      <c r="K41" s="22"/>
      <c r="L41" s="6" t="s">
        <v>24</v>
      </c>
      <c r="M41" s="7">
        <v>2</v>
      </c>
      <c r="N41" s="7">
        <v>1</v>
      </c>
      <c r="O41" s="8" t="s">
        <v>25</v>
      </c>
      <c r="P41" s="7">
        <f t="shared" si="4"/>
        <v>59.75</v>
      </c>
      <c r="Q41" s="24">
        <f t="shared" si="0"/>
        <v>-1</v>
      </c>
      <c r="R41" s="9">
        <f t="shared" si="5"/>
        <v>-2.0649999999999999</v>
      </c>
      <c r="S41" s="10">
        <f t="shared" si="1"/>
        <v>57.685000000000002</v>
      </c>
      <c r="T41" s="11">
        <f t="shared" si="2"/>
        <v>0.5</v>
      </c>
      <c r="U41" s="12">
        <f t="shared" si="3"/>
        <v>-3.4560669456066909E-2</v>
      </c>
      <c r="V41">
        <f>COUNTIF($L$1:L41,1)</f>
        <v>20</v>
      </c>
      <c r="W41">
        <v>40</v>
      </c>
    </row>
    <row r="42" spans="1:23" x14ac:dyDescent="0.25">
      <c r="A42" s="3">
        <v>41</v>
      </c>
      <c r="B42" s="4">
        <v>44888</v>
      </c>
      <c r="C42" s="3" t="s">
        <v>147</v>
      </c>
      <c r="D42" s="3" t="s">
        <v>30</v>
      </c>
      <c r="E42" s="3">
        <v>1</v>
      </c>
      <c r="F42" s="3" t="s">
        <v>34</v>
      </c>
      <c r="G42" s="3" t="s">
        <v>20</v>
      </c>
      <c r="H42" s="3" t="s">
        <v>22</v>
      </c>
      <c r="I42" s="3" t="s">
        <v>23</v>
      </c>
      <c r="J42" s="13" t="s">
        <v>52</v>
      </c>
      <c r="K42" s="22"/>
      <c r="L42" s="6" t="s">
        <v>21</v>
      </c>
      <c r="M42" s="7">
        <v>2.0499999999999998</v>
      </c>
      <c r="N42" s="7">
        <v>2</v>
      </c>
      <c r="O42" s="8" t="s">
        <v>25</v>
      </c>
      <c r="P42" s="7">
        <f t="shared" si="4"/>
        <v>61.75</v>
      </c>
      <c r="Q42" s="23">
        <f t="shared" si="0"/>
        <v>2.0999999999999996</v>
      </c>
      <c r="R42" s="9">
        <f t="shared" si="5"/>
        <v>3.4999999999999698E-2</v>
      </c>
      <c r="S42" s="10">
        <f t="shared" si="1"/>
        <v>61.784999999999997</v>
      </c>
      <c r="T42" s="11">
        <f t="shared" si="2"/>
        <v>0.51219512195121952</v>
      </c>
      <c r="U42" s="12">
        <f t="shared" si="3"/>
        <v>5.6680161943314315E-4</v>
      </c>
      <c r="V42">
        <f>COUNTIF($L$1:L42,1)</f>
        <v>21</v>
      </c>
      <c r="W42">
        <v>41</v>
      </c>
    </row>
    <row r="43" spans="1:23" x14ac:dyDescent="0.25">
      <c r="A43" s="3">
        <v>42</v>
      </c>
      <c r="B43" s="4">
        <v>44888</v>
      </c>
      <c r="C43" s="3" t="s">
        <v>148</v>
      </c>
      <c r="D43" s="3" t="s">
        <v>141</v>
      </c>
      <c r="E43" s="3">
        <v>2</v>
      </c>
      <c r="F43" s="3" t="s">
        <v>149</v>
      </c>
      <c r="G43" s="3" t="s">
        <v>20</v>
      </c>
      <c r="H43" s="3" t="s">
        <v>150</v>
      </c>
      <c r="I43" s="3" t="s">
        <v>53</v>
      </c>
      <c r="J43" s="13" t="s">
        <v>151</v>
      </c>
      <c r="K43" s="22"/>
      <c r="L43" s="6" t="s">
        <v>21</v>
      </c>
      <c r="M43" s="7">
        <v>2</v>
      </c>
      <c r="N43" s="7">
        <v>2</v>
      </c>
      <c r="O43" s="8" t="s">
        <v>25</v>
      </c>
      <c r="P43" s="7">
        <f t="shared" si="4"/>
        <v>63.75</v>
      </c>
      <c r="Q43" s="23">
        <f t="shared" si="0"/>
        <v>2</v>
      </c>
      <c r="R43" s="9">
        <f t="shared" si="5"/>
        <v>2.0349999999999997</v>
      </c>
      <c r="S43" s="10">
        <f t="shared" si="1"/>
        <v>65.784999999999997</v>
      </c>
      <c r="T43" s="11">
        <f t="shared" si="2"/>
        <v>0.52380952380952384</v>
      </c>
      <c r="U43" s="12">
        <f t="shared" si="3"/>
        <v>3.1921568627450929E-2</v>
      </c>
      <c r="V43">
        <f>COUNTIF($L$1:L43,1)</f>
        <v>22</v>
      </c>
      <c r="W43">
        <v>42</v>
      </c>
    </row>
    <row r="44" spans="1:23" x14ac:dyDescent="0.25">
      <c r="A44" s="3">
        <v>43</v>
      </c>
      <c r="B44" s="4">
        <v>44888</v>
      </c>
      <c r="C44" s="3" t="s">
        <v>148</v>
      </c>
      <c r="D44" s="3" t="s">
        <v>141</v>
      </c>
      <c r="E44" s="3">
        <v>2</v>
      </c>
      <c r="F44" s="3" t="s">
        <v>152</v>
      </c>
      <c r="G44" s="3" t="s">
        <v>20</v>
      </c>
      <c r="H44" s="3" t="s">
        <v>150</v>
      </c>
      <c r="I44" s="3" t="s">
        <v>53</v>
      </c>
      <c r="J44" s="5" t="s">
        <v>153</v>
      </c>
      <c r="K44" s="22"/>
      <c r="L44" s="6" t="s">
        <v>24</v>
      </c>
      <c r="M44" s="7">
        <v>2.0499999999999998</v>
      </c>
      <c r="N44" s="7">
        <v>1.5</v>
      </c>
      <c r="O44" s="8" t="s">
        <v>25</v>
      </c>
      <c r="P44" s="7">
        <f t="shared" si="4"/>
        <v>65.25</v>
      </c>
      <c r="Q44" s="24">
        <f t="shared" si="0"/>
        <v>-1.5</v>
      </c>
      <c r="R44" s="9">
        <f t="shared" si="5"/>
        <v>0.5349999999999997</v>
      </c>
      <c r="S44" s="10">
        <f t="shared" si="1"/>
        <v>65.784999999999997</v>
      </c>
      <c r="T44" s="11">
        <f t="shared" si="2"/>
        <v>0.51162790697674421</v>
      </c>
      <c r="U44" s="12">
        <f t="shared" si="3"/>
        <v>8.1992337164750427E-3</v>
      </c>
      <c r="V44">
        <f>COUNTIF($L$1:L44,1)</f>
        <v>22</v>
      </c>
      <c r="W44">
        <v>43</v>
      </c>
    </row>
    <row r="45" spans="1:23" ht="26.25" x14ac:dyDescent="0.25">
      <c r="A45" s="3">
        <v>44</v>
      </c>
      <c r="B45" s="4">
        <v>44889</v>
      </c>
      <c r="C45" s="3" t="s">
        <v>154</v>
      </c>
      <c r="D45" s="3" t="s">
        <v>38</v>
      </c>
      <c r="E45" s="3">
        <v>2</v>
      </c>
      <c r="F45" s="3" t="s">
        <v>155</v>
      </c>
      <c r="G45" s="3" t="s">
        <v>20</v>
      </c>
      <c r="H45" s="3" t="s">
        <v>22</v>
      </c>
      <c r="I45" s="3" t="s">
        <v>23</v>
      </c>
      <c r="J45" s="5" t="s">
        <v>156</v>
      </c>
      <c r="K45" s="22" t="s">
        <v>157</v>
      </c>
      <c r="L45" s="6" t="s">
        <v>24</v>
      </c>
      <c r="M45" s="7">
        <v>2.09</v>
      </c>
      <c r="N45" s="7">
        <v>1</v>
      </c>
      <c r="O45" s="8" t="s">
        <v>25</v>
      </c>
      <c r="P45" s="7">
        <f t="shared" si="4"/>
        <v>66.25</v>
      </c>
      <c r="Q45" s="24">
        <f t="shared" si="0"/>
        <v>-1</v>
      </c>
      <c r="R45" s="9">
        <f t="shared" si="5"/>
        <v>-0.4650000000000003</v>
      </c>
      <c r="S45" s="10">
        <f t="shared" si="1"/>
        <v>65.784999999999997</v>
      </c>
      <c r="T45" s="11">
        <f t="shared" si="2"/>
        <v>0.5</v>
      </c>
      <c r="U45" s="12">
        <f t="shared" si="3"/>
        <v>-7.018867924528353E-3</v>
      </c>
      <c r="V45">
        <f>COUNTIF($L$1:L45,1)</f>
        <v>22</v>
      </c>
      <c r="W45">
        <v>44</v>
      </c>
    </row>
    <row r="46" spans="1:23" x14ac:dyDescent="0.25">
      <c r="A46" s="3">
        <v>45</v>
      </c>
      <c r="B46" s="4">
        <v>44890</v>
      </c>
      <c r="C46" s="3" t="s">
        <v>158</v>
      </c>
      <c r="D46" s="3" t="s">
        <v>141</v>
      </c>
      <c r="E46" s="3">
        <v>1</v>
      </c>
      <c r="F46" s="3" t="s">
        <v>159</v>
      </c>
      <c r="G46" s="3" t="s">
        <v>20</v>
      </c>
      <c r="H46" s="3" t="s">
        <v>22</v>
      </c>
      <c r="I46" s="3" t="s">
        <v>53</v>
      </c>
      <c r="J46" s="5" t="s">
        <v>160</v>
      </c>
      <c r="K46" s="22"/>
      <c r="L46" s="6" t="s">
        <v>24</v>
      </c>
      <c r="M46" s="7">
        <v>2.1</v>
      </c>
      <c r="N46" s="7">
        <v>1</v>
      </c>
      <c r="O46" s="8" t="s">
        <v>25</v>
      </c>
      <c r="P46" s="7">
        <f t="shared" si="4"/>
        <v>67.25</v>
      </c>
      <c r="Q46" s="24">
        <f t="shared" si="0"/>
        <v>-1</v>
      </c>
      <c r="R46" s="9">
        <f t="shared" si="5"/>
        <v>-1.4650000000000003</v>
      </c>
      <c r="S46" s="10">
        <f t="shared" si="1"/>
        <v>65.784999999999997</v>
      </c>
      <c r="T46" s="11">
        <f t="shared" si="2"/>
        <v>0.48888888888888887</v>
      </c>
      <c r="U46" s="12">
        <f t="shared" si="3"/>
        <v>-2.1784386617100422E-2</v>
      </c>
      <c r="V46">
        <f>COUNTIF($L$1:L46,1)</f>
        <v>22</v>
      </c>
      <c r="W46">
        <v>45</v>
      </c>
    </row>
    <row r="47" spans="1:23" x14ac:dyDescent="0.25">
      <c r="A47" s="3">
        <v>46</v>
      </c>
      <c r="B47" s="4">
        <v>44890</v>
      </c>
      <c r="C47" s="3" t="s">
        <v>158</v>
      </c>
      <c r="D47" s="3" t="s">
        <v>141</v>
      </c>
      <c r="E47" s="3">
        <v>1</v>
      </c>
      <c r="F47" s="3" t="s">
        <v>48</v>
      </c>
      <c r="G47" s="3" t="s">
        <v>20</v>
      </c>
      <c r="H47" s="3" t="s">
        <v>22</v>
      </c>
      <c r="I47" s="3" t="s">
        <v>53</v>
      </c>
      <c r="J47" s="13" t="s">
        <v>35</v>
      </c>
      <c r="K47" s="22"/>
      <c r="L47" s="6" t="s">
        <v>21</v>
      </c>
      <c r="M47" s="7">
        <v>2.4</v>
      </c>
      <c r="N47" s="7">
        <v>2</v>
      </c>
      <c r="O47" s="8" t="s">
        <v>25</v>
      </c>
      <c r="P47" s="7">
        <f t="shared" si="4"/>
        <v>69.25</v>
      </c>
      <c r="Q47" s="23">
        <f t="shared" si="0"/>
        <v>2.8</v>
      </c>
      <c r="R47" s="9">
        <f t="shared" si="5"/>
        <v>1.3349999999999995</v>
      </c>
      <c r="S47" s="10">
        <f t="shared" si="1"/>
        <v>70.584999999999994</v>
      </c>
      <c r="T47" s="11">
        <f t="shared" si="2"/>
        <v>0.5</v>
      </c>
      <c r="U47" s="12">
        <f t="shared" si="3"/>
        <v>1.9277978339350091E-2</v>
      </c>
      <c r="V47">
        <f>COUNTIF($L$1:L47,1)</f>
        <v>23</v>
      </c>
      <c r="W47">
        <v>46</v>
      </c>
    </row>
    <row r="48" spans="1:23" ht="18" customHeight="1" x14ac:dyDescent="0.25">
      <c r="A48" s="3">
        <v>47</v>
      </c>
      <c r="B48" s="4">
        <v>44890</v>
      </c>
      <c r="C48" s="3" t="s">
        <v>158</v>
      </c>
      <c r="D48" s="3" t="s">
        <v>141</v>
      </c>
      <c r="E48" s="3">
        <v>2</v>
      </c>
      <c r="F48" s="3" t="s">
        <v>161</v>
      </c>
      <c r="G48" s="3" t="s">
        <v>20</v>
      </c>
      <c r="H48" s="3" t="s">
        <v>150</v>
      </c>
      <c r="I48" s="3" t="s">
        <v>53</v>
      </c>
      <c r="J48" s="13" t="s">
        <v>162</v>
      </c>
      <c r="K48" s="22"/>
      <c r="L48" s="6" t="s">
        <v>21</v>
      </c>
      <c r="M48" s="7">
        <v>2.5299999999999998</v>
      </c>
      <c r="N48" s="7">
        <v>1.5</v>
      </c>
      <c r="O48" s="8" t="s">
        <v>25</v>
      </c>
      <c r="P48" s="7">
        <f t="shared" si="4"/>
        <v>70.75</v>
      </c>
      <c r="Q48" s="23">
        <f t="shared" si="0"/>
        <v>2.2949999999999999</v>
      </c>
      <c r="R48" s="9">
        <f t="shared" si="5"/>
        <v>3.6299999999999994</v>
      </c>
      <c r="S48" s="10">
        <f t="shared" si="1"/>
        <v>74.38</v>
      </c>
      <c r="T48" s="11">
        <f t="shared" si="2"/>
        <v>0.51063829787234039</v>
      </c>
      <c r="U48" s="12">
        <f t="shared" si="3"/>
        <v>5.1307420494699579E-2</v>
      </c>
      <c r="V48">
        <f>COUNTIF($L$1:L48,1)</f>
        <v>24</v>
      </c>
      <c r="W48">
        <v>47</v>
      </c>
    </row>
    <row r="49" spans="1:23" x14ac:dyDescent="0.25">
      <c r="A49" s="3">
        <v>48</v>
      </c>
      <c r="B49" s="4">
        <v>44890</v>
      </c>
      <c r="C49" s="3" t="s">
        <v>163</v>
      </c>
      <c r="D49" s="3" t="s">
        <v>30</v>
      </c>
      <c r="E49" s="3">
        <v>1</v>
      </c>
      <c r="F49" s="3" t="s">
        <v>32</v>
      </c>
      <c r="G49" s="3" t="s">
        <v>20</v>
      </c>
      <c r="H49" s="3" t="s">
        <v>22</v>
      </c>
      <c r="I49" s="3" t="s">
        <v>23</v>
      </c>
      <c r="J49" s="13" t="s">
        <v>58</v>
      </c>
      <c r="K49" s="22"/>
      <c r="L49" s="6" t="s">
        <v>21</v>
      </c>
      <c r="M49" s="7">
        <v>1.85</v>
      </c>
      <c r="N49" s="7">
        <v>2</v>
      </c>
      <c r="O49" s="8" t="s">
        <v>25</v>
      </c>
      <c r="P49" s="7">
        <f t="shared" si="4"/>
        <v>72.75</v>
      </c>
      <c r="Q49" s="23">
        <f t="shared" si="0"/>
        <v>1.7000000000000002</v>
      </c>
      <c r="R49" s="9">
        <f t="shared" si="5"/>
        <v>5.33</v>
      </c>
      <c r="S49" s="10">
        <f t="shared" si="1"/>
        <v>78.08</v>
      </c>
      <c r="T49" s="11">
        <f t="shared" si="2"/>
        <v>0.52083333333333337</v>
      </c>
      <c r="U49" s="12">
        <f t="shared" si="3"/>
        <v>7.3264604810996545E-2</v>
      </c>
      <c r="V49">
        <f>COUNTIF($L$1:L49,1)</f>
        <v>25</v>
      </c>
      <c r="W49">
        <v>48</v>
      </c>
    </row>
    <row r="50" spans="1:23" ht="26.25" x14ac:dyDescent="0.25">
      <c r="A50" s="3">
        <v>49</v>
      </c>
      <c r="B50" s="4">
        <v>44890</v>
      </c>
      <c r="C50" s="3" t="s">
        <v>164</v>
      </c>
      <c r="D50" s="3" t="s">
        <v>30</v>
      </c>
      <c r="E50" s="3">
        <v>2</v>
      </c>
      <c r="F50" s="3" t="s">
        <v>165</v>
      </c>
      <c r="G50" s="3" t="s">
        <v>20</v>
      </c>
      <c r="H50" s="3" t="s">
        <v>22</v>
      </c>
      <c r="I50" s="3" t="s">
        <v>23</v>
      </c>
      <c r="J50" s="13" t="s">
        <v>49</v>
      </c>
      <c r="K50" s="22"/>
      <c r="L50" s="6" t="s">
        <v>21</v>
      </c>
      <c r="M50" s="7">
        <v>2.1800000000000002</v>
      </c>
      <c r="N50" s="7">
        <v>1</v>
      </c>
      <c r="O50" s="8" t="s">
        <v>25</v>
      </c>
      <c r="P50" s="7">
        <f t="shared" si="4"/>
        <v>73.75</v>
      </c>
      <c r="Q50" s="23">
        <f t="shared" si="0"/>
        <v>1.1800000000000002</v>
      </c>
      <c r="R50" s="9">
        <f t="shared" si="5"/>
        <v>6.51</v>
      </c>
      <c r="S50" s="10">
        <f t="shared" si="1"/>
        <v>80.260000000000005</v>
      </c>
      <c r="T50" s="11">
        <f t="shared" si="2"/>
        <v>0.53061224489795922</v>
      </c>
      <c r="U50" s="12">
        <f t="shared" si="3"/>
        <v>8.8271186440678037E-2</v>
      </c>
      <c r="V50">
        <f>COUNTIF($L$1:L50,1)</f>
        <v>26</v>
      </c>
      <c r="W50">
        <v>49</v>
      </c>
    </row>
    <row r="51" spans="1:23" x14ac:dyDescent="0.25">
      <c r="A51" s="3">
        <v>50</v>
      </c>
      <c r="B51" s="4">
        <v>44890</v>
      </c>
      <c r="C51" s="3" t="s">
        <v>166</v>
      </c>
      <c r="D51" s="3" t="s">
        <v>30</v>
      </c>
      <c r="E51" s="3">
        <v>1</v>
      </c>
      <c r="F51" s="3" t="s">
        <v>167</v>
      </c>
      <c r="G51" s="3" t="s">
        <v>20</v>
      </c>
      <c r="H51" s="3" t="s">
        <v>22</v>
      </c>
      <c r="I51" s="3" t="s">
        <v>23</v>
      </c>
      <c r="J51" s="5" t="s">
        <v>58</v>
      </c>
      <c r="K51" s="22" t="s">
        <v>168</v>
      </c>
      <c r="L51" s="6" t="s">
        <v>24</v>
      </c>
      <c r="M51" s="7">
        <v>1.98</v>
      </c>
      <c r="N51" s="7">
        <v>1.5</v>
      </c>
      <c r="O51" s="8" t="s">
        <v>25</v>
      </c>
      <c r="P51" s="7">
        <f t="shared" si="4"/>
        <v>75.25</v>
      </c>
      <c r="Q51" s="24">
        <f t="shared" si="0"/>
        <v>-1.5</v>
      </c>
      <c r="R51" s="9">
        <f t="shared" si="5"/>
        <v>5.01</v>
      </c>
      <c r="S51" s="10">
        <f t="shared" si="1"/>
        <v>80.260000000000005</v>
      </c>
      <c r="T51" s="11">
        <f t="shared" si="2"/>
        <v>0.52</v>
      </c>
      <c r="U51" s="12">
        <f t="shared" si="3"/>
        <v>6.6578073089701068E-2</v>
      </c>
      <c r="V51">
        <f>COUNTIF($L$1:L51,1)</f>
        <v>26</v>
      </c>
      <c r="W51">
        <v>50</v>
      </c>
    </row>
    <row r="52" spans="1:23" x14ac:dyDescent="0.25">
      <c r="A52" s="3">
        <v>51</v>
      </c>
      <c r="B52" s="4">
        <v>44890</v>
      </c>
      <c r="C52" s="3" t="s">
        <v>169</v>
      </c>
      <c r="D52" s="3" t="s">
        <v>30</v>
      </c>
      <c r="E52" s="3">
        <v>1</v>
      </c>
      <c r="F52" s="3" t="s">
        <v>33</v>
      </c>
      <c r="G52" s="3" t="s">
        <v>20</v>
      </c>
      <c r="H52" s="3" t="s">
        <v>22</v>
      </c>
      <c r="I52" s="3" t="s">
        <v>23</v>
      </c>
      <c r="J52" s="5" t="s">
        <v>170</v>
      </c>
      <c r="K52" s="22"/>
      <c r="L52" s="6" t="s">
        <v>24</v>
      </c>
      <c r="M52" s="7">
        <v>2.0499999999999998</v>
      </c>
      <c r="N52" s="7">
        <v>0.75</v>
      </c>
      <c r="O52" s="8" t="s">
        <v>25</v>
      </c>
      <c r="P52" s="7">
        <f t="shared" si="4"/>
        <v>76</v>
      </c>
      <c r="Q52" s="24">
        <f t="shared" si="0"/>
        <v>-0.75</v>
      </c>
      <c r="R52" s="9">
        <f t="shared" si="5"/>
        <v>4.26</v>
      </c>
      <c r="S52" s="10">
        <f t="shared" si="1"/>
        <v>80.260000000000005</v>
      </c>
      <c r="T52" s="11">
        <f t="shared" si="2"/>
        <v>0.50980392156862742</v>
      </c>
      <c r="U52" s="12">
        <f t="shared" si="3"/>
        <v>5.6052631578947437E-2</v>
      </c>
      <c r="V52">
        <f>COUNTIF($L$1:L52,1)</f>
        <v>26</v>
      </c>
      <c r="W52">
        <v>51</v>
      </c>
    </row>
    <row r="53" spans="1:23" ht="26.25" x14ac:dyDescent="0.25">
      <c r="A53" s="3">
        <v>52</v>
      </c>
      <c r="B53" s="4">
        <v>44891</v>
      </c>
      <c r="C53" s="3" t="s">
        <v>171</v>
      </c>
      <c r="D53" s="3" t="s">
        <v>30</v>
      </c>
      <c r="E53" s="3">
        <v>2</v>
      </c>
      <c r="F53" s="3" t="s">
        <v>56</v>
      </c>
      <c r="G53" s="3" t="s">
        <v>20</v>
      </c>
      <c r="H53" s="3" t="s">
        <v>22</v>
      </c>
      <c r="I53" s="3" t="s">
        <v>23</v>
      </c>
      <c r="J53" s="13" t="s">
        <v>172</v>
      </c>
      <c r="K53" s="22"/>
      <c r="L53" s="6" t="s">
        <v>21</v>
      </c>
      <c r="M53" s="7">
        <v>2.96</v>
      </c>
      <c r="N53" s="7">
        <v>1</v>
      </c>
      <c r="O53" s="8" t="s">
        <v>25</v>
      </c>
      <c r="P53" s="7">
        <f t="shared" si="4"/>
        <v>77</v>
      </c>
      <c r="Q53" s="23">
        <f t="shared" si="0"/>
        <v>1.96</v>
      </c>
      <c r="R53" s="9">
        <f t="shared" si="5"/>
        <v>6.22</v>
      </c>
      <c r="S53" s="10">
        <f t="shared" si="1"/>
        <v>83.22</v>
      </c>
      <c r="T53" s="11">
        <f t="shared" si="2"/>
        <v>0.51923076923076927</v>
      </c>
      <c r="U53" s="12">
        <f t="shared" si="3"/>
        <v>8.077922077922077E-2</v>
      </c>
      <c r="V53">
        <f>COUNTIF($L$1:L53,1)</f>
        <v>27</v>
      </c>
      <c r="W53">
        <v>52</v>
      </c>
    </row>
    <row r="54" spans="1:23" x14ac:dyDescent="0.25">
      <c r="A54" s="3">
        <v>53</v>
      </c>
      <c r="B54" s="4">
        <v>44891</v>
      </c>
      <c r="C54" s="3" t="s">
        <v>173</v>
      </c>
      <c r="D54" s="3" t="s">
        <v>30</v>
      </c>
      <c r="E54" s="3">
        <v>1</v>
      </c>
      <c r="F54" s="3" t="s">
        <v>40</v>
      </c>
      <c r="G54" s="3" t="s">
        <v>20</v>
      </c>
      <c r="H54" s="3" t="s">
        <v>22</v>
      </c>
      <c r="I54" s="3" t="s">
        <v>23</v>
      </c>
      <c r="J54" s="13" t="s">
        <v>47</v>
      </c>
      <c r="K54" s="22"/>
      <c r="L54" s="6" t="s">
        <v>21</v>
      </c>
      <c r="M54" s="7">
        <v>1.53</v>
      </c>
      <c r="N54" s="7">
        <v>1.5</v>
      </c>
      <c r="O54" s="8" t="s">
        <v>25</v>
      </c>
      <c r="P54" s="7">
        <f t="shared" si="4"/>
        <v>78.5</v>
      </c>
      <c r="Q54" s="23">
        <f t="shared" si="0"/>
        <v>0.79499999999999993</v>
      </c>
      <c r="R54" s="9">
        <f t="shared" si="5"/>
        <v>7.0149999999999997</v>
      </c>
      <c r="S54" s="10">
        <f t="shared" si="1"/>
        <v>85.515000000000001</v>
      </c>
      <c r="T54" s="11">
        <f t="shared" si="2"/>
        <v>0.52830188679245282</v>
      </c>
      <c r="U54" s="12">
        <f t="shared" si="3"/>
        <v>8.9363057324840775E-2</v>
      </c>
      <c r="V54">
        <f>COUNTIF($L$1:L54,1)</f>
        <v>28</v>
      </c>
      <c r="W54">
        <v>53</v>
      </c>
    </row>
    <row r="55" spans="1:23" x14ac:dyDescent="0.25">
      <c r="A55" s="3">
        <v>54</v>
      </c>
      <c r="B55" s="4">
        <v>44891</v>
      </c>
      <c r="C55" s="3" t="s">
        <v>174</v>
      </c>
      <c r="D55" s="3" t="s">
        <v>30</v>
      </c>
      <c r="E55" s="3">
        <v>1</v>
      </c>
      <c r="F55" s="3" t="s">
        <v>34</v>
      </c>
      <c r="G55" s="3" t="s">
        <v>20</v>
      </c>
      <c r="H55" s="3" t="s">
        <v>22</v>
      </c>
      <c r="I55" s="3" t="s">
        <v>23</v>
      </c>
      <c r="J55" s="13" t="s">
        <v>175</v>
      </c>
      <c r="K55" s="22"/>
      <c r="L55" s="6" t="s">
        <v>21</v>
      </c>
      <c r="M55" s="7">
        <v>2</v>
      </c>
      <c r="N55" s="7">
        <v>1.5</v>
      </c>
      <c r="O55" s="8" t="s">
        <v>25</v>
      </c>
      <c r="P55" s="7">
        <f t="shared" si="4"/>
        <v>80</v>
      </c>
      <c r="Q55" s="23">
        <f t="shared" si="0"/>
        <v>1.5</v>
      </c>
      <c r="R55" s="9">
        <f t="shared" si="5"/>
        <v>8.5150000000000006</v>
      </c>
      <c r="S55" s="10">
        <f t="shared" si="1"/>
        <v>88.515000000000001</v>
      </c>
      <c r="T55" s="11">
        <f t="shared" si="2"/>
        <v>0.53703703703703709</v>
      </c>
      <c r="U55" s="12">
        <f t="shared" si="3"/>
        <v>0.1064375</v>
      </c>
      <c r="V55">
        <f>COUNTIF($L$1:L55,1)</f>
        <v>29</v>
      </c>
      <c r="W55">
        <v>54</v>
      </c>
    </row>
    <row r="56" spans="1:23" x14ac:dyDescent="0.25">
      <c r="A56" s="3">
        <v>55</v>
      </c>
      <c r="B56" s="4">
        <v>44891</v>
      </c>
      <c r="C56" s="3" t="s">
        <v>176</v>
      </c>
      <c r="D56" s="3" t="s">
        <v>141</v>
      </c>
      <c r="E56" s="3">
        <v>2</v>
      </c>
      <c r="F56" s="3" t="s">
        <v>177</v>
      </c>
      <c r="G56" s="3" t="s">
        <v>20</v>
      </c>
      <c r="H56" s="3" t="s">
        <v>22</v>
      </c>
      <c r="I56" s="3" t="s">
        <v>53</v>
      </c>
      <c r="J56" s="5" t="s">
        <v>178</v>
      </c>
      <c r="K56" s="22"/>
      <c r="L56" s="6" t="s">
        <v>24</v>
      </c>
      <c r="M56" s="7">
        <v>1.91</v>
      </c>
      <c r="N56" s="7">
        <v>2</v>
      </c>
      <c r="O56" s="8" t="s">
        <v>25</v>
      </c>
      <c r="P56" s="7">
        <f t="shared" si="4"/>
        <v>82</v>
      </c>
      <c r="Q56" s="24">
        <f t="shared" si="0"/>
        <v>-2</v>
      </c>
      <c r="R56" s="9">
        <f t="shared" si="5"/>
        <v>6.5150000000000006</v>
      </c>
      <c r="S56" s="10">
        <f t="shared" si="1"/>
        <v>88.515000000000001</v>
      </c>
      <c r="T56" s="11">
        <f t="shared" si="2"/>
        <v>0.52727272727272723</v>
      </c>
      <c r="U56" s="12">
        <f t="shared" si="3"/>
        <v>7.9451219512195123E-2</v>
      </c>
      <c r="V56">
        <f>COUNTIF($L$1:L56,1)</f>
        <v>29</v>
      </c>
      <c r="W56">
        <v>55</v>
      </c>
    </row>
    <row r="57" spans="1:23" ht="26.25" x14ac:dyDescent="0.25">
      <c r="A57" s="3">
        <v>56</v>
      </c>
      <c r="B57" s="4">
        <v>44891</v>
      </c>
      <c r="C57" s="3" t="s">
        <v>179</v>
      </c>
      <c r="D57" s="3" t="s">
        <v>30</v>
      </c>
      <c r="E57" s="3">
        <v>2</v>
      </c>
      <c r="F57" s="3" t="s">
        <v>180</v>
      </c>
      <c r="G57" s="3" t="s">
        <v>20</v>
      </c>
      <c r="H57" s="3" t="s">
        <v>22</v>
      </c>
      <c r="I57" s="3" t="s">
        <v>23</v>
      </c>
      <c r="J57" s="5" t="s">
        <v>181</v>
      </c>
      <c r="K57" s="22" t="s">
        <v>182</v>
      </c>
      <c r="L57" s="6" t="s">
        <v>24</v>
      </c>
      <c r="M57" s="7">
        <v>2.37</v>
      </c>
      <c r="N57" s="7">
        <v>0.45</v>
      </c>
      <c r="O57" s="8" t="s">
        <v>25</v>
      </c>
      <c r="P57" s="7">
        <f t="shared" si="4"/>
        <v>82.45</v>
      </c>
      <c r="Q57" s="24">
        <f t="shared" si="0"/>
        <v>-0.45</v>
      </c>
      <c r="R57" s="9">
        <f t="shared" si="5"/>
        <v>6.0650000000000004</v>
      </c>
      <c r="S57" s="10">
        <f t="shared" si="1"/>
        <v>88.515000000000001</v>
      </c>
      <c r="T57" s="11">
        <f t="shared" si="2"/>
        <v>0.5178571428571429</v>
      </c>
      <c r="U57" s="12">
        <f t="shared" si="3"/>
        <v>7.3559733171619138E-2</v>
      </c>
      <c r="V57">
        <f>COUNTIF($L$1:L57,1)</f>
        <v>29</v>
      </c>
      <c r="W57">
        <v>56</v>
      </c>
    </row>
    <row r="58" spans="1:23" x14ac:dyDescent="0.25">
      <c r="A58" s="3">
        <v>57</v>
      </c>
      <c r="B58" s="4">
        <v>44891</v>
      </c>
      <c r="C58" s="3" t="s">
        <v>183</v>
      </c>
      <c r="D58" s="3" t="s">
        <v>30</v>
      </c>
      <c r="E58" s="3">
        <v>1</v>
      </c>
      <c r="F58" s="3" t="s">
        <v>27</v>
      </c>
      <c r="G58" s="3" t="s">
        <v>20</v>
      </c>
      <c r="H58" s="3" t="s">
        <v>22</v>
      </c>
      <c r="I58" s="3" t="s">
        <v>23</v>
      </c>
      <c r="J58" s="5" t="s">
        <v>44</v>
      </c>
      <c r="K58" s="22"/>
      <c r="L58" s="6" t="s">
        <v>24</v>
      </c>
      <c r="M58" s="7">
        <v>2.16</v>
      </c>
      <c r="N58" s="7">
        <v>1</v>
      </c>
      <c r="O58" s="8" t="s">
        <v>25</v>
      </c>
      <c r="P58" s="7">
        <f t="shared" si="4"/>
        <v>83.45</v>
      </c>
      <c r="Q58" s="24">
        <f t="shared" si="0"/>
        <v>-1</v>
      </c>
      <c r="R58" s="9">
        <f t="shared" si="5"/>
        <v>5.0650000000000004</v>
      </c>
      <c r="S58" s="10">
        <f t="shared" si="1"/>
        <v>88.515000000000001</v>
      </c>
      <c r="T58" s="11">
        <f t="shared" si="2"/>
        <v>0.50877192982456143</v>
      </c>
      <c r="U58" s="12">
        <f t="shared" si="3"/>
        <v>6.0695026962252818E-2</v>
      </c>
      <c r="V58">
        <f>COUNTIF($L$1:L58,1)</f>
        <v>29</v>
      </c>
      <c r="W58">
        <v>57</v>
      </c>
    </row>
    <row r="59" spans="1:23" x14ac:dyDescent="0.25">
      <c r="A59" s="3">
        <v>58</v>
      </c>
      <c r="B59" s="4">
        <v>44891</v>
      </c>
      <c r="C59" s="3" t="s">
        <v>184</v>
      </c>
      <c r="D59" s="3" t="s">
        <v>30</v>
      </c>
      <c r="E59" s="3">
        <v>1</v>
      </c>
      <c r="F59" s="3">
        <v>2</v>
      </c>
      <c r="G59" s="3" t="s">
        <v>20</v>
      </c>
      <c r="H59" s="3" t="s">
        <v>22</v>
      </c>
      <c r="I59" s="3" t="s">
        <v>23</v>
      </c>
      <c r="J59" s="5" t="s">
        <v>58</v>
      </c>
      <c r="K59" s="22"/>
      <c r="L59" s="6" t="s">
        <v>24</v>
      </c>
      <c r="M59" s="7">
        <v>3.73</v>
      </c>
      <c r="N59" s="7">
        <v>1</v>
      </c>
      <c r="O59" s="8" t="s">
        <v>25</v>
      </c>
      <c r="P59" s="7">
        <f t="shared" si="4"/>
        <v>84.45</v>
      </c>
      <c r="Q59" s="24">
        <f t="shared" si="0"/>
        <v>-1</v>
      </c>
      <c r="R59" s="9">
        <f t="shared" si="5"/>
        <v>4.0650000000000004</v>
      </c>
      <c r="S59" s="10">
        <f t="shared" si="1"/>
        <v>88.515000000000001</v>
      </c>
      <c r="T59" s="11">
        <f t="shared" si="2"/>
        <v>0.5</v>
      </c>
      <c r="U59" s="12">
        <f t="shared" si="3"/>
        <v>4.8134991119005301E-2</v>
      </c>
      <c r="V59">
        <f>COUNTIF($L$1:L59,1)</f>
        <v>29</v>
      </c>
      <c r="W59">
        <v>58</v>
      </c>
    </row>
    <row r="60" spans="1:23" ht="26.25" x14ac:dyDescent="0.25">
      <c r="A60" s="3">
        <v>59</v>
      </c>
      <c r="B60" s="4">
        <v>44891</v>
      </c>
      <c r="C60" s="3" t="s">
        <v>185</v>
      </c>
      <c r="D60" s="3" t="s">
        <v>30</v>
      </c>
      <c r="E60" s="3">
        <v>2</v>
      </c>
      <c r="F60" s="3" t="s">
        <v>186</v>
      </c>
      <c r="G60" s="3" t="s">
        <v>20</v>
      </c>
      <c r="H60" s="3" t="s">
        <v>22</v>
      </c>
      <c r="I60" s="3" t="s">
        <v>23</v>
      </c>
      <c r="J60" s="5" t="s">
        <v>187</v>
      </c>
      <c r="K60" s="22" t="s">
        <v>188</v>
      </c>
      <c r="L60" s="6" t="s">
        <v>24</v>
      </c>
      <c r="M60" s="7">
        <v>2.5099999999999998</v>
      </c>
      <c r="N60" s="7">
        <v>2</v>
      </c>
      <c r="O60" s="8" t="s">
        <v>25</v>
      </c>
      <c r="P60" s="7">
        <f t="shared" si="4"/>
        <v>86.45</v>
      </c>
      <c r="Q60" s="24">
        <f t="shared" si="0"/>
        <v>-2</v>
      </c>
      <c r="R60" s="9">
        <f t="shared" si="5"/>
        <v>2.0650000000000004</v>
      </c>
      <c r="S60" s="10">
        <f t="shared" si="1"/>
        <v>88.515000000000001</v>
      </c>
      <c r="T60" s="11">
        <f t="shared" si="2"/>
        <v>0.49152542372881358</v>
      </c>
      <c r="U60" s="12">
        <f t="shared" si="3"/>
        <v>2.3886639676113333E-2</v>
      </c>
      <c r="V60">
        <f>COUNTIF($L$1:L60,1)</f>
        <v>29</v>
      </c>
      <c r="W60">
        <v>59</v>
      </c>
    </row>
    <row r="61" spans="1:23" x14ac:dyDescent="0.25">
      <c r="A61" s="3">
        <v>60</v>
      </c>
      <c r="B61" s="4">
        <v>44891</v>
      </c>
      <c r="C61" s="3" t="s">
        <v>189</v>
      </c>
      <c r="D61" s="3" t="s">
        <v>30</v>
      </c>
      <c r="E61" s="3">
        <v>1</v>
      </c>
      <c r="F61" s="3" t="s">
        <v>190</v>
      </c>
      <c r="G61" s="3" t="s">
        <v>20</v>
      </c>
      <c r="H61" s="3" t="s">
        <v>22</v>
      </c>
      <c r="I61" s="3" t="s">
        <v>23</v>
      </c>
      <c r="J61" s="5" t="s">
        <v>50</v>
      </c>
      <c r="K61" s="22" t="s">
        <v>26</v>
      </c>
      <c r="L61" s="6" t="s">
        <v>24</v>
      </c>
      <c r="M61" s="7">
        <v>1.92</v>
      </c>
      <c r="N61" s="7">
        <v>3</v>
      </c>
      <c r="O61" s="8" t="s">
        <v>25</v>
      </c>
      <c r="P61" s="7">
        <f t="shared" si="4"/>
        <v>89.45</v>
      </c>
      <c r="Q61" s="24">
        <f t="shared" si="0"/>
        <v>-3</v>
      </c>
      <c r="R61" s="9">
        <f t="shared" si="5"/>
        <v>-0.93499999999999961</v>
      </c>
      <c r="S61" s="10">
        <f t="shared" si="1"/>
        <v>88.515000000000001</v>
      </c>
      <c r="T61" s="11">
        <f t="shared" si="2"/>
        <v>0.48333333333333334</v>
      </c>
      <c r="U61" s="12">
        <f t="shared" si="3"/>
        <v>-1.0452766908887672E-2</v>
      </c>
      <c r="V61">
        <f>COUNTIF($L$1:L61,1)</f>
        <v>29</v>
      </c>
      <c r="W61">
        <v>60</v>
      </c>
    </row>
    <row r="62" spans="1:23" x14ac:dyDescent="0.25">
      <c r="A62" s="3">
        <v>61</v>
      </c>
      <c r="B62" s="4">
        <v>44891</v>
      </c>
      <c r="C62" s="3" t="s">
        <v>191</v>
      </c>
      <c r="D62" s="3" t="s">
        <v>30</v>
      </c>
      <c r="E62" s="3">
        <v>1</v>
      </c>
      <c r="F62" s="3" t="s">
        <v>45</v>
      </c>
      <c r="G62" s="3" t="s">
        <v>20</v>
      </c>
      <c r="H62" s="3" t="s">
        <v>22</v>
      </c>
      <c r="I62" s="3" t="s">
        <v>23</v>
      </c>
      <c r="J62" s="5" t="s">
        <v>37</v>
      </c>
      <c r="K62" s="22" t="s">
        <v>192</v>
      </c>
      <c r="L62" s="6" t="s">
        <v>24</v>
      </c>
      <c r="M62" s="7">
        <v>2.59</v>
      </c>
      <c r="N62" s="7">
        <v>1</v>
      </c>
      <c r="O62" s="8" t="s">
        <v>25</v>
      </c>
      <c r="P62" s="7">
        <f t="shared" si="4"/>
        <v>90.45</v>
      </c>
      <c r="Q62" s="24">
        <f t="shared" si="0"/>
        <v>-1</v>
      </c>
      <c r="R62" s="9">
        <f t="shared" si="5"/>
        <v>-1.9349999999999996</v>
      </c>
      <c r="S62" s="10">
        <f t="shared" si="1"/>
        <v>88.515000000000001</v>
      </c>
      <c r="T62" s="11">
        <f t="shared" si="2"/>
        <v>0.47540983606557374</v>
      </c>
      <c r="U62" s="12">
        <f t="shared" si="3"/>
        <v>-2.1393034825870672E-2</v>
      </c>
      <c r="V62">
        <f>COUNTIF($L$1:L62,1)</f>
        <v>29</v>
      </c>
      <c r="W62">
        <v>61</v>
      </c>
    </row>
    <row r="63" spans="1:23" x14ac:dyDescent="0.25">
      <c r="A63" s="3">
        <v>62</v>
      </c>
      <c r="B63" s="4">
        <v>44891</v>
      </c>
      <c r="C63" s="3" t="s">
        <v>193</v>
      </c>
      <c r="D63" s="3" t="s">
        <v>30</v>
      </c>
      <c r="E63" s="3">
        <v>1</v>
      </c>
      <c r="F63" s="3" t="s">
        <v>27</v>
      </c>
      <c r="G63" s="3" t="s">
        <v>20</v>
      </c>
      <c r="H63" s="3" t="s">
        <v>22</v>
      </c>
      <c r="I63" s="3" t="s">
        <v>23</v>
      </c>
      <c r="J63" s="13" t="s">
        <v>43</v>
      </c>
      <c r="K63" s="22"/>
      <c r="L63" s="6" t="s">
        <v>21</v>
      </c>
      <c r="M63" s="7">
        <v>2.46</v>
      </c>
      <c r="N63" s="7">
        <v>1</v>
      </c>
      <c r="O63" s="8" t="s">
        <v>25</v>
      </c>
      <c r="P63" s="7">
        <f t="shared" si="4"/>
        <v>91.45</v>
      </c>
      <c r="Q63" s="23">
        <f t="shared" si="0"/>
        <v>1.46</v>
      </c>
      <c r="R63" s="9">
        <f t="shared" si="5"/>
        <v>-0.47499999999999964</v>
      </c>
      <c r="S63" s="10">
        <f t="shared" si="1"/>
        <v>90.975000000000009</v>
      </c>
      <c r="T63" s="11">
        <f t="shared" si="2"/>
        <v>0.4838709677419355</v>
      </c>
      <c r="U63" s="12">
        <f t="shared" si="3"/>
        <v>-5.1940951339529175E-3</v>
      </c>
      <c r="V63">
        <f>COUNTIF($L$1:L63,1)</f>
        <v>30</v>
      </c>
      <c r="W63">
        <v>62</v>
      </c>
    </row>
    <row r="64" spans="1:23" x14ac:dyDescent="0.25">
      <c r="A64" s="3">
        <v>63</v>
      </c>
      <c r="B64" s="4">
        <v>44891</v>
      </c>
      <c r="C64" s="3" t="s">
        <v>194</v>
      </c>
      <c r="D64" s="3" t="s">
        <v>141</v>
      </c>
      <c r="E64" s="3">
        <v>2</v>
      </c>
      <c r="F64" s="3" t="s">
        <v>195</v>
      </c>
      <c r="G64" s="3" t="s">
        <v>20</v>
      </c>
      <c r="H64" s="3" t="s">
        <v>150</v>
      </c>
      <c r="I64" s="3" t="s">
        <v>53</v>
      </c>
      <c r="J64" s="5" t="s">
        <v>196</v>
      </c>
      <c r="K64" s="22" t="s">
        <v>197</v>
      </c>
      <c r="L64" s="6" t="s">
        <v>24</v>
      </c>
      <c r="M64" s="7">
        <v>2.5099999999999998</v>
      </c>
      <c r="N64" s="7">
        <v>2</v>
      </c>
      <c r="O64" s="8" t="s">
        <v>25</v>
      </c>
      <c r="P64" s="7">
        <f t="shared" si="4"/>
        <v>93.45</v>
      </c>
      <c r="Q64" s="24">
        <f t="shared" si="0"/>
        <v>-2</v>
      </c>
      <c r="R64" s="9">
        <f t="shared" si="5"/>
        <v>-2.4749999999999996</v>
      </c>
      <c r="S64" s="10">
        <f t="shared" si="1"/>
        <v>90.975000000000009</v>
      </c>
      <c r="T64" s="11">
        <f t="shared" si="2"/>
        <v>0.47619047619047616</v>
      </c>
      <c r="U64" s="12">
        <f t="shared" si="3"/>
        <v>-2.6484751203852266E-2</v>
      </c>
      <c r="V64">
        <f>COUNTIF($L$1:L64,1)</f>
        <v>30</v>
      </c>
      <c r="W64">
        <v>63</v>
      </c>
    </row>
    <row r="65" spans="1:23" ht="26.25" x14ac:dyDescent="0.25">
      <c r="A65" s="3">
        <v>64</v>
      </c>
      <c r="B65" s="4">
        <v>44892</v>
      </c>
      <c r="C65" s="3" t="s">
        <v>198</v>
      </c>
      <c r="D65" s="3" t="s">
        <v>30</v>
      </c>
      <c r="E65" s="3">
        <v>2</v>
      </c>
      <c r="F65" s="3" t="s">
        <v>60</v>
      </c>
      <c r="G65" s="3" t="s">
        <v>20</v>
      </c>
      <c r="H65" s="3" t="s">
        <v>22</v>
      </c>
      <c r="I65" s="3" t="s">
        <v>23</v>
      </c>
      <c r="J65" s="5" t="s">
        <v>213</v>
      </c>
      <c r="K65" s="22"/>
      <c r="L65" s="6" t="s">
        <v>24</v>
      </c>
      <c r="M65" s="7">
        <v>2.3199999999999998</v>
      </c>
      <c r="N65" s="7">
        <v>2</v>
      </c>
      <c r="O65" s="8" t="s">
        <v>25</v>
      </c>
      <c r="P65" s="7">
        <f t="shared" si="4"/>
        <v>95.45</v>
      </c>
      <c r="Q65" s="24">
        <f t="shared" si="0"/>
        <v>-2</v>
      </c>
      <c r="R65" s="9">
        <f t="shared" si="5"/>
        <v>-4.4749999999999996</v>
      </c>
      <c r="S65" s="10">
        <f t="shared" si="1"/>
        <v>90.975000000000009</v>
      </c>
      <c r="T65" s="11">
        <f t="shared" si="2"/>
        <v>0.46875</v>
      </c>
      <c r="U65" s="12">
        <f t="shared" si="3"/>
        <v>-4.6883184913567251E-2</v>
      </c>
      <c r="V65">
        <f>COUNTIF($L$1:L65,1)</f>
        <v>30</v>
      </c>
      <c r="W65">
        <v>64</v>
      </c>
    </row>
    <row r="66" spans="1:23" x14ac:dyDescent="0.25">
      <c r="A66" s="3">
        <v>65</v>
      </c>
      <c r="B66" s="4">
        <v>44892</v>
      </c>
      <c r="C66" s="3" t="s">
        <v>199</v>
      </c>
      <c r="D66" s="3" t="s">
        <v>30</v>
      </c>
      <c r="E66" s="3">
        <v>1</v>
      </c>
      <c r="F66" s="3" t="s">
        <v>46</v>
      </c>
      <c r="G66" s="3" t="s">
        <v>20</v>
      </c>
      <c r="H66" s="3" t="s">
        <v>22</v>
      </c>
      <c r="I66" s="3" t="s">
        <v>23</v>
      </c>
      <c r="J66" s="5" t="s">
        <v>37</v>
      </c>
      <c r="K66" s="22" t="s">
        <v>200</v>
      </c>
      <c r="L66" s="6" t="s">
        <v>24</v>
      </c>
      <c r="M66" s="7">
        <v>2.0699999999999998</v>
      </c>
      <c r="N66" s="7">
        <v>1</v>
      </c>
      <c r="O66" s="8" t="s">
        <v>25</v>
      </c>
      <c r="P66" s="7">
        <f t="shared" si="4"/>
        <v>96.45</v>
      </c>
      <c r="Q66" s="24">
        <f t="shared" ref="Q66:Q72" si="6">IF(AND(L66="1",O66="ja"),(N66*M66*0.95)-N66,IF(AND(L66="1",O66="nein"),N66*M66-N66,-N66))</f>
        <v>-1</v>
      </c>
      <c r="R66" s="9">
        <f t="shared" si="5"/>
        <v>-5.4749999999999996</v>
      </c>
      <c r="S66" s="10">
        <f t="shared" ref="S66:S72" si="7">P66+R66</f>
        <v>90.975000000000009</v>
      </c>
      <c r="T66" s="11">
        <f t="shared" ref="T66:T72" si="8">V66/W66</f>
        <v>0.46153846153846156</v>
      </c>
      <c r="U66" s="12">
        <f t="shared" ref="U66:U72" si="9">((S66-P66)/P66)*100%</f>
        <v>-5.6765163297045042E-2</v>
      </c>
      <c r="V66">
        <f>COUNTIF($L$1:L66,1)</f>
        <v>30</v>
      </c>
      <c r="W66">
        <v>65</v>
      </c>
    </row>
    <row r="67" spans="1:23" ht="26.25" x14ac:dyDescent="0.25">
      <c r="A67" s="3">
        <v>66</v>
      </c>
      <c r="B67" s="4">
        <v>44892</v>
      </c>
      <c r="C67" s="3" t="s">
        <v>201</v>
      </c>
      <c r="D67" s="3" t="s">
        <v>30</v>
      </c>
      <c r="E67" s="3">
        <v>2</v>
      </c>
      <c r="F67" s="3" t="s">
        <v>60</v>
      </c>
      <c r="G67" s="3" t="s">
        <v>20</v>
      </c>
      <c r="H67" s="3" t="s">
        <v>22</v>
      </c>
      <c r="I67" s="3" t="s">
        <v>23</v>
      </c>
      <c r="J67" s="5" t="s">
        <v>202</v>
      </c>
      <c r="K67" s="22"/>
      <c r="L67" s="6" t="s">
        <v>24</v>
      </c>
      <c r="M67" s="7">
        <v>2.93</v>
      </c>
      <c r="N67" s="7">
        <v>1</v>
      </c>
      <c r="O67" s="8" t="s">
        <v>25</v>
      </c>
      <c r="P67" s="7">
        <f t="shared" ref="P67:P72" si="10">P66+N67</f>
        <v>97.45</v>
      </c>
      <c r="Q67" s="24">
        <f t="shared" si="6"/>
        <v>-1</v>
      </c>
      <c r="R67" s="9">
        <f t="shared" ref="R67:R72" si="11">R66+Q67</f>
        <v>-6.4749999999999996</v>
      </c>
      <c r="S67" s="10">
        <f t="shared" si="7"/>
        <v>90.975000000000009</v>
      </c>
      <c r="T67" s="11">
        <f t="shared" si="8"/>
        <v>0.45454545454545453</v>
      </c>
      <c r="U67" s="12">
        <f t="shared" si="9"/>
        <v>-6.6444330425859358E-2</v>
      </c>
      <c r="V67">
        <f>COUNTIF($L$1:L67,1)</f>
        <v>30</v>
      </c>
      <c r="W67">
        <v>66</v>
      </c>
    </row>
    <row r="68" spans="1:23" x14ac:dyDescent="0.25">
      <c r="A68" s="3">
        <v>67</v>
      </c>
      <c r="B68" s="4">
        <v>44892</v>
      </c>
      <c r="C68" s="3" t="s">
        <v>203</v>
      </c>
      <c r="D68" s="3" t="s">
        <v>30</v>
      </c>
      <c r="E68" s="3">
        <v>1</v>
      </c>
      <c r="F68" s="3" t="s">
        <v>33</v>
      </c>
      <c r="G68" s="3" t="s">
        <v>20</v>
      </c>
      <c r="H68" s="3" t="s">
        <v>22</v>
      </c>
      <c r="I68" s="3" t="s">
        <v>23</v>
      </c>
      <c r="J68" s="5" t="s">
        <v>31</v>
      </c>
      <c r="K68" s="22"/>
      <c r="L68" s="6" t="s">
        <v>24</v>
      </c>
      <c r="M68" s="7">
        <v>1.96</v>
      </c>
      <c r="N68" s="7">
        <v>3</v>
      </c>
      <c r="O68" s="8" t="s">
        <v>25</v>
      </c>
      <c r="P68" s="7">
        <f t="shared" si="10"/>
        <v>100.45</v>
      </c>
      <c r="Q68" s="24">
        <f t="shared" si="6"/>
        <v>-3</v>
      </c>
      <c r="R68" s="9">
        <f t="shared" si="11"/>
        <v>-9.4749999999999996</v>
      </c>
      <c r="S68" s="10">
        <f t="shared" si="7"/>
        <v>90.975000000000009</v>
      </c>
      <c r="T68" s="11">
        <f t="shared" si="8"/>
        <v>0.44776119402985076</v>
      </c>
      <c r="U68" s="12">
        <f t="shared" si="9"/>
        <v>-9.432553509208555E-2</v>
      </c>
      <c r="V68">
        <f>COUNTIF($L$1:L68,1)</f>
        <v>30</v>
      </c>
      <c r="W68">
        <v>67</v>
      </c>
    </row>
    <row r="69" spans="1:23" x14ac:dyDescent="0.25">
      <c r="A69" s="3">
        <v>68</v>
      </c>
      <c r="B69" s="4">
        <v>44892</v>
      </c>
      <c r="C69" s="3" t="s">
        <v>204</v>
      </c>
      <c r="D69" s="3" t="s">
        <v>141</v>
      </c>
      <c r="E69" s="3">
        <v>1</v>
      </c>
      <c r="F69" s="3" t="s">
        <v>205</v>
      </c>
      <c r="G69" s="3" t="s">
        <v>20</v>
      </c>
      <c r="H69" s="3" t="s">
        <v>150</v>
      </c>
      <c r="I69" s="3" t="s">
        <v>53</v>
      </c>
      <c r="J69" s="5" t="s">
        <v>206</v>
      </c>
      <c r="K69" s="22"/>
      <c r="L69" s="6" t="s">
        <v>24</v>
      </c>
      <c r="M69" s="7">
        <v>2.2000000000000002</v>
      </c>
      <c r="N69" s="7">
        <v>1.5</v>
      </c>
      <c r="O69" s="8" t="s">
        <v>25</v>
      </c>
      <c r="P69" s="7">
        <f t="shared" si="10"/>
        <v>101.95</v>
      </c>
      <c r="Q69" s="24">
        <f t="shared" si="6"/>
        <v>-1.5</v>
      </c>
      <c r="R69" s="9">
        <f t="shared" si="11"/>
        <v>-10.975</v>
      </c>
      <c r="S69" s="10">
        <f t="shared" si="7"/>
        <v>90.975000000000009</v>
      </c>
      <c r="T69" s="11">
        <f t="shared" si="8"/>
        <v>0.44117647058823528</v>
      </c>
      <c r="U69" s="12">
        <f t="shared" si="9"/>
        <v>-0.10765080922020592</v>
      </c>
      <c r="V69">
        <f>COUNTIF($L$1:L69,1)</f>
        <v>30</v>
      </c>
      <c r="W69">
        <v>68</v>
      </c>
    </row>
    <row r="70" spans="1:23" x14ac:dyDescent="0.25">
      <c r="A70" s="3">
        <v>69</v>
      </c>
      <c r="B70" s="4">
        <v>44894</v>
      </c>
      <c r="C70" s="3" t="s">
        <v>207</v>
      </c>
      <c r="D70" s="3" t="s">
        <v>141</v>
      </c>
      <c r="E70" s="3">
        <v>1</v>
      </c>
      <c r="F70" s="3" t="s">
        <v>39</v>
      </c>
      <c r="G70" s="3" t="s">
        <v>20</v>
      </c>
      <c r="H70" s="3" t="s">
        <v>22</v>
      </c>
      <c r="I70" s="3" t="s">
        <v>23</v>
      </c>
      <c r="J70" s="25" t="s">
        <v>31</v>
      </c>
      <c r="K70" s="22" t="s">
        <v>208</v>
      </c>
      <c r="L70" s="6" t="s">
        <v>21</v>
      </c>
      <c r="M70" s="7">
        <v>1</v>
      </c>
      <c r="N70" s="7">
        <v>1.5</v>
      </c>
      <c r="O70" s="8" t="s">
        <v>25</v>
      </c>
      <c r="P70" s="7">
        <f t="shared" si="10"/>
        <v>103.45</v>
      </c>
      <c r="Q70" s="27">
        <f t="shared" si="6"/>
        <v>0</v>
      </c>
      <c r="R70" s="9">
        <f t="shared" si="11"/>
        <v>-10.975</v>
      </c>
      <c r="S70" s="10">
        <f t="shared" si="7"/>
        <v>92.475000000000009</v>
      </c>
      <c r="T70" s="11">
        <f t="shared" si="8"/>
        <v>0.44927536231884058</v>
      </c>
      <c r="U70" s="12">
        <f t="shared" si="9"/>
        <v>-0.10608989850169158</v>
      </c>
      <c r="V70">
        <f>COUNTIF($L$1:L70,1)</f>
        <v>31</v>
      </c>
      <c r="W70">
        <v>69</v>
      </c>
    </row>
    <row r="71" spans="1:23" x14ac:dyDescent="0.25">
      <c r="A71" s="3">
        <v>70</v>
      </c>
      <c r="B71" s="4">
        <v>44894</v>
      </c>
      <c r="C71" s="3" t="s">
        <v>209</v>
      </c>
      <c r="D71" s="3" t="s">
        <v>141</v>
      </c>
      <c r="E71" s="3">
        <v>1</v>
      </c>
      <c r="F71" s="3" t="s">
        <v>210</v>
      </c>
      <c r="G71" s="3" t="s">
        <v>20</v>
      </c>
      <c r="H71" s="3" t="s">
        <v>150</v>
      </c>
      <c r="I71" s="3" t="s">
        <v>53</v>
      </c>
      <c r="J71" s="5" t="s">
        <v>211</v>
      </c>
      <c r="K71" s="22"/>
      <c r="L71" s="6" t="s">
        <v>24</v>
      </c>
      <c r="M71" s="7">
        <v>2.11</v>
      </c>
      <c r="N71" s="7">
        <v>2</v>
      </c>
      <c r="O71" s="8" t="s">
        <v>25</v>
      </c>
      <c r="P71" s="7">
        <f t="shared" si="10"/>
        <v>105.45</v>
      </c>
      <c r="Q71" s="24">
        <f t="shared" si="6"/>
        <v>-2</v>
      </c>
      <c r="R71" s="9">
        <f t="shared" si="11"/>
        <v>-12.975</v>
      </c>
      <c r="S71" s="10">
        <f t="shared" si="7"/>
        <v>92.475000000000009</v>
      </c>
      <c r="T71" s="11">
        <f t="shared" si="8"/>
        <v>0.44285714285714284</v>
      </c>
      <c r="U71" s="12">
        <f t="shared" si="9"/>
        <v>-0.1230440967283072</v>
      </c>
      <c r="V71">
        <f>COUNTIF($L$1:L71,1)</f>
        <v>31</v>
      </c>
      <c r="W71">
        <v>70</v>
      </c>
    </row>
    <row r="72" spans="1:23" x14ac:dyDescent="0.25">
      <c r="A72" s="3">
        <v>71</v>
      </c>
      <c r="B72" s="4">
        <v>44894</v>
      </c>
      <c r="C72" s="3" t="s">
        <v>209</v>
      </c>
      <c r="D72" s="3" t="s">
        <v>141</v>
      </c>
      <c r="E72" s="3">
        <v>1</v>
      </c>
      <c r="F72" s="3" t="s">
        <v>212</v>
      </c>
      <c r="G72" s="3" t="s">
        <v>20</v>
      </c>
      <c r="H72" s="3" t="s">
        <v>150</v>
      </c>
      <c r="I72" s="3" t="s">
        <v>53</v>
      </c>
      <c r="J72" s="5" t="s">
        <v>21</v>
      </c>
      <c r="K72" s="22"/>
      <c r="L72" s="6" t="s">
        <v>24</v>
      </c>
      <c r="M72" s="7">
        <v>2.4</v>
      </c>
      <c r="N72" s="7">
        <v>1</v>
      </c>
      <c r="O72" s="8" t="s">
        <v>25</v>
      </c>
      <c r="P72" s="7">
        <f t="shared" si="10"/>
        <v>106.45</v>
      </c>
      <c r="Q72" s="24">
        <f t="shared" si="6"/>
        <v>-1</v>
      </c>
      <c r="R72" s="28">
        <f t="shared" si="11"/>
        <v>-13.975</v>
      </c>
      <c r="S72" s="29">
        <f t="shared" si="7"/>
        <v>92.475000000000009</v>
      </c>
      <c r="T72" s="30">
        <f t="shared" si="8"/>
        <v>0.43661971830985913</v>
      </c>
      <c r="U72" s="12">
        <f t="shared" si="9"/>
        <v>-0.1312822921559417</v>
      </c>
      <c r="V72">
        <f>COUNTIF($L$1:L72,1)</f>
        <v>31</v>
      </c>
      <c r="W72">
        <v>71</v>
      </c>
    </row>
    <row r="73" spans="1:23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Oktober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 Seidel</cp:lastModifiedBy>
  <dcterms:created xsi:type="dcterms:W3CDTF">2017-05-08T10:53:33Z</dcterms:created>
  <dcterms:modified xsi:type="dcterms:W3CDTF">2022-12-14T19:04:55Z</dcterms:modified>
</cp:coreProperties>
</file>