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270EC0B4-61FA-4A3C-A11B-C417473CF727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uni" sheetId="1" r:id="rId1"/>
  </sheets>
  <definedNames>
    <definedName name="__Anonymous_Sheet_DB__1">Juni!#REF!</definedName>
    <definedName name="__xlnm._FilterDatabase" localSheetId="0">Juni!#REF!</definedName>
    <definedName name="__xlnm._FilterDatabase_1">Juni!#REF!</definedName>
    <definedName name="_xlnm._FilterDatabase" localSheetId="0" hidden="1">Juni!$A$1:$IK$40</definedName>
    <definedName name="Excel_BuiltIn__FilterDatabase" localSheetId="0">Juni!#REF!</definedName>
    <definedName name="Excel_BuiltIn__FilterDatabase_1">Juni!#REF!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0" i="1" l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R4" i="1" l="1"/>
  <c r="R5" i="1" s="1"/>
  <c r="S3" i="1"/>
  <c r="U3" i="1" s="1"/>
  <c r="R6" i="1"/>
  <c r="P4" i="1"/>
  <c r="R9" i="1" l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S4" i="1"/>
  <c r="U4" i="1" s="1"/>
  <c r="P5" i="1"/>
  <c r="S5" i="1" l="1"/>
  <c r="U5" i="1" s="1"/>
  <c r="P6" i="1"/>
  <c r="P9" i="1" s="1"/>
  <c r="S6" i="1" l="1"/>
  <c r="U6" i="1" s="1"/>
  <c r="P10" i="1" l="1"/>
  <c r="S9" i="1"/>
  <c r="U9" i="1" s="1"/>
  <c r="P11" i="1" l="1"/>
  <c r="S10" i="1"/>
  <c r="U10" i="1" s="1"/>
  <c r="S11" i="1" l="1"/>
  <c r="U11" i="1" s="1"/>
  <c r="P12" i="1"/>
  <c r="S12" i="1" l="1"/>
  <c r="U12" i="1" s="1"/>
  <c r="P13" i="1"/>
  <c r="S13" i="1" l="1"/>
  <c r="U13" i="1" s="1"/>
  <c r="P14" i="1"/>
  <c r="P15" i="1" l="1"/>
  <c r="S14" i="1"/>
  <c r="U14" i="1" s="1"/>
  <c r="S15" i="1" l="1"/>
  <c r="U15" i="1" s="1"/>
  <c r="P16" i="1"/>
  <c r="S16" i="1" l="1"/>
  <c r="U16" i="1" s="1"/>
  <c r="P17" i="1"/>
  <c r="P18" i="1" l="1"/>
  <c r="S17" i="1"/>
  <c r="U17" i="1" s="1"/>
  <c r="S18" i="1" l="1"/>
  <c r="U18" i="1" s="1"/>
  <c r="P19" i="1"/>
  <c r="P20" i="1" l="1"/>
  <c r="S19" i="1"/>
  <c r="U19" i="1" s="1"/>
  <c r="P21" i="1" l="1"/>
  <c r="S20" i="1"/>
  <c r="U20" i="1" s="1"/>
  <c r="P22" i="1" l="1"/>
  <c r="S21" i="1"/>
  <c r="U21" i="1" s="1"/>
  <c r="S22" i="1" l="1"/>
  <c r="U22" i="1" s="1"/>
  <c r="P23" i="1"/>
  <c r="S23" i="1" l="1"/>
  <c r="U23" i="1" s="1"/>
  <c r="P24" i="1"/>
  <c r="P25" i="1" l="1"/>
  <c r="S24" i="1"/>
  <c r="U24" i="1" s="1"/>
  <c r="S25" i="1" l="1"/>
  <c r="U25" i="1" s="1"/>
  <c r="P26" i="1"/>
  <c r="S26" i="1" l="1"/>
  <c r="U26" i="1" s="1"/>
  <c r="P27" i="1"/>
  <c r="S27" i="1" l="1"/>
  <c r="U27" i="1" s="1"/>
  <c r="P28" i="1"/>
  <c r="S28" i="1" l="1"/>
  <c r="U28" i="1" s="1"/>
  <c r="P29" i="1"/>
  <c r="P30" i="1" l="1"/>
  <c r="S29" i="1"/>
  <c r="U29" i="1" s="1"/>
  <c r="S30" i="1" l="1"/>
  <c r="U30" i="1" s="1"/>
  <c r="P31" i="1"/>
  <c r="S31" i="1" l="1"/>
  <c r="U31" i="1" s="1"/>
  <c r="P32" i="1"/>
  <c r="P33" i="1" l="1"/>
  <c r="S32" i="1"/>
  <c r="U32" i="1" s="1"/>
  <c r="P34" i="1" l="1"/>
  <c r="S33" i="1"/>
  <c r="U33" i="1" s="1"/>
  <c r="P35" i="1" l="1"/>
  <c r="S34" i="1"/>
  <c r="U34" i="1" s="1"/>
  <c r="S35" i="1" l="1"/>
  <c r="U35" i="1" s="1"/>
  <c r="P36" i="1"/>
  <c r="S36" i="1" l="1"/>
  <c r="U36" i="1" s="1"/>
  <c r="P37" i="1"/>
  <c r="S37" i="1" l="1"/>
  <c r="U37" i="1" s="1"/>
  <c r="P38" i="1"/>
  <c r="S38" i="1" l="1"/>
  <c r="U38" i="1" s="1"/>
  <c r="P39" i="1"/>
  <c r="P40" i="1" l="1"/>
  <c r="S40" i="1" s="1"/>
  <c r="U40" i="1" s="1"/>
  <c r="S39" i="1"/>
  <c r="U39" i="1" s="1"/>
</calcChain>
</file>

<file path=xl/sharedStrings.xml><?xml version="1.0" encoding="utf-8"?>
<sst xmlns="http://schemas.openxmlformats.org/spreadsheetml/2006/main" count="352" uniqueCount="115">
  <si>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</si>
  <si>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</si>
  <si>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</si>
  <si>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</si>
  <si>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</si>
  <si>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</si>
  <si>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</si>
  <si>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</si>
  <si>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</si>
  <si>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</si>
  <si>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</si>
  <si>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</si>
  <si>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</si>
  <si>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</si>
  <si>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</si>
  <si>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</si>
  <si>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</si>
  <si>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</si>
  <si>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</si>
  <si>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</si>
  <si>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</si>
  <si>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</si>
  <si>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</si>
  <si>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</si>
  <si>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</si>
  <si>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</si>
  <si>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0</t>
  </si>
  <si>
    <t>nein</t>
  </si>
  <si>
    <t>0-2</t>
  </si>
  <si>
    <t>3-0</t>
  </si>
  <si>
    <t>3-1</t>
  </si>
  <si>
    <t>Testspiel</t>
  </si>
  <si>
    <t>2 asian -3,25</t>
  </si>
  <si>
    <t>Fussball</t>
  </si>
  <si>
    <t>2 asian -2,25</t>
  </si>
  <si>
    <t>Chancenwucher</t>
  </si>
  <si>
    <t>cbet</t>
  </si>
  <si>
    <t>ja</t>
  </si>
  <si>
    <t>0-3</t>
  </si>
  <si>
    <t>2 asian -5,25</t>
  </si>
  <si>
    <t>0-5</t>
  </si>
  <si>
    <t>1 asian -1,5</t>
  </si>
  <si>
    <t>1-3</t>
  </si>
  <si>
    <t>2 asian -2</t>
  </si>
  <si>
    <t>0-4</t>
  </si>
  <si>
    <t>2 asian -4,25</t>
  </si>
  <si>
    <t>0-11</t>
  </si>
  <si>
    <t>2 asian -3,5</t>
  </si>
  <si>
    <t>2 asian -4,75</t>
  </si>
  <si>
    <t>1 asian -2</t>
  </si>
  <si>
    <t>2-3</t>
  </si>
  <si>
    <t>1 asian -2,5</t>
  </si>
  <si>
    <t>0-10</t>
  </si>
  <si>
    <t>1 asian -4,5</t>
  </si>
  <si>
    <t>6-0</t>
  </si>
  <si>
    <t>6-1</t>
  </si>
  <si>
    <t>2 asian -4</t>
  </si>
  <si>
    <t>Emden - Concordia</t>
  </si>
  <si>
    <t>Trier - Wiesbach
Gonsenheim - Worms
Nöttingen - Freiberg</t>
  </si>
  <si>
    <t>1
2
2</t>
  </si>
  <si>
    <t>3-1
0-3
1-2</t>
  </si>
  <si>
    <t>Paderborn II - Erndtebrück
Rhynern - Schermbeck</t>
  </si>
  <si>
    <t>1 asian -1,25
1</t>
  </si>
  <si>
    <t>3-1
7-1</t>
  </si>
  <si>
    <t>Düren - Eilendorf</t>
  </si>
  <si>
    <t>Plzen - Klatovy</t>
  </si>
  <si>
    <t>1 asian -6,5</t>
  </si>
  <si>
    <t>Hilden - Düsseldorf</t>
  </si>
  <si>
    <t>Dornbirn - Lustenau</t>
  </si>
  <si>
    <t>Chancenwucher, 1-3 Führung</t>
  </si>
  <si>
    <t>Harelbeke - Zulte</t>
  </si>
  <si>
    <t>2 asian -3,75</t>
  </si>
  <si>
    <t>Plzen - Karlovy Vary</t>
  </si>
  <si>
    <t>9-0</t>
  </si>
  <si>
    <t>1 asian -8,5</t>
  </si>
  <si>
    <t>2x Livewette Tor zu früh..</t>
  </si>
  <si>
    <t>1 asian -9,5</t>
  </si>
  <si>
    <t>Heddesheim - Mannheim</t>
  </si>
  <si>
    <t>neo</t>
  </si>
  <si>
    <t>1-5</t>
  </si>
  <si>
    <t>Flint - Sandefjord</t>
  </si>
  <si>
    <t>Palhalma - Fehervar</t>
  </si>
  <si>
    <t>ASV Wien - First Vienna</t>
  </si>
  <si>
    <t>2 asian -3</t>
  </si>
  <si>
    <t>Kurpfalz Mannheim - Waldhof</t>
  </si>
  <si>
    <t>Worksop - Barnsley</t>
  </si>
  <si>
    <t>Brügge - Thes Sport</t>
  </si>
  <si>
    <t>1 asian -2,75</t>
  </si>
  <si>
    <t>Münster - Uerdingen</t>
  </si>
  <si>
    <t>Voitsberg - Graz</t>
  </si>
  <si>
    <t>1 asian -3,5</t>
  </si>
  <si>
    <t>Dachau - Fatih Ingolstadt</t>
  </si>
  <si>
    <t>5-0</t>
  </si>
  <si>
    <t>Tasmania - Babelsberg</t>
  </si>
  <si>
    <t>2 asian -6</t>
  </si>
  <si>
    <t>1-6</t>
  </si>
  <si>
    <t>Ajax - Meppen</t>
  </si>
  <si>
    <t>1 asian -2,25 1. Hz</t>
  </si>
  <si>
    <t>Admira - Wiener SC</t>
  </si>
  <si>
    <t>1 asian -1,5 1. Hz</t>
  </si>
  <si>
    <t>storniert weil Spieldauer</t>
  </si>
  <si>
    <t>Traiskirchen - Austria Wien</t>
  </si>
  <si>
    <t>1 asian -3,75</t>
  </si>
  <si>
    <t>Augsburg - Schwaben Augsburg</t>
  </si>
  <si>
    <t>1 asian -3</t>
  </si>
  <si>
    <t>Longridge - Bolton W.</t>
  </si>
  <si>
    <t>2 asian -2 1. Hz</t>
  </si>
  <si>
    <t>Keith - Elgin</t>
  </si>
  <si>
    <t>Melksham - Forest Green</t>
  </si>
  <si>
    <t>Flora Tallin - Vaprus</t>
  </si>
  <si>
    <t>Viktoria Berlin - Union Berlin</t>
  </si>
  <si>
    <t>Clachnaccudin - Inverness</t>
  </si>
  <si>
    <t>2 asian -5</t>
  </si>
  <si>
    <t>2 asian -10,5</t>
  </si>
  <si>
    <t>Die ersten 4 Tipps gab es noch in der alten Gruppe für alle Mitglieder von Mai.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</si>
</sst>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2" tint="-0.249977111117893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0" xfId="0" applyFont="1" applyFill="1" applyBorder="1" applyAlignment="1">
      <alignment wrapText="1"/>
    </xf>
    <xf numFmtId="0" fontId="2" fillId="11" borderId="12" xfId="0" applyFont="1" applyFill="1" applyBorder="1" applyAlignment="1">
      <alignment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Juni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14-4CA6-A113-47A74DF5FD2B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E5-48FB-9DAC-A1893DC3BCC1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3D5-B8BF-1EA26619A00D}"/>
                </c:ext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78-4C07-9494-B5043FF549F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4-4CA6-A113-47A74DF5FD2B}"/>
                </c:ext>
              </c:extLst>
            </c:dLbl>
            <c:dLbl>
              <c:idx val="37"/>
              <c:layout>
                <c:manualLayout>
                  <c:x val="-2.8134345653604884E-2"/>
                  <c:y val="-5.5962215009038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14-4CA6-A113-47A74DF5FD2B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3076691646647674E-2"/>
                  <c:y val="-4.669766440885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layout>
                <c:manualLayout>
                  <c:x val="-3.9395203530142482E-3"/>
                  <c:y val="-5.267240333816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F-4EA0-8629-1867797D0655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0"/>
                  <c:y val="5.0651331107295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Juni!$R$3:$R$40</c:f>
              <c:numCache>
                <c:formatCode>General</c:formatCode>
                <c:ptCount val="38"/>
                <c:pt idx="0">
                  <c:v>3.04</c:v>
                </c:pt>
                <c:pt idx="1">
                  <c:v>4.45</c:v>
                </c:pt>
                <c:pt idx="2">
                  <c:v>5.875</c:v>
                </c:pt>
                <c:pt idx="3">
                  <c:v>7.0750000000000002</c:v>
                </c:pt>
                <c:pt idx="6">
                  <c:v>5.5750000000000002</c:v>
                </c:pt>
                <c:pt idx="7">
                  <c:v>6.25</c:v>
                </c:pt>
                <c:pt idx="8">
                  <c:v>4.75</c:v>
                </c:pt>
                <c:pt idx="9">
                  <c:v>2.75</c:v>
                </c:pt>
                <c:pt idx="10">
                  <c:v>4.0999999999999996</c:v>
                </c:pt>
                <c:pt idx="11">
                  <c:v>5.85</c:v>
                </c:pt>
                <c:pt idx="12">
                  <c:v>4.8499999999999996</c:v>
                </c:pt>
                <c:pt idx="13">
                  <c:v>4.8499999999999996</c:v>
                </c:pt>
                <c:pt idx="14">
                  <c:v>2.8499999999999996</c:v>
                </c:pt>
                <c:pt idx="15">
                  <c:v>4.62</c:v>
                </c:pt>
                <c:pt idx="16">
                  <c:v>6.0779999999999994</c:v>
                </c:pt>
                <c:pt idx="17">
                  <c:v>6.0779999999999994</c:v>
                </c:pt>
                <c:pt idx="18">
                  <c:v>3.0779999999999994</c:v>
                </c:pt>
                <c:pt idx="19">
                  <c:v>3.9979999999999993</c:v>
                </c:pt>
                <c:pt idx="20">
                  <c:v>5.6979999999999995</c:v>
                </c:pt>
                <c:pt idx="21">
                  <c:v>7.8979999999999997</c:v>
                </c:pt>
                <c:pt idx="22">
                  <c:v>9.6180000000000003</c:v>
                </c:pt>
                <c:pt idx="23">
                  <c:v>10.968</c:v>
                </c:pt>
                <c:pt idx="24">
                  <c:v>9.468</c:v>
                </c:pt>
                <c:pt idx="25">
                  <c:v>11.042999999999999</c:v>
                </c:pt>
                <c:pt idx="26">
                  <c:v>11.042999999999999</c:v>
                </c:pt>
                <c:pt idx="27">
                  <c:v>9.0429999999999993</c:v>
                </c:pt>
                <c:pt idx="28">
                  <c:v>7.0429999999999993</c:v>
                </c:pt>
                <c:pt idx="29">
                  <c:v>10.042999999999999</c:v>
                </c:pt>
                <c:pt idx="30">
                  <c:v>13.012999999999998</c:v>
                </c:pt>
                <c:pt idx="31">
                  <c:v>14.587999999999997</c:v>
                </c:pt>
                <c:pt idx="32">
                  <c:v>16.027999999999999</c:v>
                </c:pt>
                <c:pt idx="33">
                  <c:v>14.027999999999999</c:v>
                </c:pt>
                <c:pt idx="34">
                  <c:v>15.602999999999998</c:v>
                </c:pt>
                <c:pt idx="35">
                  <c:v>14.102999999999998</c:v>
                </c:pt>
                <c:pt idx="36">
                  <c:v>16.016999999999996</c:v>
                </c:pt>
                <c:pt idx="37">
                  <c:v>14.516999999999996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1212425</xdr:colOff>
      <xdr:row>40</xdr:row>
      <xdr:rowOff>88059</xdr:rowOff>
    </xdr:from>
    <xdr:to>
      <xdr:col>12</xdr:col>
      <xdr:colOff>592667</xdr:colOff>
      <xdr:row>56</xdr:row>
      <xdr:rowOff>126999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40"/>
  <sheetViews>
    <sheetView tabSelected="1" topLeftCell="A22" zoomScale="90" zoomScaleNormal="90" workbookViewId="0">
      <selection activeCell="R42" sqref="R42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7.25" customHeight="1" x14ac:dyDescent="0.2">
      <c r="A3" s="3">
        <v>1</v>
      </c>
      <c r="B3" s="4">
        <v>44713</v>
      </c>
      <c r="C3" s="3" t="s">
        <v>57</v>
      </c>
      <c r="D3" s="3" t="s">
        <v>23</v>
      </c>
      <c r="E3" s="3">
        <v>1</v>
      </c>
      <c r="F3" s="3">
        <v>1</v>
      </c>
      <c r="G3" s="3" t="s">
        <v>20</v>
      </c>
      <c r="H3" s="3" t="s">
        <v>24</v>
      </c>
      <c r="I3" s="3" t="s">
        <v>25</v>
      </c>
      <c r="J3" s="13" t="s">
        <v>30</v>
      </c>
      <c r="K3" s="23"/>
      <c r="L3" s="6" t="s">
        <v>22</v>
      </c>
      <c r="M3" s="7">
        <v>2.52</v>
      </c>
      <c r="N3" s="7">
        <v>2</v>
      </c>
      <c r="O3" s="8" t="s">
        <v>27</v>
      </c>
      <c r="P3" s="7">
        <f>N3</f>
        <v>2</v>
      </c>
      <c r="Q3" s="28">
        <f t="shared" ref="Q3:Q40" si="0">IF(AND(L3="1",O3="ja"),(N3*M3*0.95)-N3,IF(AND(L3="1",O3="nein"),N3*M3-N3,-N3))</f>
        <v>3.04</v>
      </c>
      <c r="R3" s="9">
        <f>Q3</f>
        <v>3.04</v>
      </c>
      <c r="S3" s="10">
        <f t="shared" ref="S3:S40" si="1">P3+R3</f>
        <v>5.04</v>
      </c>
      <c r="T3" s="11">
        <f t="shared" ref="T3:T40" si="2">V3/W3</f>
        <v>1</v>
      </c>
      <c r="U3" s="12">
        <f t="shared" ref="U3:U40" si="3">((S3-P3)/P3)*100%</f>
        <v>1.52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38.25" x14ac:dyDescent="0.2">
      <c r="A4" s="3">
        <v>2</v>
      </c>
      <c r="B4" s="4">
        <v>44716</v>
      </c>
      <c r="C4" s="3" t="s">
        <v>58</v>
      </c>
      <c r="D4" s="3" t="s">
        <v>23</v>
      </c>
      <c r="E4" s="3">
        <v>3</v>
      </c>
      <c r="F4" s="3" t="s">
        <v>59</v>
      </c>
      <c r="G4" s="3" t="s">
        <v>20</v>
      </c>
      <c r="H4" s="3" t="s">
        <v>24</v>
      </c>
      <c r="I4" s="3" t="s">
        <v>25</v>
      </c>
      <c r="J4" s="13" t="s">
        <v>60</v>
      </c>
      <c r="K4" s="23"/>
      <c r="L4" s="6" t="s">
        <v>22</v>
      </c>
      <c r="M4" s="3">
        <v>1.94</v>
      </c>
      <c r="N4" s="7">
        <v>1.5</v>
      </c>
      <c r="O4" s="8" t="s">
        <v>27</v>
      </c>
      <c r="P4" s="7">
        <f t="shared" ref="P4:P40" si="4">P3+N4</f>
        <v>3.5</v>
      </c>
      <c r="Q4" s="33">
        <f t="shared" si="0"/>
        <v>1.4100000000000001</v>
      </c>
      <c r="R4" s="9">
        <f t="shared" ref="R4:R40" si="5">R3+Q4</f>
        <v>4.45</v>
      </c>
      <c r="S4" s="10">
        <f t="shared" si="1"/>
        <v>7.95</v>
      </c>
      <c r="T4" s="11">
        <f t="shared" si="2"/>
        <v>1</v>
      </c>
      <c r="U4" s="12">
        <f t="shared" si="3"/>
        <v>1.2714285714285716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9.25" customHeight="1" x14ac:dyDescent="0.2">
      <c r="A5" s="3">
        <v>3</v>
      </c>
      <c r="B5" s="4">
        <v>44718</v>
      </c>
      <c r="C5" s="3" t="s">
        <v>61</v>
      </c>
      <c r="D5" s="3" t="s">
        <v>23</v>
      </c>
      <c r="E5" s="3">
        <v>2</v>
      </c>
      <c r="F5" s="3" t="s">
        <v>62</v>
      </c>
      <c r="G5" s="3" t="s">
        <v>20</v>
      </c>
      <c r="H5" s="3" t="s">
        <v>24</v>
      </c>
      <c r="I5" s="3" t="s">
        <v>25</v>
      </c>
      <c r="J5" s="13" t="s">
        <v>63</v>
      </c>
      <c r="K5" s="23"/>
      <c r="L5" s="6" t="s">
        <v>22</v>
      </c>
      <c r="M5" s="7">
        <v>1.95</v>
      </c>
      <c r="N5" s="7">
        <v>1.5</v>
      </c>
      <c r="O5" s="8" t="s">
        <v>27</v>
      </c>
      <c r="P5" s="7">
        <f t="shared" si="4"/>
        <v>5</v>
      </c>
      <c r="Q5" s="28">
        <f t="shared" si="0"/>
        <v>1.4249999999999998</v>
      </c>
      <c r="R5" s="9">
        <f t="shared" si="5"/>
        <v>5.875</v>
      </c>
      <c r="S5" s="10">
        <f t="shared" si="1"/>
        <v>10.875</v>
      </c>
      <c r="T5" s="11">
        <f t="shared" si="2"/>
        <v>1</v>
      </c>
      <c r="U5" s="12">
        <f t="shared" si="3"/>
        <v>1.175</v>
      </c>
      <c r="V5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44724</v>
      </c>
      <c r="C6" s="3" t="s">
        <v>64</v>
      </c>
      <c r="D6" s="3" t="s">
        <v>23</v>
      </c>
      <c r="E6" s="3">
        <v>1</v>
      </c>
      <c r="F6" s="3" t="s">
        <v>41</v>
      </c>
      <c r="G6" s="3" t="s">
        <v>20</v>
      </c>
      <c r="H6" s="3" t="s">
        <v>24</v>
      </c>
      <c r="I6" s="3" t="s">
        <v>25</v>
      </c>
      <c r="J6" s="13" t="s">
        <v>29</v>
      </c>
      <c r="K6" s="23"/>
      <c r="L6" s="6" t="s">
        <v>22</v>
      </c>
      <c r="M6" s="7">
        <v>1.8</v>
      </c>
      <c r="N6" s="7">
        <v>1.5</v>
      </c>
      <c r="O6" s="8" t="s">
        <v>27</v>
      </c>
      <c r="P6" s="7">
        <f t="shared" si="4"/>
        <v>6.5</v>
      </c>
      <c r="Q6" s="28">
        <f t="shared" si="0"/>
        <v>1.2000000000000002</v>
      </c>
      <c r="R6" s="30">
        <f t="shared" si="5"/>
        <v>7.0750000000000002</v>
      </c>
      <c r="S6" s="31">
        <f t="shared" si="1"/>
        <v>13.574999999999999</v>
      </c>
      <c r="T6" s="32">
        <f t="shared" si="2"/>
        <v>1</v>
      </c>
      <c r="U6" s="12">
        <f t="shared" si="3"/>
        <v>1.0884615384615384</v>
      </c>
      <c r="V6">
        <f>COUNTIF($L$2:L6,1)</f>
        <v>4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9" t="s">
        <v>114</v>
      </c>
      <c r="B7" s="40"/>
      <c r="C7" s="40"/>
      <c r="D7" s="40"/>
      <c r="E7" s="40"/>
      <c r="F7" s="40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41"/>
      <c r="B8" s="42"/>
      <c r="C8" s="42"/>
      <c r="D8" s="42"/>
      <c r="E8" s="42"/>
      <c r="F8" s="42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5</v>
      </c>
      <c r="B9" s="4">
        <v>44730</v>
      </c>
      <c r="C9" s="3" t="s">
        <v>65</v>
      </c>
      <c r="D9" s="3" t="s">
        <v>31</v>
      </c>
      <c r="E9" s="3">
        <v>1</v>
      </c>
      <c r="F9" s="3" t="s">
        <v>66</v>
      </c>
      <c r="G9" s="3" t="s">
        <v>20</v>
      </c>
      <c r="H9" s="3" t="s">
        <v>36</v>
      </c>
      <c r="I9" s="3" t="s">
        <v>21</v>
      </c>
      <c r="J9" s="5" t="s">
        <v>54</v>
      </c>
      <c r="K9" s="23"/>
      <c r="L9" s="6" t="s">
        <v>26</v>
      </c>
      <c r="M9" s="7">
        <v>2.1</v>
      </c>
      <c r="N9" s="7">
        <v>1.5</v>
      </c>
      <c r="O9" s="8" t="s">
        <v>27</v>
      </c>
      <c r="P9" s="7">
        <f>P6+N9</f>
        <v>8</v>
      </c>
      <c r="Q9" s="29">
        <f t="shared" si="0"/>
        <v>-1.5</v>
      </c>
      <c r="R9" s="9">
        <f>R6+Q9</f>
        <v>5.5750000000000002</v>
      </c>
      <c r="S9" s="10">
        <f t="shared" si="1"/>
        <v>13.574999999999999</v>
      </c>
      <c r="T9" s="11">
        <f t="shared" si="2"/>
        <v>0.66666666666666663</v>
      </c>
      <c r="U9" s="12">
        <f t="shared" si="3"/>
        <v>0.69687499999999991</v>
      </c>
      <c r="V9">
        <f>COUNTIF($L$2:L9,1)</f>
        <v>4</v>
      </c>
      <c r="W9">
        <v>6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6</v>
      </c>
      <c r="B10" s="4">
        <v>44730</v>
      </c>
      <c r="C10" s="3" t="s">
        <v>67</v>
      </c>
      <c r="D10" s="3" t="s">
        <v>31</v>
      </c>
      <c r="E10" s="3">
        <v>1</v>
      </c>
      <c r="F10" s="3" t="s">
        <v>48</v>
      </c>
      <c r="G10" s="3" t="s">
        <v>20</v>
      </c>
      <c r="H10" s="3" t="s">
        <v>24</v>
      </c>
      <c r="I10" s="3" t="s">
        <v>25</v>
      </c>
      <c r="J10" s="13" t="s">
        <v>40</v>
      </c>
      <c r="K10" s="23" t="s">
        <v>35</v>
      </c>
      <c r="L10" s="6" t="s">
        <v>22</v>
      </c>
      <c r="M10" s="7">
        <v>1.45</v>
      </c>
      <c r="N10" s="7">
        <v>1.5</v>
      </c>
      <c r="O10" s="8" t="s">
        <v>27</v>
      </c>
      <c r="P10" s="7">
        <f t="shared" si="4"/>
        <v>9.5</v>
      </c>
      <c r="Q10" s="28">
        <f t="shared" si="0"/>
        <v>0.67499999999999982</v>
      </c>
      <c r="R10" s="9">
        <f t="shared" si="5"/>
        <v>6.25</v>
      </c>
      <c r="S10" s="10">
        <f t="shared" si="1"/>
        <v>15.75</v>
      </c>
      <c r="T10" s="11">
        <f t="shared" si="2"/>
        <v>0.7142857142857143</v>
      </c>
      <c r="U10" s="12">
        <f t="shared" si="3"/>
        <v>0.65789473684210531</v>
      </c>
      <c r="V10">
        <f>COUNTIF($L$2:L10,1)</f>
        <v>5</v>
      </c>
      <c r="W10">
        <v>7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7</v>
      </c>
      <c r="B11" s="4">
        <v>44730</v>
      </c>
      <c r="C11" s="3" t="s">
        <v>68</v>
      </c>
      <c r="D11" s="3" t="s">
        <v>31</v>
      </c>
      <c r="E11" s="3">
        <v>1</v>
      </c>
      <c r="F11" s="3" t="s">
        <v>43</v>
      </c>
      <c r="G11" s="3" t="s">
        <v>20</v>
      </c>
      <c r="H11" s="3" t="s">
        <v>24</v>
      </c>
      <c r="I11" s="3" t="s">
        <v>25</v>
      </c>
      <c r="J11" s="5" t="s">
        <v>50</v>
      </c>
      <c r="K11" s="23" t="s">
        <v>69</v>
      </c>
      <c r="L11" s="6" t="s">
        <v>26</v>
      </c>
      <c r="M11" s="7">
        <v>1.87</v>
      </c>
      <c r="N11" s="7">
        <v>1.5</v>
      </c>
      <c r="O11" s="8" t="s">
        <v>27</v>
      </c>
      <c r="P11" s="7">
        <f t="shared" si="4"/>
        <v>11</v>
      </c>
      <c r="Q11" s="29">
        <f t="shared" si="0"/>
        <v>-1.5</v>
      </c>
      <c r="R11" s="9">
        <f t="shared" si="5"/>
        <v>4.75</v>
      </c>
      <c r="S11" s="10">
        <f t="shared" si="1"/>
        <v>15.75</v>
      </c>
      <c r="T11" s="11">
        <f t="shared" si="2"/>
        <v>0.625</v>
      </c>
      <c r="U11" s="12">
        <f t="shared" si="3"/>
        <v>0.43181818181818182</v>
      </c>
      <c r="V11">
        <f>COUNTIF($L$2:L11,1)</f>
        <v>5</v>
      </c>
      <c r="W11">
        <v>8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8</v>
      </c>
      <c r="B12" s="4">
        <v>44734</v>
      </c>
      <c r="C12" s="3" t="s">
        <v>70</v>
      </c>
      <c r="D12" s="3" t="s">
        <v>31</v>
      </c>
      <c r="E12" s="3">
        <v>1</v>
      </c>
      <c r="F12" s="3" t="s">
        <v>71</v>
      </c>
      <c r="G12" s="3" t="s">
        <v>20</v>
      </c>
      <c r="H12" s="3" t="s">
        <v>24</v>
      </c>
      <c r="I12" s="3" t="s">
        <v>25</v>
      </c>
      <c r="J12" s="5" t="s">
        <v>38</v>
      </c>
      <c r="K12" s="23"/>
      <c r="L12" s="6" t="s">
        <v>26</v>
      </c>
      <c r="M12" s="7">
        <v>2.0299999999999998</v>
      </c>
      <c r="N12" s="7">
        <v>2</v>
      </c>
      <c r="O12" s="8" t="s">
        <v>27</v>
      </c>
      <c r="P12" s="7">
        <f t="shared" si="4"/>
        <v>13</v>
      </c>
      <c r="Q12" s="29">
        <f t="shared" si="0"/>
        <v>-2</v>
      </c>
      <c r="R12" s="9">
        <f t="shared" si="5"/>
        <v>2.75</v>
      </c>
      <c r="S12" s="10">
        <f t="shared" si="1"/>
        <v>15.75</v>
      </c>
      <c r="T12" s="11">
        <f t="shared" si="2"/>
        <v>0.55555555555555558</v>
      </c>
      <c r="U12" s="12">
        <f t="shared" si="3"/>
        <v>0.21153846153846154</v>
      </c>
      <c r="V12">
        <f>COUNTIF($L$2:L12,1)</f>
        <v>5</v>
      </c>
      <c r="W12">
        <v>9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9</v>
      </c>
      <c r="B13" s="4">
        <v>44734</v>
      </c>
      <c r="C13" s="3" t="s">
        <v>72</v>
      </c>
      <c r="D13" s="3" t="s">
        <v>31</v>
      </c>
      <c r="E13" s="3">
        <v>1</v>
      </c>
      <c r="F13" s="3" t="s">
        <v>53</v>
      </c>
      <c r="G13" s="3" t="s">
        <v>20</v>
      </c>
      <c r="H13" s="3" t="s">
        <v>36</v>
      </c>
      <c r="I13" s="3" t="s">
        <v>21</v>
      </c>
      <c r="J13" s="13" t="s">
        <v>73</v>
      </c>
      <c r="K13" s="23"/>
      <c r="L13" s="6" t="s">
        <v>22</v>
      </c>
      <c r="M13" s="7">
        <v>1.9</v>
      </c>
      <c r="N13" s="7">
        <v>1.5</v>
      </c>
      <c r="O13" s="8" t="s">
        <v>27</v>
      </c>
      <c r="P13" s="7">
        <f t="shared" si="4"/>
        <v>14.5</v>
      </c>
      <c r="Q13" s="28">
        <f t="shared" si="0"/>
        <v>1.3499999999999996</v>
      </c>
      <c r="R13" s="9">
        <f t="shared" si="5"/>
        <v>4.0999999999999996</v>
      </c>
      <c r="S13" s="10">
        <f t="shared" si="1"/>
        <v>18.600000000000001</v>
      </c>
      <c r="T13" s="11">
        <f t="shared" si="2"/>
        <v>0.6</v>
      </c>
      <c r="U13" s="12">
        <f t="shared" si="3"/>
        <v>0.28275862068965529</v>
      </c>
      <c r="V13">
        <f>COUNTIF($L$2:L13,1)</f>
        <v>6</v>
      </c>
      <c r="W13">
        <v>10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10</v>
      </c>
      <c r="B14" s="4">
        <v>44734</v>
      </c>
      <c r="C14" s="3" t="s">
        <v>72</v>
      </c>
      <c r="D14" s="3" t="s">
        <v>31</v>
      </c>
      <c r="E14" s="3">
        <v>1</v>
      </c>
      <c r="F14" s="3" t="s">
        <v>74</v>
      </c>
      <c r="G14" s="3" t="s">
        <v>20</v>
      </c>
      <c r="H14" s="3" t="s">
        <v>36</v>
      </c>
      <c r="I14" s="3" t="s">
        <v>21</v>
      </c>
      <c r="J14" s="13" t="s">
        <v>73</v>
      </c>
      <c r="K14" s="23" t="s">
        <v>75</v>
      </c>
      <c r="L14" s="6" t="s">
        <v>22</v>
      </c>
      <c r="M14" s="7">
        <v>2.75</v>
      </c>
      <c r="N14" s="7">
        <v>1</v>
      </c>
      <c r="O14" s="8" t="s">
        <v>27</v>
      </c>
      <c r="P14" s="7">
        <f t="shared" si="4"/>
        <v>15.5</v>
      </c>
      <c r="Q14" s="28">
        <f t="shared" si="0"/>
        <v>1.75</v>
      </c>
      <c r="R14" s="9">
        <f t="shared" si="5"/>
        <v>5.85</v>
      </c>
      <c r="S14" s="10">
        <f t="shared" si="1"/>
        <v>21.35</v>
      </c>
      <c r="T14" s="11">
        <f t="shared" si="2"/>
        <v>0.63636363636363635</v>
      </c>
      <c r="U14" s="12">
        <f t="shared" si="3"/>
        <v>0.37741935483870975</v>
      </c>
      <c r="V14">
        <f>COUNTIF($L$2:L14,1)</f>
        <v>7</v>
      </c>
      <c r="W14">
        <v>11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11</v>
      </c>
      <c r="B15" s="4">
        <v>44734</v>
      </c>
      <c r="C15" s="3" t="s">
        <v>72</v>
      </c>
      <c r="D15" s="3" t="s">
        <v>31</v>
      </c>
      <c r="E15" s="3">
        <v>1</v>
      </c>
      <c r="F15" s="3" t="s">
        <v>76</v>
      </c>
      <c r="G15" s="3" t="s">
        <v>20</v>
      </c>
      <c r="H15" s="3" t="s">
        <v>36</v>
      </c>
      <c r="I15" s="3" t="s">
        <v>21</v>
      </c>
      <c r="J15" s="5" t="s">
        <v>73</v>
      </c>
      <c r="K15" s="23"/>
      <c r="L15" s="6" t="s">
        <v>26</v>
      </c>
      <c r="M15" s="7">
        <v>3.2</v>
      </c>
      <c r="N15" s="7">
        <v>1</v>
      </c>
      <c r="O15" s="8" t="s">
        <v>27</v>
      </c>
      <c r="P15" s="7">
        <f t="shared" si="4"/>
        <v>16.5</v>
      </c>
      <c r="Q15" s="29">
        <f t="shared" si="0"/>
        <v>-1</v>
      </c>
      <c r="R15" s="9">
        <f t="shared" si="5"/>
        <v>4.8499999999999996</v>
      </c>
      <c r="S15" s="10">
        <f t="shared" si="1"/>
        <v>21.35</v>
      </c>
      <c r="T15" s="11">
        <f t="shared" si="2"/>
        <v>0.58333333333333337</v>
      </c>
      <c r="U15" s="12">
        <f t="shared" si="3"/>
        <v>0.293939393939394</v>
      </c>
      <c r="V15">
        <f>COUNTIF($L$2:L15,1)</f>
        <v>7</v>
      </c>
      <c r="W15">
        <v>12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12</v>
      </c>
      <c r="B16" s="4">
        <v>44734</v>
      </c>
      <c r="C16" s="3" t="s">
        <v>77</v>
      </c>
      <c r="D16" s="3" t="s">
        <v>31</v>
      </c>
      <c r="E16" s="3">
        <v>1</v>
      </c>
      <c r="F16" s="3" t="s">
        <v>56</v>
      </c>
      <c r="G16" s="3" t="s">
        <v>20</v>
      </c>
      <c r="H16" s="3" t="s">
        <v>78</v>
      </c>
      <c r="I16" s="3" t="s">
        <v>21</v>
      </c>
      <c r="J16" s="34" t="s">
        <v>79</v>
      </c>
      <c r="K16" s="23"/>
      <c r="L16" s="6" t="s">
        <v>22</v>
      </c>
      <c r="M16" s="7">
        <v>1</v>
      </c>
      <c r="N16" s="7">
        <v>1.5</v>
      </c>
      <c r="O16" s="8" t="s">
        <v>27</v>
      </c>
      <c r="P16" s="7">
        <f t="shared" si="4"/>
        <v>18</v>
      </c>
      <c r="Q16" s="35">
        <f t="shared" si="0"/>
        <v>0</v>
      </c>
      <c r="R16" s="9">
        <f t="shared" si="5"/>
        <v>4.8499999999999996</v>
      </c>
      <c r="S16" s="10">
        <f t="shared" si="1"/>
        <v>22.85</v>
      </c>
      <c r="T16" s="11">
        <f t="shared" si="2"/>
        <v>0.61538461538461542</v>
      </c>
      <c r="U16" s="12">
        <f t="shared" si="3"/>
        <v>0.26944444444444454</v>
      </c>
      <c r="V16">
        <f>COUNTIF($L$2:L16,1)</f>
        <v>8</v>
      </c>
      <c r="W16">
        <v>13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7.25" customHeight="1" x14ac:dyDescent="0.2">
      <c r="A17" s="3">
        <v>13</v>
      </c>
      <c r="B17" s="4">
        <v>44734</v>
      </c>
      <c r="C17" s="3" t="s">
        <v>80</v>
      </c>
      <c r="D17" s="3" t="s">
        <v>33</v>
      </c>
      <c r="E17" s="3">
        <v>1</v>
      </c>
      <c r="F17" s="3" t="s">
        <v>39</v>
      </c>
      <c r="G17" s="3" t="s">
        <v>20</v>
      </c>
      <c r="H17" s="3" t="s">
        <v>24</v>
      </c>
      <c r="I17" s="3" t="s">
        <v>21</v>
      </c>
      <c r="J17" s="5" t="s">
        <v>79</v>
      </c>
      <c r="K17" s="23" t="s">
        <v>35</v>
      </c>
      <c r="L17" s="6" t="s">
        <v>26</v>
      </c>
      <c r="M17" s="7">
        <v>2.0299999999999998</v>
      </c>
      <c r="N17" s="7">
        <v>2</v>
      </c>
      <c r="O17" s="8" t="s">
        <v>27</v>
      </c>
      <c r="P17" s="7">
        <f t="shared" si="4"/>
        <v>20</v>
      </c>
      <c r="Q17" s="29">
        <f t="shared" si="0"/>
        <v>-2</v>
      </c>
      <c r="R17" s="9">
        <f t="shared" si="5"/>
        <v>2.8499999999999996</v>
      </c>
      <c r="S17" s="10">
        <f t="shared" si="1"/>
        <v>22.85</v>
      </c>
      <c r="T17" s="11">
        <f t="shared" si="2"/>
        <v>0.5714285714285714</v>
      </c>
      <c r="U17" s="12">
        <f t="shared" si="3"/>
        <v>0.14250000000000007</v>
      </c>
      <c r="V17">
        <f>COUNTIF($L$2:L17,1)</f>
        <v>8</v>
      </c>
      <c r="W17">
        <v>14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14</v>
      </c>
      <c r="B18" s="4">
        <v>44736</v>
      </c>
      <c r="C18" s="3" t="s">
        <v>81</v>
      </c>
      <c r="D18" s="3" t="s">
        <v>31</v>
      </c>
      <c r="E18" s="3">
        <v>1</v>
      </c>
      <c r="F18" s="3" t="s">
        <v>34</v>
      </c>
      <c r="G18" s="3" t="s">
        <v>20</v>
      </c>
      <c r="H18" s="3" t="s">
        <v>24</v>
      </c>
      <c r="I18" s="3" t="s">
        <v>21</v>
      </c>
      <c r="J18" s="13" t="s">
        <v>40</v>
      </c>
      <c r="K18" s="23"/>
      <c r="L18" s="6" t="s">
        <v>22</v>
      </c>
      <c r="M18" s="7">
        <v>2.1800000000000002</v>
      </c>
      <c r="N18" s="7">
        <v>1.5</v>
      </c>
      <c r="O18" s="8" t="s">
        <v>27</v>
      </c>
      <c r="P18" s="7">
        <f t="shared" si="4"/>
        <v>21.5</v>
      </c>
      <c r="Q18" s="28">
        <f t="shared" si="0"/>
        <v>1.7700000000000005</v>
      </c>
      <c r="R18" s="9">
        <f t="shared" si="5"/>
        <v>4.62</v>
      </c>
      <c r="S18" s="10">
        <f t="shared" si="1"/>
        <v>26.12</v>
      </c>
      <c r="T18" s="11">
        <f t="shared" si="2"/>
        <v>0.6</v>
      </c>
      <c r="U18" s="12">
        <f t="shared" si="3"/>
        <v>0.21488372093023261</v>
      </c>
      <c r="V18">
        <f>COUNTIF($L$2:L18,1)</f>
        <v>9</v>
      </c>
      <c r="W18">
        <v>15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7.25" customHeight="1" x14ac:dyDescent="0.2">
      <c r="A19" s="3">
        <v>15</v>
      </c>
      <c r="B19" s="4">
        <v>44737</v>
      </c>
      <c r="C19" s="3" t="s">
        <v>82</v>
      </c>
      <c r="D19" s="3" t="s">
        <v>31</v>
      </c>
      <c r="E19" s="3">
        <v>1</v>
      </c>
      <c r="F19" s="3" t="s">
        <v>83</v>
      </c>
      <c r="G19" s="3" t="s">
        <v>20</v>
      </c>
      <c r="H19" s="3" t="s">
        <v>78</v>
      </c>
      <c r="I19" s="3" t="s">
        <v>21</v>
      </c>
      <c r="J19" s="13" t="s">
        <v>40</v>
      </c>
      <c r="K19" s="23"/>
      <c r="L19" s="6" t="s">
        <v>22</v>
      </c>
      <c r="M19" s="7">
        <v>1.82</v>
      </c>
      <c r="N19" s="7">
        <v>2</v>
      </c>
      <c r="O19" s="8" t="s">
        <v>37</v>
      </c>
      <c r="P19" s="7">
        <f t="shared" si="4"/>
        <v>23.5</v>
      </c>
      <c r="Q19" s="28">
        <f t="shared" si="0"/>
        <v>1.4579999999999997</v>
      </c>
      <c r="R19" s="9">
        <f t="shared" si="5"/>
        <v>6.0779999999999994</v>
      </c>
      <c r="S19" s="10">
        <f t="shared" si="1"/>
        <v>29.577999999999999</v>
      </c>
      <c r="T19" s="11">
        <f t="shared" si="2"/>
        <v>0.625</v>
      </c>
      <c r="U19" s="12">
        <f t="shared" si="3"/>
        <v>0.25863829787234038</v>
      </c>
      <c r="V19">
        <f>COUNTIF($L$2:L19,1)</f>
        <v>10</v>
      </c>
      <c r="W19">
        <v>16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16</v>
      </c>
      <c r="B20" s="4">
        <v>44737</v>
      </c>
      <c r="C20" s="3" t="s">
        <v>84</v>
      </c>
      <c r="D20" s="3" t="s">
        <v>31</v>
      </c>
      <c r="E20" s="3">
        <v>1</v>
      </c>
      <c r="F20" s="3" t="s">
        <v>56</v>
      </c>
      <c r="G20" s="3" t="s">
        <v>20</v>
      </c>
      <c r="H20" s="3" t="s">
        <v>78</v>
      </c>
      <c r="I20" s="3" t="s">
        <v>21</v>
      </c>
      <c r="J20" s="34" t="s">
        <v>44</v>
      </c>
      <c r="K20" s="23"/>
      <c r="L20" s="6" t="s">
        <v>22</v>
      </c>
      <c r="M20" s="7">
        <v>1</v>
      </c>
      <c r="N20" s="7">
        <v>1.5</v>
      </c>
      <c r="O20" s="8" t="s">
        <v>27</v>
      </c>
      <c r="P20" s="7">
        <f t="shared" si="4"/>
        <v>25</v>
      </c>
      <c r="Q20" s="36">
        <f t="shared" si="0"/>
        <v>0</v>
      </c>
      <c r="R20" s="9">
        <f t="shared" si="5"/>
        <v>6.0779999999999994</v>
      </c>
      <c r="S20" s="10">
        <f t="shared" si="1"/>
        <v>31.077999999999999</v>
      </c>
      <c r="T20" s="11">
        <f t="shared" si="2"/>
        <v>0.6470588235294118</v>
      </c>
      <c r="U20" s="12">
        <f t="shared" si="3"/>
        <v>0.24311999999999998</v>
      </c>
      <c r="V20">
        <f>COUNTIF($L$2:L20,1)</f>
        <v>11</v>
      </c>
      <c r="W20">
        <v>17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17</v>
      </c>
      <c r="B21" s="4">
        <v>44737</v>
      </c>
      <c r="C21" s="3" t="s">
        <v>85</v>
      </c>
      <c r="D21" s="3" t="s">
        <v>31</v>
      </c>
      <c r="E21" s="3">
        <v>1</v>
      </c>
      <c r="F21" s="3" t="s">
        <v>83</v>
      </c>
      <c r="G21" s="3" t="s">
        <v>20</v>
      </c>
      <c r="H21" s="3" t="s">
        <v>24</v>
      </c>
      <c r="I21" s="3" t="s">
        <v>25</v>
      </c>
      <c r="J21" s="5" t="s">
        <v>42</v>
      </c>
      <c r="K21" s="23"/>
      <c r="L21" s="6" t="s">
        <v>26</v>
      </c>
      <c r="M21" s="7">
        <v>2.4</v>
      </c>
      <c r="N21" s="7">
        <v>3</v>
      </c>
      <c r="O21" s="8" t="s">
        <v>27</v>
      </c>
      <c r="P21" s="7">
        <f t="shared" si="4"/>
        <v>28</v>
      </c>
      <c r="Q21" s="29">
        <f t="shared" si="0"/>
        <v>-3</v>
      </c>
      <c r="R21" s="9">
        <f t="shared" si="5"/>
        <v>3.0779999999999994</v>
      </c>
      <c r="S21" s="10">
        <f t="shared" si="1"/>
        <v>31.077999999999999</v>
      </c>
      <c r="T21" s="11">
        <f t="shared" si="2"/>
        <v>0.61111111111111116</v>
      </c>
      <c r="U21" s="12">
        <f t="shared" si="3"/>
        <v>0.1099285714285714</v>
      </c>
      <c r="V21">
        <f>COUNTIF($L$2:L21,1)</f>
        <v>11</v>
      </c>
      <c r="W21">
        <v>18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18</v>
      </c>
      <c r="B22" s="4">
        <v>44737</v>
      </c>
      <c r="C22" s="3" t="s">
        <v>86</v>
      </c>
      <c r="D22" s="3" t="s">
        <v>31</v>
      </c>
      <c r="E22" s="3">
        <v>1</v>
      </c>
      <c r="F22" s="3" t="s">
        <v>87</v>
      </c>
      <c r="G22" s="3" t="s">
        <v>20</v>
      </c>
      <c r="H22" s="3" t="s">
        <v>24</v>
      </c>
      <c r="I22" s="3" t="s">
        <v>21</v>
      </c>
      <c r="J22" s="13" t="s">
        <v>29</v>
      </c>
      <c r="K22" s="23"/>
      <c r="L22" s="6" t="s">
        <v>22</v>
      </c>
      <c r="M22" s="7">
        <v>1.46</v>
      </c>
      <c r="N22" s="7">
        <v>2</v>
      </c>
      <c r="O22" s="8" t="s">
        <v>27</v>
      </c>
      <c r="P22" s="7">
        <f t="shared" si="4"/>
        <v>30</v>
      </c>
      <c r="Q22" s="28">
        <f t="shared" si="0"/>
        <v>0.91999999999999993</v>
      </c>
      <c r="R22" s="9">
        <f t="shared" si="5"/>
        <v>3.9979999999999993</v>
      </c>
      <c r="S22" s="10">
        <f t="shared" si="1"/>
        <v>33.997999999999998</v>
      </c>
      <c r="T22" s="11">
        <f t="shared" si="2"/>
        <v>0.63157894736842102</v>
      </c>
      <c r="U22" s="12">
        <f t="shared" si="3"/>
        <v>0.13326666666666659</v>
      </c>
      <c r="V22">
        <f>COUNTIF($L$2:L22,1)</f>
        <v>12</v>
      </c>
      <c r="W22">
        <v>19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19</v>
      </c>
      <c r="B23" s="4">
        <v>44737</v>
      </c>
      <c r="C23" s="3" t="s">
        <v>88</v>
      </c>
      <c r="D23" s="3" t="s">
        <v>31</v>
      </c>
      <c r="E23" s="3">
        <v>1</v>
      </c>
      <c r="F23" s="3" t="s">
        <v>51</v>
      </c>
      <c r="G23" s="3" t="s">
        <v>20</v>
      </c>
      <c r="H23" s="3" t="s">
        <v>24</v>
      </c>
      <c r="I23" s="3" t="s">
        <v>25</v>
      </c>
      <c r="J23" s="13" t="s">
        <v>54</v>
      </c>
      <c r="K23" s="23"/>
      <c r="L23" s="6" t="s">
        <v>22</v>
      </c>
      <c r="M23" s="7">
        <v>1.85</v>
      </c>
      <c r="N23" s="7">
        <v>2</v>
      </c>
      <c r="O23" s="8" t="s">
        <v>27</v>
      </c>
      <c r="P23" s="7">
        <f t="shared" si="4"/>
        <v>32</v>
      </c>
      <c r="Q23" s="28">
        <f t="shared" si="0"/>
        <v>1.7000000000000002</v>
      </c>
      <c r="R23" s="9">
        <f t="shared" si="5"/>
        <v>5.6979999999999995</v>
      </c>
      <c r="S23" s="10">
        <f t="shared" si="1"/>
        <v>37.698</v>
      </c>
      <c r="T23" s="11">
        <f t="shared" si="2"/>
        <v>0.65</v>
      </c>
      <c r="U23" s="12">
        <f t="shared" si="3"/>
        <v>0.17806250000000001</v>
      </c>
      <c r="V23">
        <f>COUNTIF($L$2:L23,1)</f>
        <v>13</v>
      </c>
      <c r="W23">
        <v>20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20</v>
      </c>
      <c r="B24" s="4">
        <v>44737</v>
      </c>
      <c r="C24" s="3" t="s">
        <v>89</v>
      </c>
      <c r="D24" s="3" t="s">
        <v>31</v>
      </c>
      <c r="E24" s="3">
        <v>1</v>
      </c>
      <c r="F24" s="3" t="s">
        <v>56</v>
      </c>
      <c r="G24" s="3" t="s">
        <v>20</v>
      </c>
      <c r="H24" s="3" t="s">
        <v>24</v>
      </c>
      <c r="I24" s="3" t="s">
        <v>25</v>
      </c>
      <c r="J24" s="13" t="s">
        <v>46</v>
      </c>
      <c r="K24" s="23"/>
      <c r="L24" s="6" t="s">
        <v>22</v>
      </c>
      <c r="M24" s="7">
        <v>2.1</v>
      </c>
      <c r="N24" s="7">
        <v>2</v>
      </c>
      <c r="O24" s="8" t="s">
        <v>27</v>
      </c>
      <c r="P24" s="7">
        <f t="shared" si="4"/>
        <v>34</v>
      </c>
      <c r="Q24" s="28">
        <f t="shared" si="0"/>
        <v>2.2000000000000002</v>
      </c>
      <c r="R24" s="9">
        <f t="shared" si="5"/>
        <v>7.8979999999999997</v>
      </c>
      <c r="S24" s="10">
        <f t="shared" si="1"/>
        <v>41.897999999999996</v>
      </c>
      <c r="T24" s="11">
        <f t="shared" si="2"/>
        <v>0.66666666666666663</v>
      </c>
      <c r="U24" s="12">
        <f t="shared" si="3"/>
        <v>0.23229411764705871</v>
      </c>
      <c r="V24">
        <f>COUNTIF($L$2:L24,1)</f>
        <v>14</v>
      </c>
      <c r="W24">
        <v>21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21</v>
      </c>
      <c r="B25" s="4">
        <v>44737</v>
      </c>
      <c r="C25" s="3" t="s">
        <v>88</v>
      </c>
      <c r="D25" s="3" t="s">
        <v>31</v>
      </c>
      <c r="E25" s="3">
        <v>1</v>
      </c>
      <c r="F25" s="3" t="s">
        <v>90</v>
      </c>
      <c r="G25" s="3" t="s">
        <v>20</v>
      </c>
      <c r="H25" s="3" t="s">
        <v>24</v>
      </c>
      <c r="I25" s="3" t="s">
        <v>21</v>
      </c>
      <c r="J25" s="13" t="s">
        <v>54</v>
      </c>
      <c r="K25" s="23"/>
      <c r="L25" s="6" t="s">
        <v>22</v>
      </c>
      <c r="M25" s="7">
        <v>1.86</v>
      </c>
      <c r="N25" s="7">
        <v>2</v>
      </c>
      <c r="O25" s="8" t="s">
        <v>27</v>
      </c>
      <c r="P25" s="7">
        <f t="shared" si="4"/>
        <v>36</v>
      </c>
      <c r="Q25" s="28">
        <f t="shared" si="0"/>
        <v>1.7200000000000002</v>
      </c>
      <c r="R25" s="9">
        <f t="shared" si="5"/>
        <v>9.6180000000000003</v>
      </c>
      <c r="S25" s="10">
        <f t="shared" si="1"/>
        <v>45.618000000000002</v>
      </c>
      <c r="T25" s="11">
        <f t="shared" si="2"/>
        <v>0.68181818181818177</v>
      </c>
      <c r="U25" s="12">
        <f t="shared" si="3"/>
        <v>0.26716666666666672</v>
      </c>
      <c r="V25">
        <f>COUNTIF($L$2:L25,1)</f>
        <v>15</v>
      </c>
      <c r="W25">
        <v>22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22</v>
      </c>
      <c r="B26" s="4">
        <v>44738</v>
      </c>
      <c r="C26" s="3" t="s">
        <v>91</v>
      </c>
      <c r="D26" s="3" t="s">
        <v>31</v>
      </c>
      <c r="E26" s="3">
        <v>1</v>
      </c>
      <c r="F26" s="3" t="s">
        <v>49</v>
      </c>
      <c r="G26" s="3" t="s">
        <v>20</v>
      </c>
      <c r="H26" s="3" t="s">
        <v>78</v>
      </c>
      <c r="I26" s="3" t="s">
        <v>21</v>
      </c>
      <c r="J26" s="13" t="s">
        <v>92</v>
      </c>
      <c r="K26" s="23"/>
      <c r="L26" s="6" t="s">
        <v>22</v>
      </c>
      <c r="M26" s="7">
        <v>2</v>
      </c>
      <c r="N26" s="7">
        <v>1.5</v>
      </c>
      <c r="O26" s="8" t="s">
        <v>37</v>
      </c>
      <c r="P26" s="7">
        <f t="shared" si="4"/>
        <v>37.5</v>
      </c>
      <c r="Q26" s="28">
        <f t="shared" si="0"/>
        <v>1.3499999999999996</v>
      </c>
      <c r="R26" s="9">
        <f t="shared" si="5"/>
        <v>10.968</v>
      </c>
      <c r="S26" s="10">
        <f t="shared" si="1"/>
        <v>48.468000000000004</v>
      </c>
      <c r="T26" s="11">
        <f t="shared" si="2"/>
        <v>0.69565217391304346</v>
      </c>
      <c r="U26" s="12">
        <f t="shared" si="3"/>
        <v>0.29248000000000007</v>
      </c>
      <c r="V26">
        <f>COUNTIF($L$2:L26,1)</f>
        <v>16</v>
      </c>
      <c r="W26">
        <v>23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23</v>
      </c>
      <c r="B27" s="4">
        <v>44738</v>
      </c>
      <c r="C27" s="3" t="s">
        <v>93</v>
      </c>
      <c r="D27" s="3" t="s">
        <v>31</v>
      </c>
      <c r="E27" s="3">
        <v>1</v>
      </c>
      <c r="F27" s="3" t="s">
        <v>94</v>
      </c>
      <c r="G27" s="3" t="s">
        <v>20</v>
      </c>
      <c r="H27" s="3" t="s">
        <v>36</v>
      </c>
      <c r="I27" s="3" t="s">
        <v>21</v>
      </c>
      <c r="J27" s="5" t="s">
        <v>95</v>
      </c>
      <c r="K27" s="23"/>
      <c r="L27" s="6" t="s">
        <v>26</v>
      </c>
      <c r="M27" s="7">
        <v>2</v>
      </c>
      <c r="N27" s="7">
        <v>1.5</v>
      </c>
      <c r="O27" s="8" t="s">
        <v>27</v>
      </c>
      <c r="P27" s="7">
        <f t="shared" si="4"/>
        <v>39</v>
      </c>
      <c r="Q27" s="29">
        <f t="shared" si="0"/>
        <v>-1.5</v>
      </c>
      <c r="R27" s="9">
        <f t="shared" si="5"/>
        <v>9.468</v>
      </c>
      <c r="S27" s="10">
        <f t="shared" si="1"/>
        <v>48.468000000000004</v>
      </c>
      <c r="T27" s="11">
        <f t="shared" si="2"/>
        <v>0.66666666666666663</v>
      </c>
      <c r="U27" s="12">
        <f t="shared" si="3"/>
        <v>0.24276923076923085</v>
      </c>
      <c r="V27">
        <f>COUNTIF($L$2:L27,1)</f>
        <v>16</v>
      </c>
      <c r="W27">
        <v>24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24</v>
      </c>
      <c r="B28" s="4">
        <v>44740</v>
      </c>
      <c r="C28" s="3" t="s">
        <v>96</v>
      </c>
      <c r="D28" s="3" t="s">
        <v>31</v>
      </c>
      <c r="E28" s="3">
        <v>1</v>
      </c>
      <c r="F28" s="3" t="s">
        <v>97</v>
      </c>
      <c r="G28" s="3" t="s">
        <v>20</v>
      </c>
      <c r="H28" s="3" t="s">
        <v>24</v>
      </c>
      <c r="I28" s="3" t="s">
        <v>21</v>
      </c>
      <c r="J28" s="13" t="s">
        <v>29</v>
      </c>
      <c r="K28" s="23"/>
      <c r="L28" s="6" t="s">
        <v>22</v>
      </c>
      <c r="M28" s="7">
        <v>2.0499999999999998</v>
      </c>
      <c r="N28" s="7">
        <v>1.5</v>
      </c>
      <c r="O28" s="8" t="s">
        <v>27</v>
      </c>
      <c r="P28" s="7">
        <f t="shared" si="4"/>
        <v>40.5</v>
      </c>
      <c r="Q28" s="28">
        <f t="shared" si="0"/>
        <v>1.5749999999999997</v>
      </c>
      <c r="R28" s="9">
        <f t="shared" si="5"/>
        <v>11.042999999999999</v>
      </c>
      <c r="S28" s="10">
        <f t="shared" si="1"/>
        <v>51.542999999999999</v>
      </c>
      <c r="T28" s="11">
        <f t="shared" si="2"/>
        <v>0.68</v>
      </c>
      <c r="U28" s="12">
        <f t="shared" si="3"/>
        <v>0.27266666666666667</v>
      </c>
      <c r="V28">
        <f>COUNTIF($L$2:L28,1)</f>
        <v>17</v>
      </c>
      <c r="W28">
        <v>25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25</v>
      </c>
      <c r="B29" s="4">
        <v>44740</v>
      </c>
      <c r="C29" s="3" t="s">
        <v>98</v>
      </c>
      <c r="D29" s="3" t="s">
        <v>31</v>
      </c>
      <c r="E29" s="3">
        <v>1</v>
      </c>
      <c r="F29" s="3" t="s">
        <v>99</v>
      </c>
      <c r="G29" s="3" t="s">
        <v>20</v>
      </c>
      <c r="H29" s="3" t="s">
        <v>36</v>
      </c>
      <c r="I29" s="3" t="s">
        <v>21</v>
      </c>
      <c r="J29" s="34" t="s">
        <v>28</v>
      </c>
      <c r="K29" s="23" t="s">
        <v>100</v>
      </c>
      <c r="L29" s="6" t="s">
        <v>22</v>
      </c>
      <c r="M29" s="7">
        <v>1</v>
      </c>
      <c r="N29" s="7">
        <v>1.5</v>
      </c>
      <c r="O29" s="8" t="s">
        <v>27</v>
      </c>
      <c r="P29" s="7">
        <f t="shared" si="4"/>
        <v>42</v>
      </c>
      <c r="Q29" s="36">
        <f t="shared" si="0"/>
        <v>0</v>
      </c>
      <c r="R29" s="9">
        <f t="shared" si="5"/>
        <v>11.042999999999999</v>
      </c>
      <c r="S29" s="10">
        <f t="shared" si="1"/>
        <v>53.042999999999999</v>
      </c>
      <c r="T29" s="11">
        <f t="shared" si="2"/>
        <v>0.69230769230769229</v>
      </c>
      <c r="U29" s="12">
        <f t="shared" si="3"/>
        <v>0.2629285714285714</v>
      </c>
      <c r="V29">
        <f>COUNTIF($L$2:L29,1)</f>
        <v>18</v>
      </c>
      <c r="W29">
        <v>26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26</v>
      </c>
      <c r="B30" s="4">
        <v>44740</v>
      </c>
      <c r="C30" s="3" t="s">
        <v>101</v>
      </c>
      <c r="D30" s="3" t="s">
        <v>31</v>
      </c>
      <c r="E30" s="3">
        <v>1</v>
      </c>
      <c r="F30" s="3" t="s">
        <v>45</v>
      </c>
      <c r="G30" s="3" t="s">
        <v>20</v>
      </c>
      <c r="H30" s="3" t="s">
        <v>24</v>
      </c>
      <c r="I30" s="3" t="s">
        <v>21</v>
      </c>
      <c r="J30" s="5" t="s">
        <v>38</v>
      </c>
      <c r="K30" s="23"/>
      <c r="L30" s="6" t="s">
        <v>26</v>
      </c>
      <c r="M30" s="7">
        <v>1.9</v>
      </c>
      <c r="N30" s="7">
        <v>2</v>
      </c>
      <c r="O30" s="8" t="s">
        <v>27</v>
      </c>
      <c r="P30" s="7">
        <f t="shared" si="4"/>
        <v>44</v>
      </c>
      <c r="Q30" s="29">
        <f t="shared" si="0"/>
        <v>-2</v>
      </c>
      <c r="R30" s="9">
        <f t="shared" si="5"/>
        <v>9.0429999999999993</v>
      </c>
      <c r="S30" s="10">
        <f t="shared" si="1"/>
        <v>53.042999999999999</v>
      </c>
      <c r="T30" s="11">
        <f t="shared" si="2"/>
        <v>0.66666666666666663</v>
      </c>
      <c r="U30" s="12">
        <f t="shared" si="3"/>
        <v>0.20552272727272725</v>
      </c>
      <c r="V30">
        <f>COUNTIF($L$2:L30,1)</f>
        <v>18</v>
      </c>
      <c r="W30">
        <v>27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27</v>
      </c>
      <c r="B31" s="4">
        <v>44740</v>
      </c>
      <c r="C31" s="3" t="s">
        <v>96</v>
      </c>
      <c r="D31" s="3" t="s">
        <v>31</v>
      </c>
      <c r="E31" s="3">
        <v>1</v>
      </c>
      <c r="F31" s="3" t="s">
        <v>102</v>
      </c>
      <c r="G31" s="3" t="s">
        <v>20</v>
      </c>
      <c r="H31" s="3" t="s">
        <v>24</v>
      </c>
      <c r="I31" s="3" t="s">
        <v>21</v>
      </c>
      <c r="J31" s="5" t="s">
        <v>29</v>
      </c>
      <c r="K31" s="23" t="s">
        <v>35</v>
      </c>
      <c r="L31" s="6" t="s">
        <v>26</v>
      </c>
      <c r="M31" s="7">
        <v>2.0499999999999998</v>
      </c>
      <c r="N31" s="7">
        <v>2</v>
      </c>
      <c r="O31" s="8" t="s">
        <v>27</v>
      </c>
      <c r="P31" s="7">
        <f t="shared" si="4"/>
        <v>46</v>
      </c>
      <c r="Q31" s="29">
        <f t="shared" si="0"/>
        <v>-2</v>
      </c>
      <c r="R31" s="9">
        <f t="shared" si="5"/>
        <v>7.0429999999999993</v>
      </c>
      <c r="S31" s="10">
        <f t="shared" si="1"/>
        <v>53.042999999999999</v>
      </c>
      <c r="T31" s="11">
        <f t="shared" si="2"/>
        <v>0.6428571428571429</v>
      </c>
      <c r="U31" s="12">
        <f t="shared" si="3"/>
        <v>0.15310869565217389</v>
      </c>
      <c r="V31">
        <f>COUNTIF($L$2:L31,1)</f>
        <v>18</v>
      </c>
      <c r="W31">
        <v>28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28</v>
      </c>
      <c r="B32" s="4">
        <v>44740</v>
      </c>
      <c r="C32" s="3" t="s">
        <v>103</v>
      </c>
      <c r="D32" s="3" t="s">
        <v>31</v>
      </c>
      <c r="E32" s="3">
        <v>1</v>
      </c>
      <c r="F32" s="3" t="s">
        <v>104</v>
      </c>
      <c r="G32" s="3" t="s">
        <v>20</v>
      </c>
      <c r="H32" s="3" t="s">
        <v>36</v>
      </c>
      <c r="I32" s="3" t="s">
        <v>21</v>
      </c>
      <c r="J32" s="13" t="s">
        <v>92</v>
      </c>
      <c r="K32" s="23"/>
      <c r="L32" s="6" t="s">
        <v>22</v>
      </c>
      <c r="M32" s="7">
        <v>2.5</v>
      </c>
      <c r="N32" s="7">
        <v>2</v>
      </c>
      <c r="O32" s="8" t="s">
        <v>27</v>
      </c>
      <c r="P32" s="7">
        <f t="shared" si="4"/>
        <v>48</v>
      </c>
      <c r="Q32" s="28">
        <f t="shared" si="0"/>
        <v>3</v>
      </c>
      <c r="R32" s="9">
        <f t="shared" si="5"/>
        <v>10.042999999999999</v>
      </c>
      <c r="S32" s="10">
        <f t="shared" si="1"/>
        <v>58.042999999999999</v>
      </c>
      <c r="T32" s="11">
        <f t="shared" si="2"/>
        <v>0.65517241379310343</v>
      </c>
      <c r="U32" s="12">
        <f t="shared" si="3"/>
        <v>0.20922916666666666</v>
      </c>
      <c r="V32">
        <f>COUNTIF($L$2:L32,1)</f>
        <v>19</v>
      </c>
      <c r="W32">
        <v>29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29</v>
      </c>
      <c r="B33" s="4">
        <v>44740</v>
      </c>
      <c r="C33" s="3" t="s">
        <v>105</v>
      </c>
      <c r="D33" s="3" t="s">
        <v>31</v>
      </c>
      <c r="E33" s="3">
        <v>1</v>
      </c>
      <c r="F33" s="3" t="s">
        <v>106</v>
      </c>
      <c r="G33" s="3" t="s">
        <v>20</v>
      </c>
      <c r="H33" s="3" t="s">
        <v>24</v>
      </c>
      <c r="I33" s="3" t="s">
        <v>25</v>
      </c>
      <c r="J33" s="13" t="s">
        <v>38</v>
      </c>
      <c r="K33" s="23"/>
      <c r="L33" s="6" t="s">
        <v>22</v>
      </c>
      <c r="M33" s="7">
        <v>1.99</v>
      </c>
      <c r="N33" s="7">
        <v>3</v>
      </c>
      <c r="O33" s="8" t="s">
        <v>27</v>
      </c>
      <c r="P33" s="7">
        <f t="shared" si="4"/>
        <v>51</v>
      </c>
      <c r="Q33" s="28">
        <f t="shared" si="0"/>
        <v>2.9699999999999998</v>
      </c>
      <c r="R33" s="9">
        <f t="shared" si="5"/>
        <v>13.012999999999998</v>
      </c>
      <c r="S33" s="10">
        <f t="shared" si="1"/>
        <v>64.013000000000005</v>
      </c>
      <c r="T33" s="11">
        <f t="shared" si="2"/>
        <v>0.66666666666666663</v>
      </c>
      <c r="U33" s="12">
        <f t="shared" si="3"/>
        <v>0.25515686274509813</v>
      </c>
      <c r="V33">
        <f>COUNTIF($L$2:L33,1)</f>
        <v>20</v>
      </c>
      <c r="W33">
        <v>30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30</v>
      </c>
      <c r="B34" s="4">
        <v>44740</v>
      </c>
      <c r="C34" s="3" t="s">
        <v>107</v>
      </c>
      <c r="D34" s="3" t="s">
        <v>31</v>
      </c>
      <c r="E34" s="3">
        <v>1</v>
      </c>
      <c r="F34" s="3" t="s">
        <v>32</v>
      </c>
      <c r="G34" s="3" t="s">
        <v>20</v>
      </c>
      <c r="H34" s="3" t="s">
        <v>24</v>
      </c>
      <c r="I34" s="3" t="s">
        <v>21</v>
      </c>
      <c r="J34" s="13" t="s">
        <v>40</v>
      </c>
      <c r="K34" s="23"/>
      <c r="L34" s="6" t="s">
        <v>22</v>
      </c>
      <c r="M34" s="7">
        <v>2.0499999999999998</v>
      </c>
      <c r="N34" s="7">
        <v>1.5</v>
      </c>
      <c r="O34" s="8" t="s">
        <v>27</v>
      </c>
      <c r="P34" s="7">
        <f t="shared" si="4"/>
        <v>52.5</v>
      </c>
      <c r="Q34" s="28">
        <f t="shared" si="0"/>
        <v>1.5749999999999997</v>
      </c>
      <c r="R34" s="9">
        <f t="shared" si="5"/>
        <v>14.587999999999997</v>
      </c>
      <c r="S34" s="10">
        <f t="shared" si="1"/>
        <v>67.087999999999994</v>
      </c>
      <c r="T34" s="11">
        <f t="shared" si="2"/>
        <v>0.67741935483870963</v>
      </c>
      <c r="U34" s="12">
        <f t="shared" si="3"/>
        <v>0.27786666666666654</v>
      </c>
      <c r="V34">
        <f>COUNTIF($L$2:L34,1)</f>
        <v>21</v>
      </c>
      <c r="W34">
        <v>31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31</v>
      </c>
      <c r="B35" s="4">
        <v>44740</v>
      </c>
      <c r="C35" s="3" t="s">
        <v>107</v>
      </c>
      <c r="D35" s="3" t="s">
        <v>31</v>
      </c>
      <c r="E35" s="3">
        <v>1</v>
      </c>
      <c r="F35" s="3" t="s">
        <v>71</v>
      </c>
      <c r="G35" s="3" t="s">
        <v>20</v>
      </c>
      <c r="H35" s="3" t="s">
        <v>24</v>
      </c>
      <c r="I35" s="3" t="s">
        <v>21</v>
      </c>
      <c r="J35" s="13" t="s">
        <v>40</v>
      </c>
      <c r="K35" s="23"/>
      <c r="L35" s="6" t="s">
        <v>22</v>
      </c>
      <c r="M35" s="7">
        <v>1.96</v>
      </c>
      <c r="N35" s="7">
        <v>1.5</v>
      </c>
      <c r="O35" s="8" t="s">
        <v>27</v>
      </c>
      <c r="P35" s="7">
        <f t="shared" si="4"/>
        <v>54</v>
      </c>
      <c r="Q35" s="28">
        <f t="shared" si="0"/>
        <v>1.44</v>
      </c>
      <c r="R35" s="9">
        <f t="shared" si="5"/>
        <v>16.027999999999999</v>
      </c>
      <c r="S35" s="10">
        <f t="shared" si="1"/>
        <v>70.027999999999992</v>
      </c>
      <c r="T35" s="11">
        <f t="shared" si="2"/>
        <v>0.6875</v>
      </c>
      <c r="U35" s="12">
        <f t="shared" si="3"/>
        <v>0.29681481481481464</v>
      </c>
      <c r="V35">
        <f>COUNTIF($L$2:L35,1)</f>
        <v>22</v>
      </c>
      <c r="W35">
        <v>32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32</v>
      </c>
      <c r="B36" s="4">
        <v>44740</v>
      </c>
      <c r="C36" s="3" t="s">
        <v>108</v>
      </c>
      <c r="D36" s="3" t="s">
        <v>31</v>
      </c>
      <c r="E36" s="3">
        <v>1</v>
      </c>
      <c r="F36" s="3" t="s">
        <v>56</v>
      </c>
      <c r="G36" s="3" t="s">
        <v>20</v>
      </c>
      <c r="H36" s="3" t="s">
        <v>24</v>
      </c>
      <c r="I36" s="3" t="s">
        <v>21</v>
      </c>
      <c r="J36" s="5" t="s">
        <v>38</v>
      </c>
      <c r="K36" s="23" t="s">
        <v>35</v>
      </c>
      <c r="L36" s="6" t="s">
        <v>26</v>
      </c>
      <c r="M36" s="7">
        <v>1.9</v>
      </c>
      <c r="N36" s="7">
        <v>2</v>
      </c>
      <c r="O36" s="8" t="s">
        <v>27</v>
      </c>
      <c r="P36" s="7">
        <f t="shared" si="4"/>
        <v>56</v>
      </c>
      <c r="Q36" s="29">
        <f t="shared" si="0"/>
        <v>-2</v>
      </c>
      <c r="R36" s="9">
        <f t="shared" si="5"/>
        <v>14.027999999999999</v>
      </c>
      <c r="S36" s="10">
        <f t="shared" si="1"/>
        <v>70.027999999999992</v>
      </c>
      <c r="T36" s="11">
        <f t="shared" si="2"/>
        <v>0.66666666666666663</v>
      </c>
      <c r="U36" s="12">
        <f t="shared" si="3"/>
        <v>0.25049999999999983</v>
      </c>
      <c r="V36">
        <f>COUNTIF($L$2:L36,1)</f>
        <v>22</v>
      </c>
      <c r="W36">
        <v>33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33</v>
      </c>
      <c r="B37" s="4">
        <v>44741</v>
      </c>
      <c r="C37" s="3" t="s">
        <v>109</v>
      </c>
      <c r="D37" s="3" t="s">
        <v>33</v>
      </c>
      <c r="E37" s="3">
        <v>1</v>
      </c>
      <c r="F37" s="3" t="s">
        <v>104</v>
      </c>
      <c r="G37" s="3" t="s">
        <v>20</v>
      </c>
      <c r="H37" s="3" t="s">
        <v>36</v>
      </c>
      <c r="I37" s="3" t="s">
        <v>21</v>
      </c>
      <c r="J37" s="13" t="s">
        <v>55</v>
      </c>
      <c r="K37" s="23"/>
      <c r="L37" s="6" t="s">
        <v>22</v>
      </c>
      <c r="M37" s="7">
        <v>2.0499999999999998</v>
      </c>
      <c r="N37" s="7">
        <v>1.5</v>
      </c>
      <c r="O37" s="8" t="s">
        <v>27</v>
      </c>
      <c r="P37" s="7">
        <f t="shared" si="4"/>
        <v>57.5</v>
      </c>
      <c r="Q37" s="28">
        <f t="shared" si="0"/>
        <v>1.5749999999999997</v>
      </c>
      <c r="R37" s="9">
        <f t="shared" si="5"/>
        <v>15.602999999999998</v>
      </c>
      <c r="S37" s="10">
        <f t="shared" si="1"/>
        <v>73.102999999999994</v>
      </c>
      <c r="T37" s="11">
        <f t="shared" si="2"/>
        <v>0.67647058823529416</v>
      </c>
      <c r="U37" s="12">
        <f t="shared" si="3"/>
        <v>0.27135652173913033</v>
      </c>
      <c r="V37">
        <f>COUNTIF($L$2:L37,1)</f>
        <v>23</v>
      </c>
      <c r="W37">
        <v>34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34</v>
      </c>
      <c r="B38" s="4">
        <v>44741</v>
      </c>
      <c r="C38" s="3" t="s">
        <v>110</v>
      </c>
      <c r="D38" s="3" t="s">
        <v>31</v>
      </c>
      <c r="E38" s="3">
        <v>1</v>
      </c>
      <c r="F38" s="3" t="s">
        <v>47</v>
      </c>
      <c r="G38" s="3" t="s">
        <v>20</v>
      </c>
      <c r="H38" s="3" t="s">
        <v>24</v>
      </c>
      <c r="I38" s="3" t="s">
        <v>21</v>
      </c>
      <c r="J38" s="5" t="s">
        <v>42</v>
      </c>
      <c r="K38" s="23"/>
      <c r="L38" s="6" t="s">
        <v>26</v>
      </c>
      <c r="M38" s="7">
        <v>2.06</v>
      </c>
      <c r="N38" s="7">
        <v>1.5</v>
      </c>
      <c r="O38" s="8" t="s">
        <v>27</v>
      </c>
      <c r="P38" s="7">
        <f t="shared" si="4"/>
        <v>59</v>
      </c>
      <c r="Q38" s="29">
        <f t="shared" si="0"/>
        <v>-1.5</v>
      </c>
      <c r="R38" s="9">
        <f t="shared" si="5"/>
        <v>14.102999999999998</v>
      </c>
      <c r="S38" s="10">
        <f t="shared" si="1"/>
        <v>73.102999999999994</v>
      </c>
      <c r="T38" s="11">
        <f t="shared" si="2"/>
        <v>0.65714285714285714</v>
      </c>
      <c r="U38" s="12">
        <f t="shared" si="3"/>
        <v>0.23903389830508465</v>
      </c>
      <c r="V38">
        <f>COUNTIF($L$2:L38,1)</f>
        <v>23</v>
      </c>
      <c r="W38">
        <v>35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35</v>
      </c>
      <c r="B39" s="4">
        <v>44741</v>
      </c>
      <c r="C39" s="3" t="s">
        <v>111</v>
      </c>
      <c r="D39" s="3" t="s">
        <v>31</v>
      </c>
      <c r="E39" s="3">
        <v>1</v>
      </c>
      <c r="F39" s="3" t="s">
        <v>112</v>
      </c>
      <c r="G39" s="3" t="s">
        <v>20</v>
      </c>
      <c r="H39" s="3" t="s">
        <v>78</v>
      </c>
      <c r="I39" s="3" t="s">
        <v>21</v>
      </c>
      <c r="J39" s="13" t="s">
        <v>52</v>
      </c>
      <c r="K39" s="23"/>
      <c r="L39" s="6" t="s">
        <v>22</v>
      </c>
      <c r="M39" s="7">
        <v>2.06</v>
      </c>
      <c r="N39" s="7">
        <v>2</v>
      </c>
      <c r="O39" s="8" t="s">
        <v>37</v>
      </c>
      <c r="P39" s="7">
        <f t="shared" si="4"/>
        <v>61</v>
      </c>
      <c r="Q39" s="28">
        <f t="shared" si="0"/>
        <v>1.9139999999999997</v>
      </c>
      <c r="R39" s="9">
        <f t="shared" si="5"/>
        <v>16.016999999999996</v>
      </c>
      <c r="S39" s="10">
        <f t="shared" si="1"/>
        <v>77.016999999999996</v>
      </c>
      <c r="T39" s="11">
        <f t="shared" si="2"/>
        <v>0.66666666666666663</v>
      </c>
      <c r="U39" s="12">
        <f t="shared" si="3"/>
        <v>0.26257377049180319</v>
      </c>
      <c r="V39">
        <f>COUNTIF($L$2:L39,1)</f>
        <v>24</v>
      </c>
      <c r="W39">
        <v>36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36</v>
      </c>
      <c r="B40" s="4">
        <v>44741</v>
      </c>
      <c r="C40" s="3" t="s">
        <v>111</v>
      </c>
      <c r="D40" s="3" t="s">
        <v>31</v>
      </c>
      <c r="E40" s="3">
        <v>1</v>
      </c>
      <c r="F40" s="3" t="s">
        <v>113</v>
      </c>
      <c r="G40" s="3" t="s">
        <v>20</v>
      </c>
      <c r="H40" s="3" t="s">
        <v>78</v>
      </c>
      <c r="I40" s="3" t="s">
        <v>21</v>
      </c>
      <c r="J40" s="5" t="s">
        <v>52</v>
      </c>
      <c r="K40" s="23"/>
      <c r="L40" s="6" t="s">
        <v>26</v>
      </c>
      <c r="M40" s="7">
        <v>1.92</v>
      </c>
      <c r="N40" s="7">
        <v>1.5</v>
      </c>
      <c r="O40" s="8" t="s">
        <v>27</v>
      </c>
      <c r="P40" s="7">
        <f t="shared" si="4"/>
        <v>62.5</v>
      </c>
      <c r="Q40" s="29">
        <f t="shared" si="0"/>
        <v>-1.5</v>
      </c>
      <c r="R40" s="30">
        <f t="shared" si="5"/>
        <v>14.516999999999996</v>
      </c>
      <c r="S40" s="31">
        <f t="shared" si="1"/>
        <v>77.016999999999996</v>
      </c>
      <c r="T40" s="32">
        <f t="shared" si="2"/>
        <v>0.64864864864864868</v>
      </c>
      <c r="U40" s="12">
        <f t="shared" si="3"/>
        <v>0.23227199999999992</v>
      </c>
      <c r="V40">
        <f>COUNTIF($L$2:L40,1)</f>
        <v>24</v>
      </c>
      <c r="W40">
        <v>37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</sheetData>
  <sheetProtection selectLockedCells="1" selectUnlockedCells="1"/>
  <autoFilter ref="A1:IK40" xr:uid="{00000000-0009-0000-0000-000000000000}"/>
  <mergeCells count="1">
    <mergeCell ref="A7:F8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2022-07-18T10:33:34Z</dcterms:modified>
</cp:coreProperties>
</file>