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M\Dropbox\Tippbrüder\Statistik\"/>
    </mc:Choice>
  </mc:AlternateContent>
  <xr:revisionPtr revIDLastSave="0" documentId="13_ncr:1_{95236D11-8F7D-4317-928B-CE4D80943E18}" xr6:coauthVersionLast="47" xr6:coauthVersionMax="47" xr10:uidLastSave="{00000000-0000-0000-0000-000000000000}"/>
  <bookViews>
    <workbookView xWindow="-120" yWindow="-120" windowWidth="29040" windowHeight="15840" tabRatio="282" xr2:uid="{00000000-000D-0000-FFFF-FFFF00000000}"/>
  </bookViews>
  <sheets>
    <sheet name="April" sheetId="1" r:id="rId1"/>
  </sheets>
  <definedNames>
    <definedName name="__Anonymous_Sheet_DB__1">April!#REF!</definedName>
    <definedName name="__xlnm._FilterDatabase" localSheetId="0">April!#REF!</definedName>
    <definedName name="__xlnm._FilterDatabase_1">April!#REF!</definedName>
    <definedName name="_xlnm._FilterDatabase" localSheetId="0" hidden="1">April!$A$1:$IK$64</definedName>
    <definedName name="Excel_BuiltIn__FilterDatabase" localSheetId="0">April!#REF!</definedName>
    <definedName name="Excel_BuiltIn__FilterDatabase_1">April!#REF!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4" i="1" l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P5" i="1" s="1"/>
  <c r="P6" i="1" s="1"/>
  <c r="R4" i="1" l="1"/>
  <c r="S3" i="1"/>
  <c r="U3" i="1" s="1"/>
  <c r="P7" i="1"/>
  <c r="P8" i="1" l="1"/>
  <c r="S4" i="1"/>
  <c r="U4" i="1" s="1"/>
  <c r="R5" i="1"/>
  <c r="R6" i="1" l="1"/>
  <c r="S5" i="1"/>
  <c r="U5" i="1" s="1"/>
  <c r="P9" i="1"/>
  <c r="P10" i="1" l="1"/>
  <c r="R7" i="1"/>
  <c r="S6" i="1"/>
  <c r="U6" i="1" s="1"/>
  <c r="R8" i="1" l="1"/>
  <c r="S7" i="1"/>
  <c r="U7" i="1" s="1"/>
  <c r="P11" i="1"/>
  <c r="P12" i="1" l="1"/>
  <c r="R9" i="1"/>
  <c r="S8" i="1"/>
  <c r="U8" i="1" s="1"/>
  <c r="R10" i="1" l="1"/>
  <c r="S9" i="1"/>
  <c r="U9" i="1" s="1"/>
  <c r="P13" i="1"/>
  <c r="P14" i="1" l="1"/>
  <c r="R11" i="1"/>
  <c r="S10" i="1"/>
  <c r="U10" i="1" s="1"/>
  <c r="R12" i="1" l="1"/>
  <c r="S11" i="1"/>
  <c r="U11" i="1" s="1"/>
  <c r="P15" i="1"/>
  <c r="P16" i="1" l="1"/>
  <c r="R13" i="1"/>
  <c r="S12" i="1"/>
  <c r="U12" i="1" s="1"/>
  <c r="R14" i="1" l="1"/>
  <c r="S13" i="1"/>
  <c r="U13" i="1" s="1"/>
  <c r="P17" i="1"/>
  <c r="P18" i="1" l="1"/>
  <c r="R15" i="1"/>
  <c r="S14" i="1"/>
  <c r="U14" i="1" s="1"/>
  <c r="R16" i="1" l="1"/>
  <c r="S15" i="1"/>
  <c r="U15" i="1" s="1"/>
  <c r="P19" i="1"/>
  <c r="P20" i="1" l="1"/>
  <c r="R17" i="1"/>
  <c r="S16" i="1"/>
  <c r="U16" i="1" s="1"/>
  <c r="R18" i="1" l="1"/>
  <c r="S17" i="1"/>
  <c r="U17" i="1" s="1"/>
  <c r="P21" i="1"/>
  <c r="P22" i="1" l="1"/>
  <c r="R19" i="1"/>
  <c r="S18" i="1"/>
  <c r="U18" i="1" s="1"/>
  <c r="R20" i="1" l="1"/>
  <c r="S19" i="1"/>
  <c r="U19" i="1" s="1"/>
  <c r="P23" i="1"/>
  <c r="P24" i="1" l="1"/>
  <c r="R21" i="1"/>
  <c r="S20" i="1"/>
  <c r="U20" i="1" s="1"/>
  <c r="R22" i="1" l="1"/>
  <c r="S21" i="1"/>
  <c r="U21" i="1" s="1"/>
  <c r="P25" i="1"/>
  <c r="P26" i="1" l="1"/>
  <c r="R23" i="1"/>
  <c r="S22" i="1"/>
  <c r="U22" i="1" s="1"/>
  <c r="R24" i="1" l="1"/>
  <c r="S23" i="1"/>
  <c r="U23" i="1" s="1"/>
  <c r="P27" i="1"/>
  <c r="R25" i="1" l="1"/>
  <c r="S24" i="1"/>
  <c r="U24" i="1" s="1"/>
  <c r="P28" i="1"/>
  <c r="P29" i="1" l="1"/>
  <c r="R26" i="1"/>
  <c r="S25" i="1"/>
  <c r="U25" i="1" s="1"/>
  <c r="R27" i="1" l="1"/>
  <c r="S26" i="1"/>
  <c r="U26" i="1" s="1"/>
  <c r="P30" i="1"/>
  <c r="P31" i="1" l="1"/>
  <c r="R28" i="1"/>
  <c r="S27" i="1"/>
  <c r="U27" i="1" s="1"/>
  <c r="R29" i="1" l="1"/>
  <c r="S28" i="1"/>
  <c r="U28" i="1" s="1"/>
  <c r="P32" i="1"/>
  <c r="P33" i="1" l="1"/>
  <c r="R30" i="1"/>
  <c r="S29" i="1"/>
  <c r="U29" i="1" s="1"/>
  <c r="R31" i="1" l="1"/>
  <c r="S30" i="1"/>
  <c r="U30" i="1" s="1"/>
  <c r="P34" i="1"/>
  <c r="P35" i="1" l="1"/>
  <c r="R32" i="1"/>
  <c r="S31" i="1"/>
  <c r="U31" i="1" s="1"/>
  <c r="R33" i="1" l="1"/>
  <c r="S32" i="1"/>
  <c r="U32" i="1" s="1"/>
  <c r="P36" i="1"/>
  <c r="P37" i="1" l="1"/>
  <c r="R34" i="1"/>
  <c r="S33" i="1"/>
  <c r="U33" i="1" s="1"/>
  <c r="R35" i="1" l="1"/>
  <c r="S34" i="1"/>
  <c r="U34" i="1" s="1"/>
  <c r="P38" i="1"/>
  <c r="P39" i="1" l="1"/>
  <c r="R36" i="1"/>
  <c r="S35" i="1"/>
  <c r="U35" i="1" s="1"/>
  <c r="R37" i="1" l="1"/>
  <c r="S36" i="1"/>
  <c r="U36" i="1" s="1"/>
  <c r="P40" i="1"/>
  <c r="P41" i="1" l="1"/>
  <c r="R38" i="1"/>
  <c r="S37" i="1"/>
  <c r="U37" i="1" s="1"/>
  <c r="P42" i="1" l="1"/>
  <c r="R39" i="1"/>
  <c r="S38" i="1"/>
  <c r="U38" i="1" s="1"/>
  <c r="R40" i="1" l="1"/>
  <c r="S39" i="1"/>
  <c r="U39" i="1" s="1"/>
  <c r="P43" i="1"/>
  <c r="P44" i="1" l="1"/>
  <c r="R41" i="1"/>
  <c r="S40" i="1"/>
  <c r="U40" i="1" s="1"/>
  <c r="R42" i="1" l="1"/>
  <c r="S41" i="1"/>
  <c r="U41" i="1" s="1"/>
  <c r="P45" i="1"/>
  <c r="P46" i="1" l="1"/>
  <c r="R43" i="1"/>
  <c r="S42" i="1"/>
  <c r="U42" i="1" s="1"/>
  <c r="R44" i="1" l="1"/>
  <c r="S43" i="1"/>
  <c r="U43" i="1" s="1"/>
  <c r="P47" i="1"/>
  <c r="P48" i="1" l="1"/>
  <c r="R45" i="1"/>
  <c r="S44" i="1"/>
  <c r="U44" i="1" s="1"/>
  <c r="P49" i="1" l="1"/>
  <c r="R46" i="1"/>
  <c r="S45" i="1"/>
  <c r="U45" i="1" s="1"/>
  <c r="R47" i="1" l="1"/>
  <c r="S46" i="1"/>
  <c r="U46" i="1" s="1"/>
  <c r="P50" i="1"/>
  <c r="P51" i="1" l="1"/>
  <c r="R48" i="1"/>
  <c r="S47" i="1"/>
  <c r="U47" i="1" s="1"/>
  <c r="R49" i="1" l="1"/>
  <c r="S48" i="1"/>
  <c r="U48" i="1" s="1"/>
  <c r="P52" i="1"/>
  <c r="P53" i="1" l="1"/>
  <c r="R50" i="1"/>
  <c r="S49" i="1"/>
  <c r="U49" i="1" s="1"/>
  <c r="R51" i="1" l="1"/>
  <c r="S50" i="1"/>
  <c r="U50" i="1" s="1"/>
  <c r="P54" i="1"/>
  <c r="P55" i="1" l="1"/>
  <c r="R52" i="1"/>
  <c r="S51" i="1"/>
  <c r="U51" i="1" s="1"/>
  <c r="P56" i="1" l="1"/>
  <c r="R53" i="1"/>
  <c r="S52" i="1"/>
  <c r="U52" i="1" s="1"/>
  <c r="R54" i="1" l="1"/>
  <c r="S53" i="1"/>
  <c r="U53" i="1" s="1"/>
  <c r="P57" i="1"/>
  <c r="P58" i="1" l="1"/>
  <c r="R55" i="1"/>
  <c r="S54" i="1"/>
  <c r="U54" i="1" s="1"/>
  <c r="R56" i="1" l="1"/>
  <c r="S55" i="1"/>
  <c r="U55" i="1" s="1"/>
  <c r="P59" i="1"/>
  <c r="P60" i="1" l="1"/>
  <c r="R57" i="1"/>
  <c r="S56" i="1"/>
  <c r="U56" i="1" s="1"/>
  <c r="R58" i="1" l="1"/>
  <c r="S57" i="1"/>
  <c r="U57" i="1" s="1"/>
  <c r="P61" i="1"/>
  <c r="P62" i="1" l="1"/>
  <c r="R59" i="1"/>
  <c r="S58" i="1"/>
  <c r="U58" i="1" s="1"/>
  <c r="R60" i="1" l="1"/>
  <c r="S59" i="1"/>
  <c r="U59" i="1" s="1"/>
  <c r="P63" i="1"/>
  <c r="P64" i="1" l="1"/>
  <c r="R61" i="1"/>
  <c r="S60" i="1"/>
  <c r="U60" i="1" s="1"/>
  <c r="R62" i="1" l="1"/>
  <c r="S61" i="1"/>
  <c r="U61" i="1" s="1"/>
  <c r="R63" i="1" l="1"/>
  <c r="S62" i="1"/>
  <c r="U62" i="1" s="1"/>
  <c r="R64" i="1" l="1"/>
  <c r="S63" i="1"/>
  <c r="U63" i="1" s="1"/>
  <c r="S64" i="1" l="1"/>
  <c r="U64" i="1" s="1"/>
</calcChain>
</file>

<file path=xl/sharedStrings.xml><?xml version="1.0" encoding="utf-8"?>
<sst xmlns="http://schemas.openxmlformats.org/spreadsheetml/2006/main" count="595" uniqueCount="183">
  <si>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</si>
  <si>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</si>
  <si>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</si>
  <si>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</si>
  <si>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</si>
  <si>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</si>
  <si>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</si>
  <si>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</si>
  <si>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</si>
  <si>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</si>
  <si>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</si>
  <si>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</si>
  <si>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</si>
  <si>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</si>
  <si>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</si>
  <si>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</si>
  <si>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</si>
  <si>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</si>
  <si>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</si>
  <si>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</si>
  <si>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</si>
  <si>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Live</t>
  </si>
  <si>
    <t>1</t>
  </si>
  <si>
    <t>Amateure</t>
  </si>
  <si>
    <t>asian</t>
  </si>
  <si>
    <t>Pregame</t>
  </si>
  <si>
    <t>1-1</t>
  </si>
  <si>
    <t>0</t>
  </si>
  <si>
    <t>nein</t>
  </si>
  <si>
    <t>Fussball</t>
  </si>
  <si>
    <t>2-1</t>
  </si>
  <si>
    <t>0-3</t>
  </si>
  <si>
    <t>2-0</t>
  </si>
  <si>
    <t>1-2</t>
  </si>
  <si>
    <t>1 asian -1,25</t>
  </si>
  <si>
    <t>3-1</t>
  </si>
  <si>
    <t>2-2</t>
  </si>
  <si>
    <t>2 asian -1</t>
  </si>
  <si>
    <t>4-1</t>
  </si>
  <si>
    <t>0-0</t>
  </si>
  <si>
    <t>1-0</t>
  </si>
  <si>
    <t>0-1</t>
  </si>
  <si>
    <t>2 asian 0</t>
  </si>
  <si>
    <t>2-3</t>
  </si>
  <si>
    <t>2 asian -1,25</t>
  </si>
  <si>
    <t>1 asian -2,25</t>
  </si>
  <si>
    <t>5-0</t>
  </si>
  <si>
    <t>1 asian -1,75</t>
  </si>
  <si>
    <t>Chancenwucher</t>
  </si>
  <si>
    <t>4-0</t>
  </si>
  <si>
    <t>1 asian -2</t>
  </si>
  <si>
    <t>over</t>
  </si>
  <si>
    <t>2 asian -1,5</t>
  </si>
  <si>
    <t>1 asian -1</t>
  </si>
  <si>
    <t>1 asian -1,5</t>
  </si>
  <si>
    <t>Elfer verschossen</t>
  </si>
  <si>
    <t>1 asian -1,5
1 asian -1,5</t>
  </si>
  <si>
    <t>lächerlich</t>
  </si>
  <si>
    <t>2 asian -2</t>
  </si>
  <si>
    <t>over 2
over 2</t>
  </si>
  <si>
    <t>2 asian -2,5</t>
  </si>
  <si>
    <t>2 asian -2,25</t>
  </si>
  <si>
    <t>0-2</t>
  </si>
  <si>
    <t>Spezia - Venedig
Lazio - Sassuolo</t>
  </si>
  <si>
    <t>over 2
over 2,25</t>
  </si>
  <si>
    <r>
      <rPr>
        <b/>
        <sz val="10"/>
        <color rgb="FFFF0000"/>
        <rFont val="Arial"/>
        <family val="2"/>
      </rPr>
      <t>1-0</t>
    </r>
    <r>
      <rPr>
        <b/>
        <sz val="10"/>
        <color rgb="FF00B050"/>
        <rFont val="Arial"/>
        <family val="2"/>
      </rPr>
      <t xml:space="preserve">
2-1</t>
    </r>
  </si>
  <si>
    <t>Burnley - City
Groningen - Ajax</t>
  </si>
  <si>
    <t>2 asian -1,25
2 asian -1</t>
  </si>
  <si>
    <t>0-2
1-3</t>
  </si>
  <si>
    <t>Lörrach - Freiburger</t>
  </si>
  <si>
    <t>Wesseling - Frechen</t>
  </si>
  <si>
    <t>2 asian -3</t>
  </si>
  <si>
    <t>1-3</t>
  </si>
  <si>
    <t>Alfter - Düren</t>
  </si>
  <si>
    <t>0-2 Führung</t>
  </si>
  <si>
    <t>Bocholt - Hilden</t>
  </si>
  <si>
    <t>Neckarsulm - St. Kickers</t>
  </si>
  <si>
    <t>0-7</t>
  </si>
  <si>
    <t>Bayreuth - Schalding
Neumarkt - Vatan Spor</t>
  </si>
  <si>
    <r>
      <rPr>
        <b/>
        <sz val="10"/>
        <color rgb="FF00B050"/>
        <rFont val="Arial"/>
        <family val="2"/>
      </rPr>
      <t>4-0</t>
    </r>
    <r>
      <rPr>
        <b/>
        <sz val="10"/>
        <color rgb="FFFF0000"/>
        <rFont val="Arial"/>
        <family val="2"/>
      </rPr>
      <t xml:space="preserve">
0-1</t>
    </r>
  </si>
  <si>
    <t>Linx - Freiberg</t>
  </si>
  <si>
    <t>Karlburg - Vilzing</t>
  </si>
  <si>
    <t>Elfer verschossen zum 0-3, 30m Sonntagsschuss im Gegenzug</t>
  </si>
  <si>
    <t>Borgfeld - Aumund-Vegesack</t>
  </si>
  <si>
    <t>absolut lächerlich</t>
  </si>
  <si>
    <t>St. Kickers - Pforzheim</t>
  </si>
  <si>
    <t>Vaprus - Flora</t>
  </si>
  <si>
    <t>Vilzing - Neumarkt</t>
  </si>
  <si>
    <t>Mainz - Stuttgart
Wesseling - Friesdorf</t>
  </si>
  <si>
    <t>over 2
2 asian -1,75</t>
  </si>
  <si>
    <r>
      <t xml:space="preserve">0-0
</t>
    </r>
    <r>
      <rPr>
        <b/>
        <sz val="10"/>
        <color rgb="FF00B050"/>
        <rFont val="Arial"/>
        <family val="2"/>
      </rPr>
      <t>1-9</t>
    </r>
  </si>
  <si>
    <t>Meiendorf - Tornesch</t>
  </si>
  <si>
    <t>1-5</t>
  </si>
  <si>
    <t>Karlburg - Cham</t>
  </si>
  <si>
    <t>1-6</t>
  </si>
  <si>
    <t>Borgfeld - Geestemünde</t>
  </si>
  <si>
    <t>5-2</t>
  </si>
  <si>
    <t>Paderborn II - Schermbeck</t>
  </si>
  <si>
    <t>Düren - Vichttal
Alfter - Hennef</t>
  </si>
  <si>
    <t>1 asian -2
2 asian -1,5</t>
  </si>
  <si>
    <r>
      <rPr>
        <b/>
        <sz val="10"/>
        <color rgb="FF00B050"/>
        <rFont val="Arial"/>
        <family val="2"/>
      </rPr>
      <t>6-0</t>
    </r>
    <r>
      <rPr>
        <b/>
        <sz val="10"/>
        <color rgb="FFFF0000"/>
        <rFont val="Arial"/>
        <family val="2"/>
      </rPr>
      <t xml:space="preserve">
1-2</t>
    </r>
  </si>
  <si>
    <t>Siegburger - Bergisch</t>
  </si>
  <si>
    <t>Bocholt - Ratingen</t>
  </si>
  <si>
    <t>Göppinger - Dorfmerkingen</t>
  </si>
  <si>
    <t>Freiburger - St. Kickers
Neckarsulm - Freiberg</t>
  </si>
  <si>
    <t>2 asian -1,5
2 asian -1,5</t>
  </si>
  <si>
    <t>1-4
2-4</t>
  </si>
  <si>
    <t>Landsberg - Hankofen</t>
  </si>
  <si>
    <t>Offenbach - Balingen
Essen - Lippstadt</t>
  </si>
  <si>
    <t>1 asian -1,25
1 asian -1,25</t>
  </si>
  <si>
    <r>
      <t xml:space="preserve">1-1
</t>
    </r>
    <r>
      <rPr>
        <b/>
        <sz val="10"/>
        <color rgb="FF00B050"/>
        <rFont val="Arial"/>
        <family val="2"/>
      </rPr>
      <t>4-0</t>
    </r>
  </si>
  <si>
    <t>Hamburg - Freiburg</t>
  </si>
  <si>
    <t>Inter - Milan</t>
  </si>
  <si>
    <t>Karten</t>
  </si>
  <si>
    <t>over 5,5 Karten</t>
  </si>
  <si>
    <t>3</t>
  </si>
  <si>
    <t>Friedberg - Flieden</t>
  </si>
  <si>
    <t>df</t>
  </si>
  <si>
    <t>BFC - TeBe</t>
  </si>
  <si>
    <t>Großaspach - Elversberg</t>
  </si>
  <si>
    <t>Lotte - Essen</t>
  </si>
  <si>
    <t>Osdorf - Lohbrügge
Erfurt - Rudolstadt</t>
  </si>
  <si>
    <t>1 asian -1,5
1 asian -1,75</t>
  </si>
  <si>
    <r>
      <t xml:space="preserve">2-1
</t>
    </r>
    <r>
      <rPr>
        <b/>
        <sz val="10"/>
        <color rgb="FF00B050"/>
        <rFont val="Arial"/>
        <family val="2"/>
      </rPr>
      <t>3-0</t>
    </r>
  </si>
  <si>
    <t>80. Gegentor…</t>
  </si>
  <si>
    <t>Flieden - Bad Vilbel</t>
  </si>
  <si>
    <t>Gladbach  II - Straelen</t>
  </si>
  <si>
    <t>1 asian -0,75</t>
  </si>
  <si>
    <t>Gießen - Ulm</t>
  </si>
  <si>
    <t>Fürth II - Memmingen</t>
  </si>
  <si>
    <t>Bamberg - Vilzing</t>
  </si>
  <si>
    <t>Worms - Gonsenheim
Bayern Hof - Erlangen</t>
  </si>
  <si>
    <t>1 asian -1,25
2 asian -1,25</t>
  </si>
  <si>
    <t>5-0
0-4</t>
  </si>
  <si>
    <t>Stadtallendorf - Waldgirmes</t>
  </si>
  <si>
    <t>Schott Mainz - Mainz II</t>
  </si>
  <si>
    <t xml:space="preserve">0-0 </t>
  </si>
  <si>
    <t>City - Watford
NEC - Ajax</t>
  </si>
  <si>
    <t>1 Ecken -3,5
2 asian -1,5</t>
  </si>
  <si>
    <r>
      <rPr>
        <b/>
        <sz val="10"/>
        <color rgb="FF00B050"/>
        <rFont val="Arial"/>
        <family val="2"/>
      </rPr>
      <t>11-3</t>
    </r>
    <r>
      <rPr>
        <b/>
        <sz val="10"/>
        <color rgb="FFFF0000"/>
        <rFont val="Arial"/>
        <family val="2"/>
      </rPr>
      <t xml:space="preserve">
0-1</t>
    </r>
  </si>
  <si>
    <t>Elfer verschossen + 3vs1 Konter</t>
  </si>
  <si>
    <t>Salernitana - Florenz
Genua - Cagliari</t>
  </si>
  <si>
    <r>
      <rPr>
        <b/>
        <sz val="10"/>
        <color rgb="FF00B050"/>
        <rFont val="Arial"/>
        <family val="2"/>
      </rPr>
      <t>2-1</t>
    </r>
    <r>
      <rPr>
        <b/>
        <sz val="10"/>
        <color rgb="FFFF0000"/>
        <rFont val="Arial"/>
        <family val="2"/>
      </rPr>
      <t xml:space="preserve">
1-0</t>
    </r>
  </si>
  <si>
    <t>Eckernförder - Todesfelde
Bergisch - Wesseling</t>
  </si>
  <si>
    <t>2 asian -1,5
1 asian -3</t>
  </si>
  <si>
    <r>
      <t xml:space="preserve">3-0
</t>
    </r>
    <r>
      <rPr>
        <b/>
        <sz val="10"/>
        <color rgb="FF0070C0"/>
        <rFont val="Arial"/>
        <family val="2"/>
      </rPr>
      <t>4-1</t>
    </r>
  </si>
  <si>
    <t>Bremerhaven - Borgfeld
F. Köln II - Düren</t>
  </si>
  <si>
    <t>1 asian -2,5
2 asian -1,75</t>
  </si>
  <si>
    <t>6-0
1-7</t>
  </si>
  <si>
    <t>Friesdorf - Breinig</t>
  </si>
  <si>
    <t>6-1</t>
  </si>
  <si>
    <t>Pauli II - Oberneuland</t>
  </si>
  <si>
    <t>LOUD - OpTic</t>
  </si>
  <si>
    <t>Esports</t>
  </si>
  <si>
    <t>City - Real</t>
  </si>
  <si>
    <t>1 Ecken -5</t>
  </si>
  <si>
    <t>5-3</t>
  </si>
  <si>
    <t>schnelles 2-0</t>
  </si>
  <si>
    <t>Lippstadt - Homberg</t>
  </si>
  <si>
    <t>Bayern II - Buchbach</t>
  </si>
  <si>
    <t>Ansbach - Sand
Freiburger - Freiberg</t>
  </si>
  <si>
    <t>1 asian -1,75
2 asian -1,5</t>
  </si>
  <si>
    <t>4-0
2-5</t>
  </si>
  <si>
    <t>Buchsal - St. Kickers
Bologna - Inter</t>
  </si>
  <si>
    <t>2 asian -2
2</t>
  </si>
  <si>
    <t>2-2
2-1</t>
  </si>
  <si>
    <t>Lörrach - Dorfmerkingen</t>
  </si>
  <si>
    <t>Linx - Villingen</t>
  </si>
  <si>
    <t>70. 1-2 unnötig</t>
  </si>
  <si>
    <t>Borgfeld - Brinkumer</t>
  </si>
  <si>
    <t>2 asian -4,25</t>
  </si>
  <si>
    <t>Dorfmerkingen - Linx</t>
  </si>
  <si>
    <t>90. 2-2</t>
  </si>
  <si>
    <t>Vilzing - Don Bosco
Bocholt - Schonnebeck</t>
  </si>
  <si>
    <t>1 asian -1,25
1</t>
  </si>
  <si>
    <t>4-0
3-0</t>
  </si>
  <si>
    <t>Cham - Würzburger</t>
  </si>
  <si>
    <t>25. rote Karten + Konter Chancenwucher</t>
  </si>
  <si>
    <t>Mainz - Bayern</t>
  </si>
  <si>
    <t>Stuttgart - Wolfsburg
Spezia - Lazio</t>
  </si>
  <si>
    <r>
      <rPr>
        <b/>
        <sz val="10"/>
        <color rgb="FF0070C0"/>
        <rFont val="Arial"/>
        <family val="2"/>
      </rPr>
      <t>1-1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3-4</t>
    </r>
  </si>
  <si>
    <t>Elversberg - Stuttgart II</t>
  </si>
  <si>
    <t>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</si>
</sst>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 applyBorder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April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92-4D09-B350-2159A91A4C7A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E0-460C-B490-5D58B86E0B0C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7"/>
              <c:layout>
                <c:manualLayout>
                  <c:x val="-2.3282383383728959E-2"/>
                  <c:y val="-3.3887738822423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14-4572-A493-EEBC329E73AE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14-4572-A493-EEBC329E73AE}"/>
                </c:ext>
              </c:extLst>
            </c:dLbl>
            <c:dLbl>
              <c:idx val="61"/>
              <c:layout>
                <c:manualLayout>
                  <c:x val="-2.0969651053133167E-2"/>
                  <c:y val="-3.3887738822423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60-497F-870A-E765FAA97460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4F-4D25-A29C-CE967D394D2F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4F-440A-8276-BD8062401FA3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layout>
                <c:manualLayout>
                  <c:x val="-4.9083744339909951E-3"/>
                  <c:y val="2.6979670499621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layout>
                <c:manualLayout>
                  <c:x val="8.8750108860272884E-4"/>
                  <c:y val="-4.013762733286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7-4F1C-8DDD-09CCED917509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April!$R$3:$R$64</c:f>
              <c:numCache>
                <c:formatCode>General</c:formatCode>
                <c:ptCount val="62"/>
                <c:pt idx="0">
                  <c:v>-1</c:v>
                </c:pt>
                <c:pt idx="1">
                  <c:v>0.48499999999999988</c:v>
                </c:pt>
                <c:pt idx="2">
                  <c:v>-0.51500000000000012</c:v>
                </c:pt>
                <c:pt idx="3">
                  <c:v>-1.5150000000000001</c:v>
                </c:pt>
                <c:pt idx="4">
                  <c:v>-3.5150000000000001</c:v>
                </c:pt>
                <c:pt idx="5">
                  <c:v>-4.5150000000000006</c:v>
                </c:pt>
                <c:pt idx="6">
                  <c:v>-2.7150000000000007</c:v>
                </c:pt>
                <c:pt idx="7">
                  <c:v>-3.7150000000000007</c:v>
                </c:pt>
                <c:pt idx="8">
                  <c:v>-5.7150000000000007</c:v>
                </c:pt>
                <c:pt idx="9">
                  <c:v>-7.7150000000000007</c:v>
                </c:pt>
                <c:pt idx="10">
                  <c:v>-9.2149999999999999</c:v>
                </c:pt>
                <c:pt idx="11">
                  <c:v>-10.715</c:v>
                </c:pt>
                <c:pt idx="12">
                  <c:v>-11.715</c:v>
                </c:pt>
                <c:pt idx="13">
                  <c:v>-9.9149999999999991</c:v>
                </c:pt>
                <c:pt idx="14">
                  <c:v>-11.414999999999999</c:v>
                </c:pt>
                <c:pt idx="15">
                  <c:v>-10.11</c:v>
                </c:pt>
                <c:pt idx="16">
                  <c:v>-8.5599999999999987</c:v>
                </c:pt>
                <c:pt idx="17">
                  <c:v>-9.5599999999999987</c:v>
                </c:pt>
                <c:pt idx="18">
                  <c:v>-10.059999999999999</c:v>
                </c:pt>
                <c:pt idx="19">
                  <c:v>-11.059999999999999</c:v>
                </c:pt>
                <c:pt idx="20">
                  <c:v>-12.059999999999999</c:v>
                </c:pt>
                <c:pt idx="21">
                  <c:v>-12.059999999999999</c:v>
                </c:pt>
                <c:pt idx="22">
                  <c:v>-12.36</c:v>
                </c:pt>
                <c:pt idx="23">
                  <c:v>-10.92</c:v>
                </c:pt>
                <c:pt idx="24">
                  <c:v>-9.7199999999999989</c:v>
                </c:pt>
                <c:pt idx="25">
                  <c:v>-11.219999999999999</c:v>
                </c:pt>
                <c:pt idx="26">
                  <c:v>-8.18</c:v>
                </c:pt>
                <c:pt idx="27">
                  <c:v>-9.68</c:v>
                </c:pt>
                <c:pt idx="28">
                  <c:v>-7.7799999999999994</c:v>
                </c:pt>
                <c:pt idx="29">
                  <c:v>-8.7799999999999994</c:v>
                </c:pt>
                <c:pt idx="30">
                  <c:v>-7.7299999999999995</c:v>
                </c:pt>
                <c:pt idx="31">
                  <c:v>-6.629999999999999</c:v>
                </c:pt>
                <c:pt idx="32">
                  <c:v>-8.129999999999999</c:v>
                </c:pt>
                <c:pt idx="33">
                  <c:v>-10.129999999999999</c:v>
                </c:pt>
                <c:pt idx="34">
                  <c:v>-9.3299999999999983</c:v>
                </c:pt>
                <c:pt idx="35">
                  <c:v>-7.2299999999999986</c:v>
                </c:pt>
                <c:pt idx="36">
                  <c:v>-8.2299999999999986</c:v>
                </c:pt>
                <c:pt idx="37">
                  <c:v>-6.3299999999999983</c:v>
                </c:pt>
                <c:pt idx="38">
                  <c:v>-4.1499999999999986</c:v>
                </c:pt>
                <c:pt idx="39">
                  <c:v>-2.6499999999999986</c:v>
                </c:pt>
                <c:pt idx="40">
                  <c:v>-3.6499999999999986</c:v>
                </c:pt>
                <c:pt idx="41">
                  <c:v>-4.6499999999999986</c:v>
                </c:pt>
                <c:pt idx="42">
                  <c:v>-5.6499999999999986</c:v>
                </c:pt>
                <c:pt idx="43">
                  <c:v>-6.6499999999999986</c:v>
                </c:pt>
                <c:pt idx="44">
                  <c:v>-3.6499999999999986</c:v>
                </c:pt>
                <c:pt idx="45">
                  <c:v>-2.5999999999999988</c:v>
                </c:pt>
                <c:pt idx="46">
                  <c:v>-3.5999999999999988</c:v>
                </c:pt>
                <c:pt idx="47">
                  <c:v>-2.2599999999999989</c:v>
                </c:pt>
                <c:pt idx="48">
                  <c:v>-2.7599999999999989</c:v>
                </c:pt>
                <c:pt idx="49">
                  <c:v>-4.2599999999999989</c:v>
                </c:pt>
                <c:pt idx="50">
                  <c:v>-5.7599999999999989</c:v>
                </c:pt>
                <c:pt idx="51">
                  <c:v>-4.1499999999999986</c:v>
                </c:pt>
                <c:pt idx="52">
                  <c:v>-5.1499999999999986</c:v>
                </c:pt>
                <c:pt idx="53">
                  <c:v>-5.8999999999999986</c:v>
                </c:pt>
                <c:pt idx="54">
                  <c:v>-5.8999999999999986</c:v>
                </c:pt>
                <c:pt idx="55">
                  <c:v>-7.8999999999999986</c:v>
                </c:pt>
                <c:pt idx="56">
                  <c:v>-8.8999999999999986</c:v>
                </c:pt>
                <c:pt idx="57">
                  <c:v>-6.1099999999999985</c:v>
                </c:pt>
                <c:pt idx="58">
                  <c:v>-6.1099999999999985</c:v>
                </c:pt>
                <c:pt idx="59">
                  <c:v>-8.11</c:v>
                </c:pt>
                <c:pt idx="60">
                  <c:v>-7.5849999999999991</c:v>
                </c:pt>
                <c:pt idx="61">
                  <c:v>-6.464999999999999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65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  <c:max val="15"/>
          <c:min val="-1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90590</xdr:colOff>
      <xdr:row>64</xdr:row>
      <xdr:rowOff>56309</xdr:rowOff>
    </xdr:from>
    <xdr:to>
      <xdr:col>13</xdr:col>
      <xdr:colOff>709081</xdr:colOff>
      <xdr:row>91</xdr:row>
      <xdr:rowOff>10582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64"/>
  <sheetViews>
    <sheetView tabSelected="1" topLeftCell="A55" zoomScale="90" zoomScaleNormal="90" workbookViewId="0">
      <selection activeCell="T93" sqref="T93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5.28515625" style="1" customWidth="1"/>
    <col min="4" max="4" width="18.42578125" style="1" customWidth="1"/>
    <col min="5" max="5" width="6.42578125" style="1" customWidth="1"/>
    <col min="6" max="6" width="23" style="1" customWidth="1"/>
    <col min="7" max="7" width="9.28515625" style="1" customWidth="1"/>
    <col min="8" max="8" width="10.140625" style="1" customWidth="1"/>
    <col min="9" max="9" width="11.7109375" style="1" customWidth="1"/>
    <col min="10" max="10" width="12.42578125" style="1" customWidth="1"/>
    <col min="11" max="11" width="33.28515625" style="1" customWidth="1"/>
    <col min="12" max="12" width="8.42578125" style="2" customWidth="1"/>
    <col min="13" max="13" width="13" style="2" customWidth="1"/>
    <col min="14" max="14" width="12" style="2" customWidth="1"/>
    <col min="15" max="15" width="11.7109375" style="2" customWidth="1"/>
    <col min="16" max="16" width="9.140625" style="2" customWidth="1"/>
    <col min="17" max="17" width="12.85546875" style="2" customWidth="1"/>
    <col min="18" max="18" width="16.28515625" style="2" customWidth="1"/>
    <col min="19" max="19" width="10.5703125" style="2" customWidth="1"/>
    <col min="20" max="20" width="11.140625" style="2" customWidth="1"/>
    <col min="21" max="21" width="12" style="2" customWidth="1"/>
    <col min="22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5" t="s">
        <v>19</v>
      </c>
      <c r="S1" s="26" t="s">
        <v>10</v>
      </c>
      <c r="T1" s="27" t="s">
        <v>11</v>
      </c>
      <c r="U1" s="19" t="s">
        <v>12</v>
      </c>
      <c r="V1" s="20" t="s">
        <v>14</v>
      </c>
      <c r="W1" s="21" t="s">
        <v>15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4"/>
      <c r="W2" s="24"/>
    </row>
    <row r="3" spans="1:245" ht="25.5" x14ac:dyDescent="0.2">
      <c r="A3" s="3">
        <v>1</v>
      </c>
      <c r="B3" s="4">
        <v>44653</v>
      </c>
      <c r="C3" s="3" t="s">
        <v>63</v>
      </c>
      <c r="D3" s="3" t="s">
        <v>51</v>
      </c>
      <c r="E3" s="3">
        <v>2</v>
      </c>
      <c r="F3" s="3" t="s">
        <v>64</v>
      </c>
      <c r="G3" s="3" t="s">
        <v>20</v>
      </c>
      <c r="H3" s="3" t="s">
        <v>24</v>
      </c>
      <c r="I3" s="3" t="s">
        <v>25</v>
      </c>
      <c r="J3" s="13" t="s">
        <v>65</v>
      </c>
      <c r="K3" s="23"/>
      <c r="L3" s="6" t="s">
        <v>27</v>
      </c>
      <c r="M3" s="7">
        <v>2.2599999999999998</v>
      </c>
      <c r="N3" s="7">
        <v>1</v>
      </c>
      <c r="O3" s="8" t="s">
        <v>28</v>
      </c>
      <c r="P3" s="7">
        <f>N3</f>
        <v>1</v>
      </c>
      <c r="Q3" s="32">
        <f t="shared" ref="Q3:Q64" si="0">IF(AND(L3="1",O3="ja"),(N3*M3*0.95)-N3,IF(AND(L3="1",O3="nein"),N3*M3-N3,-N3))</f>
        <v>-1</v>
      </c>
      <c r="R3" s="9">
        <f>Q3</f>
        <v>-1</v>
      </c>
      <c r="S3" s="10">
        <f t="shared" ref="S3:S64" si="1">P3+R3</f>
        <v>0</v>
      </c>
      <c r="T3" s="11">
        <f t="shared" ref="T3:T64" si="2">V3/W3</f>
        <v>0</v>
      </c>
      <c r="U3" s="12">
        <f t="shared" ref="U3:U64" si="3">((S3-P3)/P3)*100%</f>
        <v>-1</v>
      </c>
      <c r="V3">
        <f>COUNTIF($L$2:L3,1)</f>
        <v>0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25.5" x14ac:dyDescent="0.2">
      <c r="A4" s="3">
        <v>2</v>
      </c>
      <c r="B4" s="4">
        <v>44653</v>
      </c>
      <c r="C4" s="3" t="s">
        <v>66</v>
      </c>
      <c r="D4" s="3" t="s">
        <v>29</v>
      </c>
      <c r="E4" s="3">
        <v>2</v>
      </c>
      <c r="F4" s="3" t="s">
        <v>67</v>
      </c>
      <c r="G4" s="3" t="s">
        <v>20</v>
      </c>
      <c r="H4" s="3" t="s">
        <v>24</v>
      </c>
      <c r="I4" s="3" t="s">
        <v>25</v>
      </c>
      <c r="J4" s="13" t="s">
        <v>68</v>
      </c>
      <c r="K4" s="23"/>
      <c r="L4" s="6" t="s">
        <v>22</v>
      </c>
      <c r="M4" s="3">
        <v>1.99</v>
      </c>
      <c r="N4" s="7">
        <v>1.5</v>
      </c>
      <c r="O4" s="8" t="s">
        <v>28</v>
      </c>
      <c r="P4" s="7">
        <f t="shared" ref="P4:P64" si="4">P3+N4</f>
        <v>2.5</v>
      </c>
      <c r="Q4" s="33">
        <f t="shared" si="0"/>
        <v>1.4849999999999999</v>
      </c>
      <c r="R4" s="9">
        <f t="shared" ref="R4:R64" si="5">R3+Q4</f>
        <v>0.48499999999999988</v>
      </c>
      <c r="S4" s="10">
        <f t="shared" si="1"/>
        <v>2.9849999999999999</v>
      </c>
      <c r="T4" s="11">
        <f t="shared" si="2"/>
        <v>0.5</v>
      </c>
      <c r="U4" s="12">
        <f t="shared" si="3"/>
        <v>0.19399999999999995</v>
      </c>
      <c r="V4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7.25" customHeight="1" x14ac:dyDescent="0.2">
      <c r="A5" s="3">
        <v>3</v>
      </c>
      <c r="B5" s="4">
        <v>44654</v>
      </c>
      <c r="C5" s="3" t="s">
        <v>69</v>
      </c>
      <c r="D5" s="3" t="s">
        <v>23</v>
      </c>
      <c r="E5" s="3">
        <v>1</v>
      </c>
      <c r="F5" s="3" t="s">
        <v>52</v>
      </c>
      <c r="G5" s="3" t="s">
        <v>20</v>
      </c>
      <c r="H5" s="3" t="s">
        <v>24</v>
      </c>
      <c r="I5" s="3" t="s">
        <v>25</v>
      </c>
      <c r="J5" s="5" t="s">
        <v>32</v>
      </c>
      <c r="K5" s="23"/>
      <c r="L5" s="6" t="s">
        <v>27</v>
      </c>
      <c r="M5" s="7">
        <v>2.0499999999999998</v>
      </c>
      <c r="N5" s="7">
        <v>1</v>
      </c>
      <c r="O5" s="8" t="s">
        <v>28</v>
      </c>
      <c r="P5" s="7">
        <f t="shared" si="4"/>
        <v>3.5</v>
      </c>
      <c r="Q5" s="32">
        <f t="shared" si="0"/>
        <v>-1</v>
      </c>
      <c r="R5" s="9">
        <f t="shared" si="5"/>
        <v>-0.51500000000000012</v>
      </c>
      <c r="S5" s="10">
        <f t="shared" si="1"/>
        <v>2.9849999999999999</v>
      </c>
      <c r="T5" s="11">
        <f t="shared" si="2"/>
        <v>0.33333333333333331</v>
      </c>
      <c r="U5" s="12">
        <f t="shared" si="3"/>
        <v>-0.14714285714285719</v>
      </c>
      <c r="V5">
        <f>COUNTIF($L$2:L5,1)</f>
        <v>1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7.25" customHeight="1" x14ac:dyDescent="0.2">
      <c r="A6" s="3">
        <v>4</v>
      </c>
      <c r="B6" s="4">
        <v>44654</v>
      </c>
      <c r="C6" s="3" t="s">
        <v>70</v>
      </c>
      <c r="D6" s="3" t="s">
        <v>23</v>
      </c>
      <c r="E6" s="3">
        <v>1</v>
      </c>
      <c r="F6" s="3" t="s">
        <v>71</v>
      </c>
      <c r="G6" s="3" t="s">
        <v>20</v>
      </c>
      <c r="H6" s="3" t="s">
        <v>24</v>
      </c>
      <c r="I6" s="3" t="s">
        <v>25</v>
      </c>
      <c r="J6" s="5" t="s">
        <v>72</v>
      </c>
      <c r="K6" s="23"/>
      <c r="L6" s="6" t="s">
        <v>27</v>
      </c>
      <c r="M6" s="7">
        <v>2.04</v>
      </c>
      <c r="N6" s="7">
        <v>1</v>
      </c>
      <c r="O6" s="8" t="s">
        <v>28</v>
      </c>
      <c r="P6" s="7">
        <f t="shared" si="4"/>
        <v>4.5</v>
      </c>
      <c r="Q6" s="32">
        <f t="shared" si="0"/>
        <v>-1</v>
      </c>
      <c r="R6" s="9">
        <f t="shared" si="5"/>
        <v>-1.5150000000000001</v>
      </c>
      <c r="S6" s="10">
        <f t="shared" si="1"/>
        <v>2.9849999999999999</v>
      </c>
      <c r="T6" s="11">
        <f t="shared" si="2"/>
        <v>0.25</v>
      </c>
      <c r="U6" s="12">
        <f t="shared" si="3"/>
        <v>-0.33666666666666667</v>
      </c>
      <c r="V6">
        <f>COUNTIF($L$2:L6,1)</f>
        <v>1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7.25" customHeight="1" x14ac:dyDescent="0.2">
      <c r="A7" s="3">
        <v>5</v>
      </c>
      <c r="B7" s="4">
        <v>44654</v>
      </c>
      <c r="C7" s="3" t="s">
        <v>73</v>
      </c>
      <c r="D7" s="3" t="s">
        <v>23</v>
      </c>
      <c r="E7" s="3">
        <v>1</v>
      </c>
      <c r="F7" s="3" t="s">
        <v>58</v>
      </c>
      <c r="G7" s="3" t="s">
        <v>20</v>
      </c>
      <c r="H7" s="3" t="s">
        <v>24</v>
      </c>
      <c r="I7" s="3" t="s">
        <v>25</v>
      </c>
      <c r="J7" s="5" t="s">
        <v>43</v>
      </c>
      <c r="K7" s="23" t="s">
        <v>74</v>
      </c>
      <c r="L7" s="6" t="s">
        <v>27</v>
      </c>
      <c r="M7" s="7">
        <v>1.94</v>
      </c>
      <c r="N7" s="7">
        <v>2</v>
      </c>
      <c r="O7" s="8" t="s">
        <v>28</v>
      </c>
      <c r="P7" s="7">
        <f t="shared" si="4"/>
        <v>6.5</v>
      </c>
      <c r="Q7" s="32">
        <f t="shared" si="0"/>
        <v>-2</v>
      </c>
      <c r="R7" s="9">
        <f t="shared" si="5"/>
        <v>-3.5150000000000001</v>
      </c>
      <c r="S7" s="10">
        <f t="shared" si="1"/>
        <v>2.9849999999999999</v>
      </c>
      <c r="T7" s="11">
        <f t="shared" si="2"/>
        <v>0.2</v>
      </c>
      <c r="U7" s="12">
        <f t="shared" si="3"/>
        <v>-0.54076923076923078</v>
      </c>
      <c r="V7">
        <f>COUNTIF($L$2:L7,1)</f>
        <v>1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7.25" customHeight="1" x14ac:dyDescent="0.2">
      <c r="A8" s="3">
        <v>6</v>
      </c>
      <c r="B8" s="4">
        <v>44654</v>
      </c>
      <c r="C8" s="3" t="s">
        <v>75</v>
      </c>
      <c r="D8" s="3" t="s">
        <v>23</v>
      </c>
      <c r="E8" s="3">
        <v>1</v>
      </c>
      <c r="F8" s="3" t="s">
        <v>34</v>
      </c>
      <c r="G8" s="3" t="s">
        <v>20</v>
      </c>
      <c r="H8" s="3" t="s">
        <v>24</v>
      </c>
      <c r="I8" s="3" t="s">
        <v>25</v>
      </c>
      <c r="J8" s="5" t="s">
        <v>26</v>
      </c>
      <c r="K8" s="23" t="s">
        <v>55</v>
      </c>
      <c r="L8" s="6" t="s">
        <v>27</v>
      </c>
      <c r="M8" s="7">
        <v>2.02</v>
      </c>
      <c r="N8" s="7">
        <v>1</v>
      </c>
      <c r="O8" s="8" t="s">
        <v>28</v>
      </c>
      <c r="P8" s="7">
        <f t="shared" si="4"/>
        <v>7.5</v>
      </c>
      <c r="Q8" s="32">
        <f t="shared" si="0"/>
        <v>-1</v>
      </c>
      <c r="R8" s="9">
        <f t="shared" si="5"/>
        <v>-4.5150000000000006</v>
      </c>
      <c r="S8" s="10">
        <f t="shared" si="1"/>
        <v>2.9849999999999994</v>
      </c>
      <c r="T8" s="11">
        <f t="shared" si="2"/>
        <v>0.16666666666666666</v>
      </c>
      <c r="U8" s="12">
        <f t="shared" si="3"/>
        <v>-0.60200000000000009</v>
      </c>
      <c r="V8">
        <f>COUNTIF($L$2:L8,1)</f>
        <v>1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7.25" customHeight="1" x14ac:dyDescent="0.2">
      <c r="A9" s="3">
        <v>7</v>
      </c>
      <c r="B9" s="4">
        <v>44660</v>
      </c>
      <c r="C9" s="3" t="s">
        <v>76</v>
      </c>
      <c r="D9" s="3" t="s">
        <v>23</v>
      </c>
      <c r="E9" s="3">
        <v>1</v>
      </c>
      <c r="F9" s="3" t="s">
        <v>52</v>
      </c>
      <c r="G9" s="3" t="s">
        <v>20</v>
      </c>
      <c r="H9" s="3" t="s">
        <v>24</v>
      </c>
      <c r="I9" s="3" t="s">
        <v>25</v>
      </c>
      <c r="J9" s="13" t="s">
        <v>77</v>
      </c>
      <c r="K9" s="23"/>
      <c r="L9" s="6" t="s">
        <v>22</v>
      </c>
      <c r="M9" s="7">
        <v>1.9</v>
      </c>
      <c r="N9" s="7">
        <v>2</v>
      </c>
      <c r="O9" s="8" t="s">
        <v>28</v>
      </c>
      <c r="P9" s="7">
        <f t="shared" si="4"/>
        <v>9.5</v>
      </c>
      <c r="Q9" s="28">
        <f t="shared" si="0"/>
        <v>1.7999999999999998</v>
      </c>
      <c r="R9" s="9">
        <f t="shared" si="5"/>
        <v>-2.7150000000000007</v>
      </c>
      <c r="S9" s="10">
        <f t="shared" si="1"/>
        <v>6.7849999999999993</v>
      </c>
      <c r="T9" s="11">
        <f t="shared" si="2"/>
        <v>0.2857142857142857</v>
      </c>
      <c r="U9" s="12">
        <f t="shared" si="3"/>
        <v>-0.28578947368421059</v>
      </c>
      <c r="V9">
        <f>COUNTIF($L$2:L9,1)</f>
        <v>2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25.5" x14ac:dyDescent="0.2">
      <c r="A10" s="3">
        <v>8</v>
      </c>
      <c r="B10" s="4">
        <v>44660</v>
      </c>
      <c r="C10" s="3" t="s">
        <v>78</v>
      </c>
      <c r="D10" s="3" t="s">
        <v>23</v>
      </c>
      <c r="E10" s="3">
        <v>2</v>
      </c>
      <c r="F10" s="3" t="s">
        <v>56</v>
      </c>
      <c r="G10" s="3" t="s">
        <v>20</v>
      </c>
      <c r="H10" s="3" t="s">
        <v>24</v>
      </c>
      <c r="I10" s="3" t="s">
        <v>25</v>
      </c>
      <c r="J10" s="5" t="s">
        <v>79</v>
      </c>
      <c r="K10" s="23"/>
      <c r="L10" s="6" t="s">
        <v>27</v>
      </c>
      <c r="M10" s="7">
        <v>2.72</v>
      </c>
      <c r="N10" s="7">
        <v>1</v>
      </c>
      <c r="O10" s="8" t="s">
        <v>28</v>
      </c>
      <c r="P10" s="7">
        <f t="shared" si="4"/>
        <v>10.5</v>
      </c>
      <c r="Q10" s="32">
        <f t="shared" si="0"/>
        <v>-1</v>
      </c>
      <c r="R10" s="9">
        <f t="shared" si="5"/>
        <v>-3.7150000000000007</v>
      </c>
      <c r="S10" s="10">
        <f t="shared" si="1"/>
        <v>6.7849999999999993</v>
      </c>
      <c r="T10" s="11">
        <f t="shared" si="2"/>
        <v>0.25</v>
      </c>
      <c r="U10" s="12">
        <f t="shared" si="3"/>
        <v>-0.35380952380952391</v>
      </c>
      <c r="V10">
        <f>COUNTIF($L$2:L10,1)</f>
        <v>2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7.25" customHeight="1" x14ac:dyDescent="0.2">
      <c r="A11" s="3">
        <v>9</v>
      </c>
      <c r="B11" s="4">
        <v>44660</v>
      </c>
      <c r="C11" s="3" t="s">
        <v>80</v>
      </c>
      <c r="D11" s="3" t="s">
        <v>23</v>
      </c>
      <c r="E11" s="3">
        <v>1</v>
      </c>
      <c r="F11" s="3" t="s">
        <v>58</v>
      </c>
      <c r="G11" s="3" t="s">
        <v>20</v>
      </c>
      <c r="H11" s="3" t="s">
        <v>24</v>
      </c>
      <c r="I11" s="3" t="s">
        <v>25</v>
      </c>
      <c r="J11" s="5" t="s">
        <v>39</v>
      </c>
      <c r="K11" s="23"/>
      <c r="L11" s="6" t="s">
        <v>27</v>
      </c>
      <c r="M11" s="7">
        <v>2</v>
      </c>
      <c r="N11" s="7">
        <v>2</v>
      </c>
      <c r="O11" s="8" t="s">
        <v>28</v>
      </c>
      <c r="P11" s="7">
        <f t="shared" si="4"/>
        <v>12.5</v>
      </c>
      <c r="Q11" s="32">
        <f t="shared" si="0"/>
        <v>-2</v>
      </c>
      <c r="R11" s="9">
        <f t="shared" si="5"/>
        <v>-5.7150000000000007</v>
      </c>
      <c r="S11" s="10">
        <f t="shared" si="1"/>
        <v>6.7849999999999993</v>
      </c>
      <c r="T11" s="11">
        <f t="shared" si="2"/>
        <v>0.22222222222222221</v>
      </c>
      <c r="U11" s="12">
        <f t="shared" si="3"/>
        <v>-0.45720000000000005</v>
      </c>
      <c r="V11">
        <f>COUNTIF($L$2:L11,1)</f>
        <v>2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27" customHeight="1" x14ac:dyDescent="0.2">
      <c r="A12" s="3">
        <v>10</v>
      </c>
      <c r="B12" s="4">
        <v>44660</v>
      </c>
      <c r="C12" s="3" t="s">
        <v>81</v>
      </c>
      <c r="D12" s="3" t="s">
        <v>23</v>
      </c>
      <c r="E12" s="3">
        <v>1</v>
      </c>
      <c r="F12" s="3" t="s">
        <v>58</v>
      </c>
      <c r="G12" s="3" t="s">
        <v>20</v>
      </c>
      <c r="H12" s="3" t="s">
        <v>24</v>
      </c>
      <c r="I12" s="3" t="s">
        <v>25</v>
      </c>
      <c r="J12" s="5" t="s">
        <v>33</v>
      </c>
      <c r="K12" s="23" t="s">
        <v>82</v>
      </c>
      <c r="L12" s="6" t="s">
        <v>27</v>
      </c>
      <c r="M12" s="7">
        <v>2</v>
      </c>
      <c r="N12" s="7">
        <v>2</v>
      </c>
      <c r="O12" s="8" t="s">
        <v>28</v>
      </c>
      <c r="P12" s="7">
        <f t="shared" si="4"/>
        <v>14.5</v>
      </c>
      <c r="Q12" s="32">
        <f t="shared" si="0"/>
        <v>-2</v>
      </c>
      <c r="R12" s="9">
        <f t="shared" si="5"/>
        <v>-7.7150000000000007</v>
      </c>
      <c r="S12" s="10">
        <f t="shared" si="1"/>
        <v>6.7849999999999993</v>
      </c>
      <c r="T12" s="11">
        <f t="shared" si="2"/>
        <v>0.2</v>
      </c>
      <c r="U12" s="12">
        <f t="shared" si="3"/>
        <v>-0.53206896551724148</v>
      </c>
      <c r="V12">
        <f>COUNTIF($L$2:L12,1)</f>
        <v>2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7.25" customHeight="1" x14ac:dyDescent="0.2">
      <c r="A13" s="3">
        <v>11</v>
      </c>
      <c r="B13" s="4">
        <v>44661</v>
      </c>
      <c r="C13" s="3" t="s">
        <v>83</v>
      </c>
      <c r="D13" s="3" t="s">
        <v>23</v>
      </c>
      <c r="E13" s="3">
        <v>1</v>
      </c>
      <c r="F13" s="3" t="s">
        <v>58</v>
      </c>
      <c r="G13" s="3" t="s">
        <v>20</v>
      </c>
      <c r="H13" s="3" t="s">
        <v>24</v>
      </c>
      <c r="I13" s="3" t="s">
        <v>25</v>
      </c>
      <c r="J13" s="5" t="s">
        <v>33</v>
      </c>
      <c r="K13" s="23" t="s">
        <v>84</v>
      </c>
      <c r="L13" s="6" t="s">
        <v>27</v>
      </c>
      <c r="M13" s="7">
        <v>2</v>
      </c>
      <c r="N13" s="7">
        <v>1.5</v>
      </c>
      <c r="O13" s="8" t="s">
        <v>28</v>
      </c>
      <c r="P13" s="7">
        <f t="shared" si="4"/>
        <v>16</v>
      </c>
      <c r="Q13" s="32">
        <f t="shared" si="0"/>
        <v>-1.5</v>
      </c>
      <c r="R13" s="9">
        <f t="shared" si="5"/>
        <v>-9.2149999999999999</v>
      </c>
      <c r="S13" s="10">
        <f t="shared" si="1"/>
        <v>6.7850000000000001</v>
      </c>
      <c r="T13" s="11">
        <f t="shared" si="2"/>
        <v>0.18181818181818182</v>
      </c>
      <c r="U13" s="12">
        <f t="shared" si="3"/>
        <v>-0.57593749999999999</v>
      </c>
      <c r="V13">
        <f>COUNTIF($L$2:L13,1)</f>
        <v>2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7.25" customHeight="1" x14ac:dyDescent="0.2">
      <c r="A14" s="3">
        <v>12</v>
      </c>
      <c r="B14" s="4">
        <v>44665</v>
      </c>
      <c r="C14" s="3" t="s">
        <v>85</v>
      </c>
      <c r="D14" s="3" t="s">
        <v>23</v>
      </c>
      <c r="E14" s="3">
        <v>1</v>
      </c>
      <c r="F14" s="3" t="s">
        <v>54</v>
      </c>
      <c r="G14" s="3" t="s">
        <v>20</v>
      </c>
      <c r="H14" s="3" t="s">
        <v>24</v>
      </c>
      <c r="I14" s="3" t="s">
        <v>25</v>
      </c>
      <c r="J14" s="5" t="s">
        <v>40</v>
      </c>
      <c r="K14" s="23"/>
      <c r="L14" s="6" t="s">
        <v>27</v>
      </c>
      <c r="M14" s="7">
        <v>1.93</v>
      </c>
      <c r="N14" s="7">
        <v>1.5</v>
      </c>
      <c r="O14" s="8" t="s">
        <v>28</v>
      </c>
      <c r="P14" s="7">
        <f t="shared" si="4"/>
        <v>17.5</v>
      </c>
      <c r="Q14" s="32">
        <f t="shared" si="0"/>
        <v>-1.5</v>
      </c>
      <c r="R14" s="9">
        <f t="shared" si="5"/>
        <v>-10.715</v>
      </c>
      <c r="S14" s="10">
        <f t="shared" si="1"/>
        <v>6.7850000000000001</v>
      </c>
      <c r="T14" s="11">
        <f t="shared" si="2"/>
        <v>0.16666666666666666</v>
      </c>
      <c r="U14" s="12">
        <f t="shared" si="3"/>
        <v>-0.61228571428571432</v>
      </c>
      <c r="V14">
        <f>COUNTIF($L$2:L14,1)</f>
        <v>2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7.25" customHeight="1" x14ac:dyDescent="0.2">
      <c r="A15" s="3">
        <v>13</v>
      </c>
      <c r="B15" s="4">
        <v>44667</v>
      </c>
      <c r="C15" s="3" t="s">
        <v>86</v>
      </c>
      <c r="D15" s="3" t="s">
        <v>29</v>
      </c>
      <c r="E15" s="3">
        <v>1</v>
      </c>
      <c r="F15" s="3" t="s">
        <v>61</v>
      </c>
      <c r="G15" s="3" t="s">
        <v>20</v>
      </c>
      <c r="H15" s="3" t="s">
        <v>24</v>
      </c>
      <c r="I15" s="3" t="s">
        <v>25</v>
      </c>
      <c r="J15" s="5" t="s">
        <v>62</v>
      </c>
      <c r="K15" s="23" t="s">
        <v>48</v>
      </c>
      <c r="L15" s="6" t="s">
        <v>27</v>
      </c>
      <c r="M15" s="7">
        <v>1.94</v>
      </c>
      <c r="N15" s="7">
        <v>1</v>
      </c>
      <c r="O15" s="8" t="s">
        <v>28</v>
      </c>
      <c r="P15" s="7">
        <f t="shared" si="4"/>
        <v>18.5</v>
      </c>
      <c r="Q15" s="32">
        <f t="shared" si="0"/>
        <v>-1</v>
      </c>
      <c r="R15" s="9">
        <f t="shared" si="5"/>
        <v>-11.715</v>
      </c>
      <c r="S15" s="10">
        <f t="shared" si="1"/>
        <v>6.7850000000000001</v>
      </c>
      <c r="T15" s="11">
        <f t="shared" si="2"/>
        <v>0.15384615384615385</v>
      </c>
      <c r="U15" s="12">
        <f t="shared" si="3"/>
        <v>-0.63324324324324321</v>
      </c>
      <c r="V15">
        <f>COUNTIF($L$2:L15,1)</f>
        <v>2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7.25" customHeight="1" x14ac:dyDescent="0.2">
      <c r="A16" s="3">
        <v>14</v>
      </c>
      <c r="B16" s="4">
        <v>44667</v>
      </c>
      <c r="C16" s="3" t="s">
        <v>87</v>
      </c>
      <c r="D16" s="3" t="s">
        <v>23</v>
      </c>
      <c r="E16" s="3">
        <v>1</v>
      </c>
      <c r="F16" s="3" t="s">
        <v>34</v>
      </c>
      <c r="G16" s="3" t="s">
        <v>20</v>
      </c>
      <c r="H16" s="3" t="s">
        <v>24</v>
      </c>
      <c r="I16" s="3" t="s">
        <v>25</v>
      </c>
      <c r="J16" s="13" t="s">
        <v>38</v>
      </c>
      <c r="K16" s="23"/>
      <c r="L16" s="6" t="s">
        <v>22</v>
      </c>
      <c r="M16" s="7">
        <v>1.9</v>
      </c>
      <c r="N16" s="7">
        <v>2</v>
      </c>
      <c r="O16" s="8" t="s">
        <v>28</v>
      </c>
      <c r="P16" s="7">
        <f t="shared" si="4"/>
        <v>20.5</v>
      </c>
      <c r="Q16" s="28">
        <f t="shared" si="0"/>
        <v>1.7999999999999998</v>
      </c>
      <c r="R16" s="9">
        <f t="shared" si="5"/>
        <v>-9.9149999999999991</v>
      </c>
      <c r="S16" s="10">
        <f t="shared" si="1"/>
        <v>10.585000000000001</v>
      </c>
      <c r="T16" s="11">
        <f t="shared" si="2"/>
        <v>0.21428571428571427</v>
      </c>
      <c r="U16" s="12">
        <f t="shared" si="3"/>
        <v>-0.48365853658536584</v>
      </c>
      <c r="V16">
        <f>COUNTIF($L$2:L16,1)</f>
        <v>3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25.5" x14ac:dyDescent="0.2">
      <c r="A17" s="3">
        <v>15</v>
      </c>
      <c r="B17" s="4">
        <v>44667</v>
      </c>
      <c r="C17" s="3" t="s">
        <v>88</v>
      </c>
      <c r="D17" s="3" t="s">
        <v>51</v>
      </c>
      <c r="E17" s="3">
        <v>2</v>
      </c>
      <c r="F17" s="3" t="s">
        <v>89</v>
      </c>
      <c r="G17" s="3" t="s">
        <v>20</v>
      </c>
      <c r="H17" s="3" t="s">
        <v>24</v>
      </c>
      <c r="I17" s="3" t="s">
        <v>25</v>
      </c>
      <c r="J17" s="5" t="s">
        <v>90</v>
      </c>
      <c r="K17" s="23"/>
      <c r="L17" s="6" t="s">
        <v>27</v>
      </c>
      <c r="M17" s="7">
        <v>2.2200000000000002</v>
      </c>
      <c r="N17" s="7">
        <v>1.5</v>
      </c>
      <c r="O17" s="8" t="s">
        <v>28</v>
      </c>
      <c r="P17" s="7">
        <f t="shared" si="4"/>
        <v>22</v>
      </c>
      <c r="Q17" s="32">
        <f t="shared" si="0"/>
        <v>-1.5</v>
      </c>
      <c r="R17" s="9">
        <f t="shared" si="5"/>
        <v>-11.414999999999999</v>
      </c>
      <c r="S17" s="10">
        <f t="shared" si="1"/>
        <v>10.585000000000001</v>
      </c>
      <c r="T17" s="11">
        <f t="shared" si="2"/>
        <v>0.2</v>
      </c>
      <c r="U17" s="12">
        <f t="shared" si="3"/>
        <v>-0.5188636363636363</v>
      </c>
      <c r="V17">
        <f>COUNTIF($L$2:L17,1)</f>
        <v>3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7.25" customHeight="1" x14ac:dyDescent="0.2">
      <c r="A18" s="3">
        <v>16</v>
      </c>
      <c r="B18" s="4">
        <v>44669</v>
      </c>
      <c r="C18" s="3" t="s">
        <v>91</v>
      </c>
      <c r="D18" s="3" t="s">
        <v>23</v>
      </c>
      <c r="E18" s="3">
        <v>1</v>
      </c>
      <c r="F18" s="3" t="s">
        <v>44</v>
      </c>
      <c r="G18" s="3" t="s">
        <v>20</v>
      </c>
      <c r="H18" s="3" t="s">
        <v>24</v>
      </c>
      <c r="I18" s="3" t="s">
        <v>25</v>
      </c>
      <c r="J18" s="13" t="s">
        <v>92</v>
      </c>
      <c r="K18" s="23"/>
      <c r="L18" s="6" t="s">
        <v>22</v>
      </c>
      <c r="M18" s="7">
        <v>1.87</v>
      </c>
      <c r="N18" s="7">
        <v>1.5</v>
      </c>
      <c r="O18" s="8" t="s">
        <v>28</v>
      </c>
      <c r="P18" s="7">
        <f t="shared" si="4"/>
        <v>23.5</v>
      </c>
      <c r="Q18" s="28">
        <f t="shared" si="0"/>
        <v>1.3050000000000002</v>
      </c>
      <c r="R18" s="9">
        <f t="shared" si="5"/>
        <v>-10.11</v>
      </c>
      <c r="S18" s="10">
        <f t="shared" si="1"/>
        <v>13.39</v>
      </c>
      <c r="T18" s="11">
        <f t="shared" si="2"/>
        <v>0.25</v>
      </c>
      <c r="U18" s="12">
        <f t="shared" si="3"/>
        <v>-0.43021276595744679</v>
      </c>
      <c r="V18">
        <f>COUNTIF($L$2:L18,1)</f>
        <v>4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7.25" customHeight="1" x14ac:dyDescent="0.2">
      <c r="A19" s="3">
        <v>17</v>
      </c>
      <c r="B19" s="4">
        <v>44669</v>
      </c>
      <c r="C19" s="3" t="s">
        <v>93</v>
      </c>
      <c r="D19" s="3" t="s">
        <v>23</v>
      </c>
      <c r="E19" s="3">
        <v>1</v>
      </c>
      <c r="F19" s="3" t="s">
        <v>37</v>
      </c>
      <c r="G19" s="3" t="s">
        <v>20</v>
      </c>
      <c r="H19" s="3" t="s">
        <v>24</v>
      </c>
      <c r="I19" s="3" t="s">
        <v>25</v>
      </c>
      <c r="J19" s="13" t="s">
        <v>94</v>
      </c>
      <c r="K19" s="23"/>
      <c r="L19" s="6" t="s">
        <v>22</v>
      </c>
      <c r="M19" s="7">
        <v>2.5499999999999998</v>
      </c>
      <c r="N19" s="7">
        <v>1</v>
      </c>
      <c r="O19" s="8" t="s">
        <v>28</v>
      </c>
      <c r="P19" s="7">
        <f t="shared" si="4"/>
        <v>24.5</v>
      </c>
      <c r="Q19" s="28">
        <f t="shared" si="0"/>
        <v>1.5499999999999998</v>
      </c>
      <c r="R19" s="9">
        <f t="shared" si="5"/>
        <v>-8.5599999999999987</v>
      </c>
      <c r="S19" s="10">
        <f t="shared" si="1"/>
        <v>15.940000000000001</v>
      </c>
      <c r="T19" s="11">
        <f t="shared" si="2"/>
        <v>0.29411764705882354</v>
      </c>
      <c r="U19" s="12">
        <f t="shared" si="3"/>
        <v>-0.34938775510204079</v>
      </c>
      <c r="V19">
        <f>COUNTIF($L$2:L19,1)</f>
        <v>5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7.25" customHeight="1" x14ac:dyDescent="0.2">
      <c r="A20" s="3">
        <v>18</v>
      </c>
      <c r="B20" s="4">
        <v>44669</v>
      </c>
      <c r="C20" s="3" t="s">
        <v>95</v>
      </c>
      <c r="D20" s="3" t="s">
        <v>23</v>
      </c>
      <c r="E20" s="3">
        <v>1</v>
      </c>
      <c r="F20" s="3" t="s">
        <v>60</v>
      </c>
      <c r="G20" s="3" t="s">
        <v>20</v>
      </c>
      <c r="H20" s="3" t="s">
        <v>24</v>
      </c>
      <c r="I20" s="3" t="s">
        <v>25</v>
      </c>
      <c r="J20" s="5" t="s">
        <v>96</v>
      </c>
      <c r="K20" s="23" t="s">
        <v>57</v>
      </c>
      <c r="L20" s="6" t="s">
        <v>27</v>
      </c>
      <c r="M20" s="7">
        <v>1.96</v>
      </c>
      <c r="N20" s="7">
        <v>1</v>
      </c>
      <c r="O20" s="8" t="s">
        <v>28</v>
      </c>
      <c r="P20" s="7">
        <f t="shared" si="4"/>
        <v>25.5</v>
      </c>
      <c r="Q20" s="32">
        <f t="shared" si="0"/>
        <v>-1</v>
      </c>
      <c r="R20" s="9">
        <f t="shared" si="5"/>
        <v>-9.5599999999999987</v>
      </c>
      <c r="S20" s="10">
        <f t="shared" si="1"/>
        <v>15.940000000000001</v>
      </c>
      <c r="T20" s="11">
        <f t="shared" si="2"/>
        <v>0.27777777777777779</v>
      </c>
      <c r="U20" s="12">
        <f t="shared" si="3"/>
        <v>-0.37490196078431365</v>
      </c>
      <c r="V20">
        <f>COUNTIF($L$2:L20,1)</f>
        <v>5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7.25" customHeight="1" x14ac:dyDescent="0.2">
      <c r="A21" s="3">
        <v>19</v>
      </c>
      <c r="B21" s="4">
        <v>44669</v>
      </c>
      <c r="C21" s="3" t="s">
        <v>97</v>
      </c>
      <c r="D21" s="3" t="s">
        <v>23</v>
      </c>
      <c r="E21" s="3">
        <v>1</v>
      </c>
      <c r="F21" s="3" t="s">
        <v>34</v>
      </c>
      <c r="G21" s="3" t="s">
        <v>20</v>
      </c>
      <c r="H21" s="3" t="s">
        <v>24</v>
      </c>
      <c r="I21" s="3" t="s">
        <v>25</v>
      </c>
      <c r="J21" s="5" t="s">
        <v>40</v>
      </c>
      <c r="K21" s="23" t="s">
        <v>48</v>
      </c>
      <c r="L21" s="6" t="s">
        <v>27</v>
      </c>
      <c r="M21" s="7">
        <v>2.1</v>
      </c>
      <c r="N21" s="7">
        <v>0.5</v>
      </c>
      <c r="O21" s="8" t="s">
        <v>28</v>
      </c>
      <c r="P21" s="7">
        <f t="shared" si="4"/>
        <v>26</v>
      </c>
      <c r="Q21" s="32">
        <f t="shared" si="0"/>
        <v>-0.5</v>
      </c>
      <c r="R21" s="9">
        <f t="shared" si="5"/>
        <v>-10.059999999999999</v>
      </c>
      <c r="S21" s="10">
        <f t="shared" si="1"/>
        <v>15.940000000000001</v>
      </c>
      <c r="T21" s="11">
        <f t="shared" si="2"/>
        <v>0.26315789473684209</v>
      </c>
      <c r="U21" s="12">
        <f t="shared" si="3"/>
        <v>-0.38692307692307687</v>
      </c>
      <c r="V21">
        <f>COUNTIF($L$2:L21,1)</f>
        <v>5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25.5" x14ac:dyDescent="0.2">
      <c r="A22" s="3">
        <v>20</v>
      </c>
      <c r="B22" s="4">
        <v>44669</v>
      </c>
      <c r="C22" s="3" t="s">
        <v>98</v>
      </c>
      <c r="D22" s="3" t="s">
        <v>23</v>
      </c>
      <c r="E22" s="3">
        <v>2</v>
      </c>
      <c r="F22" s="3" t="s">
        <v>99</v>
      </c>
      <c r="G22" s="3" t="s">
        <v>20</v>
      </c>
      <c r="H22" s="3" t="s">
        <v>24</v>
      </c>
      <c r="I22" s="3" t="s">
        <v>25</v>
      </c>
      <c r="J22" s="5" t="s">
        <v>100</v>
      </c>
      <c r="K22" s="23" t="s">
        <v>48</v>
      </c>
      <c r="L22" s="6" t="s">
        <v>27</v>
      </c>
      <c r="M22" s="7">
        <v>2.39</v>
      </c>
      <c r="N22" s="7">
        <v>1</v>
      </c>
      <c r="O22" s="8" t="s">
        <v>28</v>
      </c>
      <c r="P22" s="7">
        <f t="shared" si="4"/>
        <v>27</v>
      </c>
      <c r="Q22" s="32">
        <f t="shared" si="0"/>
        <v>-1</v>
      </c>
      <c r="R22" s="9">
        <f t="shared" si="5"/>
        <v>-11.059999999999999</v>
      </c>
      <c r="S22" s="10">
        <f t="shared" si="1"/>
        <v>15.940000000000001</v>
      </c>
      <c r="T22" s="11">
        <f t="shared" si="2"/>
        <v>0.25</v>
      </c>
      <c r="U22" s="12">
        <f t="shared" si="3"/>
        <v>-0.40962962962962957</v>
      </c>
      <c r="V22">
        <f>COUNTIF($L$2:L22,1)</f>
        <v>5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7.25" customHeight="1" x14ac:dyDescent="0.2">
      <c r="A23" s="3">
        <v>21</v>
      </c>
      <c r="B23" s="4">
        <v>44669</v>
      </c>
      <c r="C23" s="3" t="s">
        <v>101</v>
      </c>
      <c r="D23" s="3" t="s">
        <v>23</v>
      </c>
      <c r="E23" s="3">
        <v>1</v>
      </c>
      <c r="F23" s="3" t="s">
        <v>37</v>
      </c>
      <c r="G23" s="3" t="s">
        <v>20</v>
      </c>
      <c r="H23" s="3" t="s">
        <v>24</v>
      </c>
      <c r="I23" s="3" t="s">
        <v>25</v>
      </c>
      <c r="J23" s="5" t="s">
        <v>39</v>
      </c>
      <c r="K23" s="23"/>
      <c r="L23" s="6" t="s">
        <v>27</v>
      </c>
      <c r="M23" s="7">
        <v>2.1</v>
      </c>
      <c r="N23" s="7">
        <v>1</v>
      </c>
      <c r="O23" s="8" t="s">
        <v>28</v>
      </c>
      <c r="P23" s="7">
        <f t="shared" si="4"/>
        <v>28</v>
      </c>
      <c r="Q23" s="32">
        <f t="shared" si="0"/>
        <v>-1</v>
      </c>
      <c r="R23" s="9">
        <f t="shared" si="5"/>
        <v>-12.059999999999999</v>
      </c>
      <c r="S23" s="10">
        <f t="shared" si="1"/>
        <v>15.940000000000001</v>
      </c>
      <c r="T23" s="11">
        <f t="shared" si="2"/>
        <v>0.23809523809523808</v>
      </c>
      <c r="U23" s="12">
        <f t="shared" si="3"/>
        <v>-0.43071428571428566</v>
      </c>
      <c r="V23">
        <f>COUNTIF($L$2:L23,1)</f>
        <v>5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7.25" customHeight="1" x14ac:dyDescent="0.2">
      <c r="A24" s="3">
        <v>22</v>
      </c>
      <c r="B24" s="4">
        <v>44669</v>
      </c>
      <c r="C24" s="3" t="s">
        <v>102</v>
      </c>
      <c r="D24" s="3" t="s">
        <v>23</v>
      </c>
      <c r="E24" s="3">
        <v>1</v>
      </c>
      <c r="F24" s="3" t="s">
        <v>50</v>
      </c>
      <c r="G24" s="3" t="s">
        <v>20</v>
      </c>
      <c r="H24" s="3" t="s">
        <v>24</v>
      </c>
      <c r="I24" s="3" t="s">
        <v>25</v>
      </c>
      <c r="J24" s="34" t="s">
        <v>32</v>
      </c>
      <c r="K24" s="23"/>
      <c r="L24" s="6" t="s">
        <v>22</v>
      </c>
      <c r="M24" s="7">
        <v>1</v>
      </c>
      <c r="N24" s="7">
        <v>1</v>
      </c>
      <c r="O24" s="8" t="s">
        <v>28</v>
      </c>
      <c r="P24" s="7">
        <f t="shared" si="4"/>
        <v>29</v>
      </c>
      <c r="Q24" s="35">
        <f t="shared" si="0"/>
        <v>0</v>
      </c>
      <c r="R24" s="9">
        <f t="shared" si="5"/>
        <v>-12.059999999999999</v>
      </c>
      <c r="S24" s="10">
        <f t="shared" si="1"/>
        <v>16.940000000000001</v>
      </c>
      <c r="T24" s="11">
        <f t="shared" si="2"/>
        <v>0.27272727272727271</v>
      </c>
      <c r="U24" s="12">
        <f t="shared" si="3"/>
        <v>-0.4158620689655172</v>
      </c>
      <c r="V24">
        <f>COUNTIF($L$2:L24,1)</f>
        <v>6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7.25" customHeight="1" x14ac:dyDescent="0.2">
      <c r="A25" s="3">
        <v>23</v>
      </c>
      <c r="B25" s="4">
        <v>44669</v>
      </c>
      <c r="C25" s="3" t="s">
        <v>103</v>
      </c>
      <c r="D25" s="3" t="s">
        <v>23</v>
      </c>
      <c r="E25" s="3">
        <v>1</v>
      </c>
      <c r="F25" s="3">
        <v>2</v>
      </c>
      <c r="G25" s="3" t="s">
        <v>20</v>
      </c>
      <c r="H25" s="3" t="s">
        <v>24</v>
      </c>
      <c r="I25" s="3" t="s">
        <v>25</v>
      </c>
      <c r="J25" s="5" t="s">
        <v>38</v>
      </c>
      <c r="K25" s="23"/>
      <c r="L25" s="6" t="s">
        <v>27</v>
      </c>
      <c r="M25" s="7">
        <v>7.5</v>
      </c>
      <c r="N25" s="7">
        <v>0.3</v>
      </c>
      <c r="O25" s="8" t="s">
        <v>28</v>
      </c>
      <c r="P25" s="7">
        <f t="shared" si="4"/>
        <v>29.3</v>
      </c>
      <c r="Q25" s="32">
        <f t="shared" si="0"/>
        <v>-0.3</v>
      </c>
      <c r="R25" s="9">
        <f t="shared" si="5"/>
        <v>-12.36</v>
      </c>
      <c r="S25" s="10">
        <f t="shared" si="1"/>
        <v>16.940000000000001</v>
      </c>
      <c r="T25" s="11">
        <f t="shared" si="2"/>
        <v>0.2608695652173913</v>
      </c>
      <c r="U25" s="12">
        <f t="shared" si="3"/>
        <v>-0.42184300341296926</v>
      </c>
      <c r="V25">
        <f>COUNTIF($L$2:L25,1)</f>
        <v>6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25.5" x14ac:dyDescent="0.2">
      <c r="A26" s="3">
        <v>24</v>
      </c>
      <c r="B26" s="4">
        <v>44669</v>
      </c>
      <c r="C26" s="3" t="s">
        <v>104</v>
      </c>
      <c r="D26" s="3" t="s">
        <v>23</v>
      </c>
      <c r="E26" s="3">
        <v>2</v>
      </c>
      <c r="F26" s="3" t="s">
        <v>105</v>
      </c>
      <c r="G26" s="3" t="s">
        <v>20</v>
      </c>
      <c r="H26" s="3" t="s">
        <v>24</v>
      </c>
      <c r="I26" s="3" t="s">
        <v>25</v>
      </c>
      <c r="J26" s="13" t="s">
        <v>106</v>
      </c>
      <c r="K26" s="23"/>
      <c r="L26" s="6" t="s">
        <v>22</v>
      </c>
      <c r="M26" s="7">
        <v>2.44</v>
      </c>
      <c r="N26" s="7">
        <v>1</v>
      </c>
      <c r="O26" s="8" t="s">
        <v>28</v>
      </c>
      <c r="P26" s="7">
        <f t="shared" si="4"/>
        <v>30.3</v>
      </c>
      <c r="Q26" s="28">
        <f t="shared" si="0"/>
        <v>1.44</v>
      </c>
      <c r="R26" s="9">
        <f t="shared" si="5"/>
        <v>-10.92</v>
      </c>
      <c r="S26" s="10">
        <f t="shared" si="1"/>
        <v>19.380000000000003</v>
      </c>
      <c r="T26" s="11">
        <f t="shared" si="2"/>
        <v>0.29166666666666669</v>
      </c>
      <c r="U26" s="12">
        <f t="shared" si="3"/>
        <v>-0.36039603960396033</v>
      </c>
      <c r="V26">
        <f>COUNTIF($L$2:L26,1)</f>
        <v>7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7.25" customHeight="1" x14ac:dyDescent="0.2">
      <c r="A27" s="3">
        <v>25</v>
      </c>
      <c r="B27" s="4">
        <v>44670</v>
      </c>
      <c r="C27" s="3" t="s">
        <v>107</v>
      </c>
      <c r="D27" s="3" t="s">
        <v>23</v>
      </c>
      <c r="E27" s="3">
        <v>1</v>
      </c>
      <c r="F27" s="3" t="s">
        <v>42</v>
      </c>
      <c r="G27" s="3" t="s">
        <v>20</v>
      </c>
      <c r="H27" s="3" t="s">
        <v>24</v>
      </c>
      <c r="I27" s="3" t="s">
        <v>25</v>
      </c>
      <c r="J27" s="13" t="s">
        <v>41</v>
      </c>
      <c r="K27" s="23"/>
      <c r="L27" s="6" t="s">
        <v>22</v>
      </c>
      <c r="M27" s="7">
        <v>2.2000000000000002</v>
      </c>
      <c r="N27" s="7">
        <v>1</v>
      </c>
      <c r="O27" s="8" t="s">
        <v>28</v>
      </c>
      <c r="P27" s="7">
        <f t="shared" si="4"/>
        <v>31.3</v>
      </c>
      <c r="Q27" s="28">
        <f t="shared" si="0"/>
        <v>1.2000000000000002</v>
      </c>
      <c r="R27" s="9">
        <f t="shared" si="5"/>
        <v>-9.7199999999999989</v>
      </c>
      <c r="S27" s="10">
        <f t="shared" si="1"/>
        <v>21.580000000000002</v>
      </c>
      <c r="T27" s="11">
        <f t="shared" si="2"/>
        <v>0.32</v>
      </c>
      <c r="U27" s="12">
        <f t="shared" si="3"/>
        <v>-0.31054313099041531</v>
      </c>
      <c r="V27">
        <f>COUNTIF($L$2:L27,1)</f>
        <v>8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25.5" x14ac:dyDescent="0.2">
      <c r="A28" s="3">
        <v>26</v>
      </c>
      <c r="B28" s="4">
        <v>44670</v>
      </c>
      <c r="C28" s="3" t="s">
        <v>108</v>
      </c>
      <c r="D28" s="3" t="s">
        <v>23</v>
      </c>
      <c r="E28" s="3">
        <v>2</v>
      </c>
      <c r="F28" s="3" t="s">
        <v>109</v>
      </c>
      <c r="G28" s="3" t="s">
        <v>20</v>
      </c>
      <c r="H28" s="3" t="s">
        <v>24</v>
      </c>
      <c r="I28" s="3" t="s">
        <v>25</v>
      </c>
      <c r="J28" s="5" t="s">
        <v>110</v>
      </c>
      <c r="K28" s="23" t="s">
        <v>48</v>
      </c>
      <c r="L28" s="6" t="s">
        <v>27</v>
      </c>
      <c r="M28" s="7">
        <v>2.35</v>
      </c>
      <c r="N28" s="7">
        <v>1.5</v>
      </c>
      <c r="O28" s="8" t="s">
        <v>28</v>
      </c>
      <c r="P28" s="7">
        <f t="shared" si="4"/>
        <v>32.799999999999997</v>
      </c>
      <c r="Q28" s="32">
        <f t="shared" si="0"/>
        <v>-1.5</v>
      </c>
      <c r="R28" s="9">
        <f t="shared" si="5"/>
        <v>-11.219999999999999</v>
      </c>
      <c r="S28" s="10">
        <f t="shared" si="1"/>
        <v>21.58</v>
      </c>
      <c r="T28" s="11">
        <f t="shared" si="2"/>
        <v>0.30769230769230771</v>
      </c>
      <c r="U28" s="12">
        <f t="shared" si="3"/>
        <v>-0.34207317073170729</v>
      </c>
      <c r="V28">
        <f>COUNTIF($L$2:L28,1)</f>
        <v>8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7.25" customHeight="1" x14ac:dyDescent="0.2">
      <c r="A29" s="3">
        <v>27</v>
      </c>
      <c r="B29" s="4">
        <v>44670</v>
      </c>
      <c r="C29" s="3" t="s">
        <v>111</v>
      </c>
      <c r="D29" s="3" t="s">
        <v>29</v>
      </c>
      <c r="E29" s="3">
        <v>1</v>
      </c>
      <c r="F29" s="3" t="s">
        <v>37</v>
      </c>
      <c r="G29" s="3" t="s">
        <v>20</v>
      </c>
      <c r="H29" s="3" t="s">
        <v>24</v>
      </c>
      <c r="I29" s="3" t="s">
        <v>25</v>
      </c>
      <c r="J29" s="13" t="s">
        <v>72</v>
      </c>
      <c r="K29" s="23"/>
      <c r="L29" s="6" t="s">
        <v>22</v>
      </c>
      <c r="M29" s="7">
        <v>4.04</v>
      </c>
      <c r="N29" s="7">
        <v>1</v>
      </c>
      <c r="O29" s="8" t="s">
        <v>28</v>
      </c>
      <c r="P29" s="7">
        <f t="shared" si="4"/>
        <v>33.799999999999997</v>
      </c>
      <c r="Q29" s="28">
        <f t="shared" si="0"/>
        <v>3.04</v>
      </c>
      <c r="R29" s="9">
        <f t="shared" si="5"/>
        <v>-8.18</v>
      </c>
      <c r="S29" s="10">
        <f t="shared" si="1"/>
        <v>25.619999999999997</v>
      </c>
      <c r="T29" s="11">
        <f t="shared" si="2"/>
        <v>0.33333333333333331</v>
      </c>
      <c r="U29" s="12">
        <f t="shared" si="3"/>
        <v>-0.24201183431952664</v>
      </c>
      <c r="V29">
        <f>COUNTIF($L$2:L29,1)</f>
        <v>9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7.25" customHeight="1" x14ac:dyDescent="0.2">
      <c r="A30" s="3">
        <v>28</v>
      </c>
      <c r="B30" s="4">
        <v>44670</v>
      </c>
      <c r="C30" s="3" t="s">
        <v>112</v>
      </c>
      <c r="D30" s="3" t="s">
        <v>113</v>
      </c>
      <c r="E30" s="3">
        <v>1</v>
      </c>
      <c r="F30" s="3" t="s">
        <v>114</v>
      </c>
      <c r="G30" s="3" t="s">
        <v>20</v>
      </c>
      <c r="H30" s="3" t="s">
        <v>24</v>
      </c>
      <c r="I30" s="3" t="s">
        <v>25</v>
      </c>
      <c r="J30" s="5" t="s">
        <v>115</v>
      </c>
      <c r="K30" s="23"/>
      <c r="L30" s="6" t="s">
        <v>27</v>
      </c>
      <c r="M30" s="7">
        <v>2</v>
      </c>
      <c r="N30" s="7">
        <v>1.5</v>
      </c>
      <c r="O30" s="8" t="s">
        <v>28</v>
      </c>
      <c r="P30" s="7">
        <f t="shared" si="4"/>
        <v>35.299999999999997</v>
      </c>
      <c r="Q30" s="32">
        <f t="shared" si="0"/>
        <v>-1.5</v>
      </c>
      <c r="R30" s="9">
        <f t="shared" si="5"/>
        <v>-9.68</v>
      </c>
      <c r="S30" s="10">
        <f t="shared" si="1"/>
        <v>25.619999999999997</v>
      </c>
      <c r="T30" s="11">
        <f t="shared" si="2"/>
        <v>0.32142857142857145</v>
      </c>
      <c r="U30" s="12">
        <f t="shared" si="3"/>
        <v>-0.27422096317280453</v>
      </c>
      <c r="V30">
        <f>COUNTIF($L$2:L30,1)</f>
        <v>9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7.25" customHeight="1" x14ac:dyDescent="0.2">
      <c r="A31" s="3">
        <v>29</v>
      </c>
      <c r="B31" s="4">
        <v>44671</v>
      </c>
      <c r="C31" s="3" t="s">
        <v>116</v>
      </c>
      <c r="D31" s="3" t="s">
        <v>23</v>
      </c>
      <c r="E31" s="3">
        <v>1</v>
      </c>
      <c r="F31" s="3" t="s">
        <v>50</v>
      </c>
      <c r="G31" s="3" t="s">
        <v>117</v>
      </c>
      <c r="H31" s="3" t="s">
        <v>24</v>
      </c>
      <c r="I31" s="3" t="s">
        <v>25</v>
      </c>
      <c r="J31" s="13" t="s">
        <v>49</v>
      </c>
      <c r="K31" s="23"/>
      <c r="L31" s="6" t="s">
        <v>22</v>
      </c>
      <c r="M31" s="7">
        <v>1.95</v>
      </c>
      <c r="N31" s="7">
        <v>2</v>
      </c>
      <c r="O31" s="8" t="s">
        <v>28</v>
      </c>
      <c r="P31" s="7">
        <f t="shared" si="4"/>
        <v>37.299999999999997</v>
      </c>
      <c r="Q31" s="28">
        <f t="shared" si="0"/>
        <v>1.9</v>
      </c>
      <c r="R31" s="9">
        <f t="shared" si="5"/>
        <v>-7.7799999999999994</v>
      </c>
      <c r="S31" s="10">
        <f t="shared" si="1"/>
        <v>29.519999999999996</v>
      </c>
      <c r="T31" s="11">
        <f t="shared" si="2"/>
        <v>0.34482758620689657</v>
      </c>
      <c r="U31" s="12">
        <f t="shared" si="3"/>
        <v>-0.20857908847184992</v>
      </c>
      <c r="V31">
        <f>COUNTIF($L$2:L31,1)</f>
        <v>10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7.25" customHeight="1" x14ac:dyDescent="0.2">
      <c r="A32" s="3">
        <v>30</v>
      </c>
      <c r="B32" s="4">
        <v>44673</v>
      </c>
      <c r="C32" s="3" t="s">
        <v>118</v>
      </c>
      <c r="D32" s="3" t="s">
        <v>23</v>
      </c>
      <c r="E32" s="3">
        <v>1</v>
      </c>
      <c r="F32" s="3" t="s">
        <v>54</v>
      </c>
      <c r="G32" s="3" t="s">
        <v>20</v>
      </c>
      <c r="H32" s="3" t="s">
        <v>24</v>
      </c>
      <c r="I32" s="3" t="s">
        <v>25</v>
      </c>
      <c r="J32" s="5" t="s">
        <v>40</v>
      </c>
      <c r="K32" s="23"/>
      <c r="L32" s="6" t="s">
        <v>27</v>
      </c>
      <c r="M32" s="7">
        <v>2</v>
      </c>
      <c r="N32" s="7">
        <v>1</v>
      </c>
      <c r="O32" s="8" t="s">
        <v>28</v>
      </c>
      <c r="P32" s="7">
        <f t="shared" si="4"/>
        <v>38.299999999999997</v>
      </c>
      <c r="Q32" s="32">
        <f t="shared" si="0"/>
        <v>-1</v>
      </c>
      <c r="R32" s="9">
        <f t="shared" si="5"/>
        <v>-8.7799999999999994</v>
      </c>
      <c r="S32" s="10">
        <f t="shared" si="1"/>
        <v>29.519999999999996</v>
      </c>
      <c r="T32" s="11">
        <f t="shared" si="2"/>
        <v>0.33333333333333331</v>
      </c>
      <c r="U32" s="12">
        <f t="shared" si="3"/>
        <v>-0.22924281984334208</v>
      </c>
      <c r="V32">
        <f>COUNTIF($L$2:L32,1)</f>
        <v>10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7.25" customHeight="1" x14ac:dyDescent="0.2">
      <c r="A33" s="3">
        <v>31</v>
      </c>
      <c r="B33" s="4">
        <v>44673</v>
      </c>
      <c r="C33" s="3" t="s">
        <v>119</v>
      </c>
      <c r="D33" s="3" t="s">
        <v>23</v>
      </c>
      <c r="E33" s="3">
        <v>1</v>
      </c>
      <c r="F33" s="3" t="s">
        <v>44</v>
      </c>
      <c r="G33" s="3" t="s">
        <v>20</v>
      </c>
      <c r="H33" s="3" t="s">
        <v>24</v>
      </c>
      <c r="I33" s="3" t="s">
        <v>25</v>
      </c>
      <c r="J33" s="13" t="s">
        <v>62</v>
      </c>
      <c r="K33" s="23"/>
      <c r="L33" s="6" t="s">
        <v>22</v>
      </c>
      <c r="M33" s="7">
        <v>2.0499999999999998</v>
      </c>
      <c r="N33" s="7">
        <v>1</v>
      </c>
      <c r="O33" s="8" t="s">
        <v>28</v>
      </c>
      <c r="P33" s="7">
        <f t="shared" si="4"/>
        <v>39.299999999999997</v>
      </c>
      <c r="Q33" s="28">
        <f t="shared" si="0"/>
        <v>1.0499999999999998</v>
      </c>
      <c r="R33" s="9">
        <f t="shared" si="5"/>
        <v>-7.7299999999999995</v>
      </c>
      <c r="S33" s="10">
        <f t="shared" si="1"/>
        <v>31.569999999999997</v>
      </c>
      <c r="T33" s="11">
        <f t="shared" si="2"/>
        <v>0.35483870967741937</v>
      </c>
      <c r="U33" s="12">
        <f t="shared" si="3"/>
        <v>-0.19669211195928757</v>
      </c>
      <c r="V33">
        <f>COUNTIF($L$2:L33,1)</f>
        <v>11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7.25" customHeight="1" x14ac:dyDescent="0.2">
      <c r="A34" s="3">
        <v>32</v>
      </c>
      <c r="B34" s="4">
        <v>44673</v>
      </c>
      <c r="C34" s="3" t="s">
        <v>120</v>
      </c>
      <c r="D34" s="3" t="s">
        <v>23</v>
      </c>
      <c r="E34" s="3">
        <v>1</v>
      </c>
      <c r="F34" s="3" t="s">
        <v>58</v>
      </c>
      <c r="G34" s="3" t="s">
        <v>20</v>
      </c>
      <c r="H34" s="3" t="s">
        <v>24</v>
      </c>
      <c r="I34" s="3" t="s">
        <v>25</v>
      </c>
      <c r="J34" s="13" t="s">
        <v>31</v>
      </c>
      <c r="K34" s="23"/>
      <c r="L34" s="6" t="s">
        <v>22</v>
      </c>
      <c r="M34" s="7">
        <v>2.1</v>
      </c>
      <c r="N34" s="7">
        <v>1</v>
      </c>
      <c r="O34" s="8" t="s">
        <v>28</v>
      </c>
      <c r="P34" s="7">
        <f t="shared" si="4"/>
        <v>40.299999999999997</v>
      </c>
      <c r="Q34" s="28">
        <f t="shared" si="0"/>
        <v>1.1000000000000001</v>
      </c>
      <c r="R34" s="9">
        <f t="shared" si="5"/>
        <v>-6.629999999999999</v>
      </c>
      <c r="S34" s="10">
        <f t="shared" si="1"/>
        <v>33.67</v>
      </c>
      <c r="T34" s="11">
        <f t="shared" si="2"/>
        <v>0.375</v>
      </c>
      <c r="U34" s="12">
        <f t="shared" si="3"/>
        <v>-0.16451612903225796</v>
      </c>
      <c r="V34">
        <f>COUNTIF($L$2:L34,1)</f>
        <v>12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25.5" x14ac:dyDescent="0.2">
      <c r="A35" s="3">
        <v>33</v>
      </c>
      <c r="B35" s="4">
        <v>44673</v>
      </c>
      <c r="C35" s="3" t="s">
        <v>121</v>
      </c>
      <c r="D35" s="3" t="s">
        <v>23</v>
      </c>
      <c r="E35" s="3">
        <v>2</v>
      </c>
      <c r="F35" s="3" t="s">
        <v>122</v>
      </c>
      <c r="G35" s="3" t="s">
        <v>20</v>
      </c>
      <c r="H35" s="3" t="s">
        <v>24</v>
      </c>
      <c r="I35" s="3" t="s">
        <v>25</v>
      </c>
      <c r="J35" s="5" t="s">
        <v>123</v>
      </c>
      <c r="K35" s="23" t="s">
        <v>124</v>
      </c>
      <c r="L35" s="6" t="s">
        <v>27</v>
      </c>
      <c r="M35" s="7">
        <v>2.36</v>
      </c>
      <c r="N35" s="7">
        <v>1.5</v>
      </c>
      <c r="O35" s="8" t="s">
        <v>28</v>
      </c>
      <c r="P35" s="7">
        <f t="shared" si="4"/>
        <v>41.8</v>
      </c>
      <c r="Q35" s="32">
        <f t="shared" si="0"/>
        <v>-1.5</v>
      </c>
      <c r="R35" s="9">
        <f t="shared" si="5"/>
        <v>-8.129999999999999</v>
      </c>
      <c r="S35" s="10">
        <f t="shared" si="1"/>
        <v>33.67</v>
      </c>
      <c r="T35" s="11">
        <f t="shared" si="2"/>
        <v>0.36363636363636365</v>
      </c>
      <c r="U35" s="12">
        <f t="shared" si="3"/>
        <v>-0.19449760765550231</v>
      </c>
      <c r="V35">
        <f>COUNTIF($L$2:L35,1)</f>
        <v>12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7.25" customHeight="1" x14ac:dyDescent="0.2">
      <c r="A36" s="3">
        <v>34</v>
      </c>
      <c r="B36" s="4">
        <v>44674</v>
      </c>
      <c r="C36" s="3" t="s">
        <v>125</v>
      </c>
      <c r="D36" s="3" t="s">
        <v>23</v>
      </c>
      <c r="E36" s="3">
        <v>1</v>
      </c>
      <c r="F36" s="3" t="s">
        <v>37</v>
      </c>
      <c r="G36" s="3" t="s">
        <v>117</v>
      </c>
      <c r="H36" s="3" t="s">
        <v>24</v>
      </c>
      <c r="I36" s="3" t="s">
        <v>25</v>
      </c>
      <c r="J36" s="5" t="s">
        <v>30</v>
      </c>
      <c r="K36" s="23"/>
      <c r="L36" s="6" t="s">
        <v>27</v>
      </c>
      <c r="M36" s="7">
        <v>2.1</v>
      </c>
      <c r="N36" s="7">
        <v>2</v>
      </c>
      <c r="O36" s="8" t="s">
        <v>28</v>
      </c>
      <c r="P36" s="7">
        <f t="shared" si="4"/>
        <v>43.8</v>
      </c>
      <c r="Q36" s="32">
        <f t="shared" si="0"/>
        <v>-2</v>
      </c>
      <c r="R36" s="9">
        <f t="shared" si="5"/>
        <v>-10.129999999999999</v>
      </c>
      <c r="S36" s="10">
        <f t="shared" si="1"/>
        <v>33.67</v>
      </c>
      <c r="T36" s="11">
        <f t="shared" si="2"/>
        <v>0.35294117647058826</v>
      </c>
      <c r="U36" s="12">
        <f t="shared" si="3"/>
        <v>-0.23127853881278529</v>
      </c>
      <c r="V36">
        <f>COUNTIF($L$2:L36,1)</f>
        <v>12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7.25" customHeight="1" x14ac:dyDescent="0.2">
      <c r="A37" s="3">
        <v>35</v>
      </c>
      <c r="B37" s="4">
        <v>44674</v>
      </c>
      <c r="C37" s="3" t="s">
        <v>126</v>
      </c>
      <c r="D37" s="3" t="s">
        <v>23</v>
      </c>
      <c r="E37" s="3">
        <v>1</v>
      </c>
      <c r="F37" s="3" t="s">
        <v>127</v>
      </c>
      <c r="G37" s="3" t="s">
        <v>20</v>
      </c>
      <c r="H37" s="3" t="s">
        <v>24</v>
      </c>
      <c r="I37" s="3" t="s">
        <v>25</v>
      </c>
      <c r="J37" s="13" t="s">
        <v>30</v>
      </c>
      <c r="K37" s="23"/>
      <c r="L37" s="6" t="s">
        <v>22</v>
      </c>
      <c r="M37" s="7">
        <v>1.8</v>
      </c>
      <c r="N37" s="7">
        <v>1</v>
      </c>
      <c r="O37" s="8" t="s">
        <v>28</v>
      </c>
      <c r="P37" s="7">
        <f t="shared" si="4"/>
        <v>44.8</v>
      </c>
      <c r="Q37" s="28">
        <f t="shared" si="0"/>
        <v>0.8</v>
      </c>
      <c r="R37" s="9">
        <f t="shared" si="5"/>
        <v>-9.3299999999999983</v>
      </c>
      <c r="S37" s="10">
        <f t="shared" si="1"/>
        <v>35.47</v>
      </c>
      <c r="T37" s="11">
        <f t="shared" si="2"/>
        <v>0.37142857142857144</v>
      </c>
      <c r="U37" s="12">
        <f t="shared" si="3"/>
        <v>-0.20825892857142855</v>
      </c>
      <c r="V37">
        <f>COUNTIF($L$2:L37,1)</f>
        <v>13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7.25" customHeight="1" x14ac:dyDescent="0.2">
      <c r="A38" s="3">
        <v>36</v>
      </c>
      <c r="B38" s="4">
        <v>44674</v>
      </c>
      <c r="C38" s="3" t="s">
        <v>128</v>
      </c>
      <c r="D38" s="3" t="s">
        <v>23</v>
      </c>
      <c r="E38" s="3">
        <v>1</v>
      </c>
      <c r="F38" s="3" t="s">
        <v>52</v>
      </c>
      <c r="G38" s="3" t="s">
        <v>20</v>
      </c>
      <c r="H38" s="3" t="s">
        <v>24</v>
      </c>
      <c r="I38" s="3" t="s">
        <v>25</v>
      </c>
      <c r="J38" s="13" t="s">
        <v>62</v>
      </c>
      <c r="K38" s="23"/>
      <c r="L38" s="6" t="s">
        <v>22</v>
      </c>
      <c r="M38" s="7">
        <v>2.4</v>
      </c>
      <c r="N38" s="7">
        <v>1.5</v>
      </c>
      <c r="O38" s="8" t="s">
        <v>28</v>
      </c>
      <c r="P38" s="7">
        <f t="shared" si="4"/>
        <v>46.3</v>
      </c>
      <c r="Q38" s="28">
        <f t="shared" si="0"/>
        <v>2.0999999999999996</v>
      </c>
      <c r="R38" s="9">
        <f t="shared" si="5"/>
        <v>-7.2299999999999986</v>
      </c>
      <c r="S38" s="10">
        <f t="shared" si="1"/>
        <v>39.07</v>
      </c>
      <c r="T38" s="11">
        <f t="shared" si="2"/>
        <v>0.3888888888888889</v>
      </c>
      <c r="U38" s="12">
        <f t="shared" si="3"/>
        <v>-0.1561555075593952</v>
      </c>
      <c r="V38">
        <f>COUNTIF($L$2:L38,1)</f>
        <v>14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7.25" customHeight="1" x14ac:dyDescent="0.2">
      <c r="A39" s="3">
        <v>37</v>
      </c>
      <c r="B39" s="4">
        <v>44674</v>
      </c>
      <c r="C39" s="3" t="s">
        <v>129</v>
      </c>
      <c r="D39" s="3" t="s">
        <v>23</v>
      </c>
      <c r="E39" s="3">
        <v>1</v>
      </c>
      <c r="F39" s="3" t="s">
        <v>127</v>
      </c>
      <c r="G39" s="3" t="s">
        <v>20</v>
      </c>
      <c r="H39" s="3" t="s">
        <v>24</v>
      </c>
      <c r="I39" s="3" t="s">
        <v>25</v>
      </c>
      <c r="J39" s="5" t="s">
        <v>41</v>
      </c>
      <c r="K39" s="23"/>
      <c r="L39" s="6" t="s">
        <v>27</v>
      </c>
      <c r="M39" s="7">
        <v>2.7</v>
      </c>
      <c r="N39" s="7">
        <v>1</v>
      </c>
      <c r="O39" s="8" t="s">
        <v>28</v>
      </c>
      <c r="P39" s="7">
        <f t="shared" si="4"/>
        <v>47.3</v>
      </c>
      <c r="Q39" s="32">
        <f t="shared" si="0"/>
        <v>-1</v>
      </c>
      <c r="R39" s="9">
        <f t="shared" si="5"/>
        <v>-8.2299999999999986</v>
      </c>
      <c r="S39" s="10">
        <f t="shared" si="1"/>
        <v>39.07</v>
      </c>
      <c r="T39" s="11">
        <f t="shared" si="2"/>
        <v>0.3783783783783784</v>
      </c>
      <c r="U39" s="12">
        <f t="shared" si="3"/>
        <v>-0.17399577167019023</v>
      </c>
      <c r="V39">
        <f>COUNTIF($L$2:L39,1)</f>
        <v>14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7.25" customHeight="1" x14ac:dyDescent="0.2">
      <c r="A40" s="3">
        <v>38</v>
      </c>
      <c r="B40" s="4">
        <v>44674</v>
      </c>
      <c r="C40" s="3" t="s">
        <v>130</v>
      </c>
      <c r="D40" s="3" t="s">
        <v>23</v>
      </c>
      <c r="E40" s="3">
        <v>1</v>
      </c>
      <c r="F40" s="3" t="s">
        <v>42</v>
      </c>
      <c r="G40" s="3" t="s">
        <v>20</v>
      </c>
      <c r="H40" s="3" t="s">
        <v>24</v>
      </c>
      <c r="I40" s="3" t="s">
        <v>25</v>
      </c>
      <c r="J40" s="13" t="s">
        <v>41</v>
      </c>
      <c r="K40" s="23"/>
      <c r="L40" s="6" t="s">
        <v>22</v>
      </c>
      <c r="M40" s="7">
        <v>1.95</v>
      </c>
      <c r="N40" s="7">
        <v>2</v>
      </c>
      <c r="O40" s="8" t="s">
        <v>28</v>
      </c>
      <c r="P40" s="7">
        <f t="shared" si="4"/>
        <v>49.3</v>
      </c>
      <c r="Q40" s="28">
        <f t="shared" si="0"/>
        <v>1.9</v>
      </c>
      <c r="R40" s="9">
        <f t="shared" si="5"/>
        <v>-6.3299999999999983</v>
      </c>
      <c r="S40" s="10">
        <f t="shared" si="1"/>
        <v>42.97</v>
      </c>
      <c r="T40" s="11">
        <f t="shared" si="2"/>
        <v>0.39473684210526316</v>
      </c>
      <c r="U40" s="12">
        <f t="shared" si="3"/>
        <v>-0.12839756592292087</v>
      </c>
      <c r="V40">
        <f>COUNTIF($L$2:L40,1)</f>
        <v>15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25.5" x14ac:dyDescent="0.2">
      <c r="A41" s="3">
        <v>39</v>
      </c>
      <c r="B41" s="4">
        <v>44674</v>
      </c>
      <c r="C41" s="3" t="s">
        <v>131</v>
      </c>
      <c r="D41" s="3" t="s">
        <v>23</v>
      </c>
      <c r="E41" s="3">
        <v>2</v>
      </c>
      <c r="F41" s="3" t="s">
        <v>132</v>
      </c>
      <c r="G41" s="3" t="s">
        <v>20</v>
      </c>
      <c r="H41" s="3" t="s">
        <v>24</v>
      </c>
      <c r="I41" s="3" t="s">
        <v>25</v>
      </c>
      <c r="J41" s="13" t="s">
        <v>133</v>
      </c>
      <c r="K41" s="23"/>
      <c r="L41" s="6" t="s">
        <v>22</v>
      </c>
      <c r="M41" s="7">
        <v>3.18</v>
      </c>
      <c r="N41" s="7">
        <v>1</v>
      </c>
      <c r="O41" s="8" t="s">
        <v>28</v>
      </c>
      <c r="P41" s="7">
        <f t="shared" si="4"/>
        <v>50.3</v>
      </c>
      <c r="Q41" s="28">
        <f t="shared" si="0"/>
        <v>2.1800000000000002</v>
      </c>
      <c r="R41" s="9">
        <f t="shared" si="5"/>
        <v>-4.1499999999999986</v>
      </c>
      <c r="S41" s="10">
        <f t="shared" si="1"/>
        <v>46.15</v>
      </c>
      <c r="T41" s="11">
        <f t="shared" si="2"/>
        <v>0.41025641025641024</v>
      </c>
      <c r="U41" s="12">
        <f t="shared" si="3"/>
        <v>-8.2504970178926412E-2</v>
      </c>
      <c r="V41">
        <f>COUNTIF($L$2:L41,1)</f>
        <v>16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7.25" customHeight="1" x14ac:dyDescent="0.2">
      <c r="A42" s="3">
        <v>40</v>
      </c>
      <c r="B42" s="4">
        <v>44674</v>
      </c>
      <c r="C42" s="3" t="s">
        <v>134</v>
      </c>
      <c r="D42" s="3" t="s">
        <v>23</v>
      </c>
      <c r="E42" s="3">
        <v>1</v>
      </c>
      <c r="F42" s="3" t="s">
        <v>47</v>
      </c>
      <c r="G42" s="3" t="s">
        <v>20</v>
      </c>
      <c r="H42" s="3" t="s">
        <v>117</v>
      </c>
      <c r="I42" s="3" t="s">
        <v>25</v>
      </c>
      <c r="J42" s="13" t="s">
        <v>46</v>
      </c>
      <c r="K42" s="23"/>
      <c r="L42" s="6" t="s">
        <v>22</v>
      </c>
      <c r="M42" s="7">
        <v>2</v>
      </c>
      <c r="N42" s="7">
        <v>1.5</v>
      </c>
      <c r="O42" s="8" t="s">
        <v>28</v>
      </c>
      <c r="P42" s="7">
        <f t="shared" si="4"/>
        <v>51.8</v>
      </c>
      <c r="Q42" s="28">
        <f t="shared" si="0"/>
        <v>1.5</v>
      </c>
      <c r="R42" s="9">
        <f t="shared" si="5"/>
        <v>-2.6499999999999986</v>
      </c>
      <c r="S42" s="10">
        <f t="shared" si="1"/>
        <v>49.15</v>
      </c>
      <c r="T42" s="11">
        <f t="shared" si="2"/>
        <v>0.42499999999999999</v>
      </c>
      <c r="U42" s="12">
        <f t="shared" si="3"/>
        <v>-5.1158301158301132E-2</v>
      </c>
      <c r="V42">
        <f>COUNTIF($L$2:L42,1)</f>
        <v>17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7.25" customHeight="1" x14ac:dyDescent="0.2">
      <c r="A43" s="3">
        <v>41</v>
      </c>
      <c r="B43" s="4">
        <v>44674</v>
      </c>
      <c r="C43" s="3" t="s">
        <v>135</v>
      </c>
      <c r="D43" s="3" t="s">
        <v>23</v>
      </c>
      <c r="E43" s="3">
        <v>1</v>
      </c>
      <c r="F43" s="3" t="s">
        <v>37</v>
      </c>
      <c r="G43" s="3" t="s">
        <v>20</v>
      </c>
      <c r="H43" s="3" t="s">
        <v>24</v>
      </c>
      <c r="I43" s="3" t="s">
        <v>25</v>
      </c>
      <c r="J43" s="5" t="s">
        <v>136</v>
      </c>
      <c r="K43" s="23" t="s">
        <v>55</v>
      </c>
      <c r="L43" s="6" t="s">
        <v>27</v>
      </c>
      <c r="M43" s="7">
        <v>2.34</v>
      </c>
      <c r="N43" s="7">
        <v>1</v>
      </c>
      <c r="O43" s="8" t="s">
        <v>28</v>
      </c>
      <c r="P43" s="7">
        <f t="shared" si="4"/>
        <v>52.8</v>
      </c>
      <c r="Q43" s="32">
        <f t="shared" si="0"/>
        <v>-1</v>
      </c>
      <c r="R43" s="9">
        <f t="shared" si="5"/>
        <v>-3.6499999999999986</v>
      </c>
      <c r="S43" s="10">
        <f t="shared" si="1"/>
        <v>49.15</v>
      </c>
      <c r="T43" s="11">
        <f t="shared" si="2"/>
        <v>0.41463414634146339</v>
      </c>
      <c r="U43" s="12">
        <f t="shared" si="3"/>
        <v>-6.9128787878787859E-2</v>
      </c>
      <c r="V43">
        <f>COUNTIF($L$2:L43,1)</f>
        <v>17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25.5" x14ac:dyDescent="0.2">
      <c r="A44" s="3">
        <v>42</v>
      </c>
      <c r="B44" s="4">
        <v>44674</v>
      </c>
      <c r="C44" s="3" t="s">
        <v>137</v>
      </c>
      <c r="D44" s="3" t="s">
        <v>23</v>
      </c>
      <c r="E44" s="3">
        <v>2</v>
      </c>
      <c r="F44" s="3" t="s">
        <v>138</v>
      </c>
      <c r="G44" s="3" t="s">
        <v>20</v>
      </c>
      <c r="H44" s="3" t="s">
        <v>24</v>
      </c>
      <c r="I44" s="3" t="s">
        <v>25</v>
      </c>
      <c r="J44" s="5" t="s">
        <v>139</v>
      </c>
      <c r="K44" s="23" t="s">
        <v>140</v>
      </c>
      <c r="L44" s="6" t="s">
        <v>27</v>
      </c>
      <c r="M44" s="7">
        <v>2.73</v>
      </c>
      <c r="N44" s="7">
        <v>1</v>
      </c>
      <c r="O44" s="8" t="s">
        <v>28</v>
      </c>
      <c r="P44" s="7">
        <f t="shared" si="4"/>
        <v>53.8</v>
      </c>
      <c r="Q44" s="32">
        <f t="shared" si="0"/>
        <v>-1</v>
      </c>
      <c r="R44" s="9">
        <f t="shared" si="5"/>
        <v>-4.6499999999999986</v>
      </c>
      <c r="S44" s="10">
        <f t="shared" si="1"/>
        <v>49.15</v>
      </c>
      <c r="T44" s="11">
        <f t="shared" si="2"/>
        <v>0.40476190476190477</v>
      </c>
      <c r="U44" s="12">
        <f t="shared" si="3"/>
        <v>-8.6431226765799229E-2</v>
      </c>
      <c r="V44">
        <f>COUNTIF($L$2:L44,1)</f>
        <v>17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25.5" x14ac:dyDescent="0.2">
      <c r="A45" s="3">
        <v>43</v>
      </c>
      <c r="B45" s="4">
        <v>44675</v>
      </c>
      <c r="C45" s="3" t="s">
        <v>141</v>
      </c>
      <c r="D45" s="3" t="s">
        <v>51</v>
      </c>
      <c r="E45" s="3">
        <v>2</v>
      </c>
      <c r="F45" s="3" t="s">
        <v>59</v>
      </c>
      <c r="G45" s="3" t="s">
        <v>20</v>
      </c>
      <c r="H45" s="3" t="s">
        <v>24</v>
      </c>
      <c r="I45" s="3" t="s">
        <v>25</v>
      </c>
      <c r="J45" s="5" t="s">
        <v>142</v>
      </c>
      <c r="K45" s="23"/>
      <c r="L45" s="6" t="s">
        <v>27</v>
      </c>
      <c r="M45" s="7">
        <v>2.5</v>
      </c>
      <c r="N45" s="7">
        <v>1</v>
      </c>
      <c r="O45" s="8" t="s">
        <v>28</v>
      </c>
      <c r="P45" s="7">
        <f t="shared" si="4"/>
        <v>54.8</v>
      </c>
      <c r="Q45" s="32">
        <f t="shared" si="0"/>
        <v>-1</v>
      </c>
      <c r="R45" s="9">
        <f t="shared" si="5"/>
        <v>-5.6499999999999986</v>
      </c>
      <c r="S45" s="10">
        <f t="shared" si="1"/>
        <v>49.15</v>
      </c>
      <c r="T45" s="11">
        <f t="shared" si="2"/>
        <v>0.39534883720930231</v>
      </c>
      <c r="U45" s="12">
        <f t="shared" si="3"/>
        <v>-0.10310218978102188</v>
      </c>
      <c r="V45">
        <f>COUNTIF($L$2:L45,1)</f>
        <v>17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25.5" x14ac:dyDescent="0.2">
      <c r="A46" s="3">
        <v>44</v>
      </c>
      <c r="B46" s="4">
        <v>44675</v>
      </c>
      <c r="C46" s="3" t="s">
        <v>143</v>
      </c>
      <c r="D46" s="3" t="s">
        <v>23</v>
      </c>
      <c r="E46" s="3">
        <v>2</v>
      </c>
      <c r="F46" s="3" t="s">
        <v>144</v>
      </c>
      <c r="G46" s="3" t="s">
        <v>20</v>
      </c>
      <c r="H46" s="3" t="s">
        <v>24</v>
      </c>
      <c r="I46" s="3" t="s">
        <v>25</v>
      </c>
      <c r="J46" s="5" t="s">
        <v>145</v>
      </c>
      <c r="K46" s="23"/>
      <c r="L46" s="6" t="s">
        <v>27</v>
      </c>
      <c r="M46" s="7">
        <v>2.58</v>
      </c>
      <c r="N46" s="7">
        <v>1</v>
      </c>
      <c r="O46" s="8" t="s">
        <v>28</v>
      </c>
      <c r="P46" s="7">
        <f t="shared" si="4"/>
        <v>55.8</v>
      </c>
      <c r="Q46" s="32">
        <f t="shared" si="0"/>
        <v>-1</v>
      </c>
      <c r="R46" s="9">
        <f t="shared" si="5"/>
        <v>-6.6499999999999986</v>
      </c>
      <c r="S46" s="10">
        <f t="shared" si="1"/>
        <v>49.15</v>
      </c>
      <c r="T46" s="11">
        <f t="shared" si="2"/>
        <v>0.38636363636363635</v>
      </c>
      <c r="U46" s="12">
        <f t="shared" si="3"/>
        <v>-0.11917562724014336</v>
      </c>
      <c r="V46">
        <f>COUNTIF($L$2:L46,1)</f>
        <v>17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25.5" x14ac:dyDescent="0.2">
      <c r="A47" s="3">
        <v>45</v>
      </c>
      <c r="B47" s="4">
        <v>44675</v>
      </c>
      <c r="C47" s="3" t="s">
        <v>146</v>
      </c>
      <c r="D47" s="3" t="s">
        <v>23</v>
      </c>
      <c r="E47" s="3">
        <v>2</v>
      </c>
      <c r="F47" s="3" t="s">
        <v>147</v>
      </c>
      <c r="G47" s="3" t="s">
        <v>20</v>
      </c>
      <c r="H47" s="3" t="s">
        <v>24</v>
      </c>
      <c r="I47" s="3" t="s">
        <v>25</v>
      </c>
      <c r="J47" s="13" t="s">
        <v>148</v>
      </c>
      <c r="K47" s="23"/>
      <c r="L47" s="6" t="s">
        <v>22</v>
      </c>
      <c r="M47" s="7">
        <v>2.5</v>
      </c>
      <c r="N47" s="7">
        <v>2</v>
      </c>
      <c r="O47" s="8" t="s">
        <v>28</v>
      </c>
      <c r="P47" s="7">
        <f t="shared" si="4"/>
        <v>57.8</v>
      </c>
      <c r="Q47" s="28">
        <f t="shared" si="0"/>
        <v>3</v>
      </c>
      <c r="R47" s="9">
        <f t="shared" si="5"/>
        <v>-3.6499999999999986</v>
      </c>
      <c r="S47" s="10">
        <f t="shared" si="1"/>
        <v>54.15</v>
      </c>
      <c r="T47" s="11">
        <f t="shared" si="2"/>
        <v>0.4</v>
      </c>
      <c r="U47" s="12">
        <f t="shared" si="3"/>
        <v>-6.3148788927335622E-2</v>
      </c>
      <c r="V47">
        <f>COUNTIF($L$2:L47,1)</f>
        <v>18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7.25" customHeight="1" x14ac:dyDescent="0.2">
      <c r="A48" s="3">
        <v>46</v>
      </c>
      <c r="B48" s="4">
        <v>44675</v>
      </c>
      <c r="C48" s="3" t="s">
        <v>149</v>
      </c>
      <c r="D48" s="3" t="s">
        <v>23</v>
      </c>
      <c r="E48" s="3">
        <v>1</v>
      </c>
      <c r="F48" s="3" t="s">
        <v>47</v>
      </c>
      <c r="G48" s="3" t="s">
        <v>20</v>
      </c>
      <c r="H48" s="3" t="s">
        <v>24</v>
      </c>
      <c r="I48" s="3" t="s">
        <v>25</v>
      </c>
      <c r="J48" s="13" t="s">
        <v>150</v>
      </c>
      <c r="K48" s="23"/>
      <c r="L48" s="6" t="s">
        <v>22</v>
      </c>
      <c r="M48" s="7">
        <v>2.0499999999999998</v>
      </c>
      <c r="N48" s="7">
        <v>1</v>
      </c>
      <c r="O48" s="8" t="s">
        <v>28</v>
      </c>
      <c r="P48" s="7">
        <f t="shared" si="4"/>
        <v>58.8</v>
      </c>
      <c r="Q48" s="28">
        <f t="shared" si="0"/>
        <v>1.0499999999999998</v>
      </c>
      <c r="R48" s="9">
        <f t="shared" si="5"/>
        <v>-2.5999999999999988</v>
      </c>
      <c r="S48" s="10">
        <f t="shared" si="1"/>
        <v>56.199999999999996</v>
      </c>
      <c r="T48" s="11">
        <f t="shared" si="2"/>
        <v>0.41304347826086957</v>
      </c>
      <c r="U48" s="12">
        <f t="shared" si="3"/>
        <v>-4.421768707482996E-2</v>
      </c>
      <c r="V48">
        <f>COUNTIF($L$2:L48,1)</f>
        <v>19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7.25" customHeight="1" x14ac:dyDescent="0.2">
      <c r="A49" s="3">
        <v>47</v>
      </c>
      <c r="B49" s="4">
        <v>44675</v>
      </c>
      <c r="C49" s="3" t="s">
        <v>151</v>
      </c>
      <c r="D49" s="3" t="s">
        <v>23</v>
      </c>
      <c r="E49" s="3">
        <v>1</v>
      </c>
      <c r="F49" s="3" t="s">
        <v>47</v>
      </c>
      <c r="G49" s="3" t="s">
        <v>20</v>
      </c>
      <c r="H49" s="3" t="s">
        <v>24</v>
      </c>
      <c r="I49" s="3" t="s">
        <v>25</v>
      </c>
      <c r="J49" s="5" t="s">
        <v>33</v>
      </c>
      <c r="K49" s="23" t="s">
        <v>57</v>
      </c>
      <c r="L49" s="6" t="s">
        <v>27</v>
      </c>
      <c r="M49" s="7">
        <v>2.1</v>
      </c>
      <c r="N49" s="7">
        <v>1</v>
      </c>
      <c r="O49" s="8" t="s">
        <v>28</v>
      </c>
      <c r="P49" s="7">
        <f t="shared" si="4"/>
        <v>59.8</v>
      </c>
      <c r="Q49" s="32">
        <f t="shared" si="0"/>
        <v>-1</v>
      </c>
      <c r="R49" s="9">
        <f t="shared" si="5"/>
        <v>-3.5999999999999988</v>
      </c>
      <c r="S49" s="10">
        <f t="shared" si="1"/>
        <v>56.199999999999996</v>
      </c>
      <c r="T49" s="11">
        <f t="shared" si="2"/>
        <v>0.40425531914893614</v>
      </c>
      <c r="U49" s="12">
        <f t="shared" si="3"/>
        <v>-6.02006688963211E-2</v>
      </c>
      <c r="V49">
        <f>COUNTIF($L$2:L49,1)</f>
        <v>19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7.25" customHeight="1" x14ac:dyDescent="0.2">
      <c r="A50" s="3">
        <v>48</v>
      </c>
      <c r="B50" s="4">
        <v>44675</v>
      </c>
      <c r="C50" s="3" t="s">
        <v>152</v>
      </c>
      <c r="D50" s="3" t="s">
        <v>153</v>
      </c>
      <c r="E50" s="3">
        <v>1</v>
      </c>
      <c r="F50" s="3">
        <v>2</v>
      </c>
      <c r="G50" s="3" t="s">
        <v>20</v>
      </c>
      <c r="H50" s="3" t="s">
        <v>24</v>
      </c>
      <c r="I50" s="3" t="s">
        <v>25</v>
      </c>
      <c r="J50" s="13" t="s">
        <v>31</v>
      </c>
      <c r="K50" s="23"/>
      <c r="L50" s="6" t="s">
        <v>22</v>
      </c>
      <c r="M50" s="7">
        <v>2.34</v>
      </c>
      <c r="N50" s="7">
        <v>1</v>
      </c>
      <c r="O50" s="8" t="s">
        <v>28</v>
      </c>
      <c r="P50" s="7">
        <f t="shared" si="4"/>
        <v>60.8</v>
      </c>
      <c r="Q50" s="28">
        <f t="shared" si="0"/>
        <v>1.3399999999999999</v>
      </c>
      <c r="R50" s="9">
        <f t="shared" si="5"/>
        <v>-2.2599999999999989</v>
      </c>
      <c r="S50" s="10">
        <f t="shared" si="1"/>
        <v>58.54</v>
      </c>
      <c r="T50" s="11">
        <f t="shared" si="2"/>
        <v>0.41666666666666669</v>
      </c>
      <c r="U50" s="12">
        <f t="shared" si="3"/>
        <v>-3.7171052631578917E-2</v>
      </c>
      <c r="V50">
        <f>COUNTIF($L$2:L50,1)</f>
        <v>20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7.25" customHeight="1" x14ac:dyDescent="0.2">
      <c r="A51" s="3">
        <v>49</v>
      </c>
      <c r="B51" s="4">
        <v>44677</v>
      </c>
      <c r="C51" s="3" t="s">
        <v>154</v>
      </c>
      <c r="D51" s="3" t="s">
        <v>29</v>
      </c>
      <c r="E51" s="3">
        <v>1</v>
      </c>
      <c r="F51" s="3" t="s">
        <v>155</v>
      </c>
      <c r="G51" s="3" t="s">
        <v>20</v>
      </c>
      <c r="H51" s="3" t="s">
        <v>24</v>
      </c>
      <c r="I51" s="3" t="s">
        <v>25</v>
      </c>
      <c r="J51" s="5" t="s">
        <v>156</v>
      </c>
      <c r="K51" s="23" t="s">
        <v>157</v>
      </c>
      <c r="L51" s="6" t="s">
        <v>27</v>
      </c>
      <c r="M51" s="7">
        <v>2.5</v>
      </c>
      <c r="N51" s="7">
        <v>0.5</v>
      </c>
      <c r="O51" s="8" t="s">
        <v>28</v>
      </c>
      <c r="P51" s="7">
        <f t="shared" si="4"/>
        <v>61.3</v>
      </c>
      <c r="Q51" s="32">
        <f t="shared" si="0"/>
        <v>-0.5</v>
      </c>
      <c r="R51" s="9">
        <f t="shared" si="5"/>
        <v>-2.7599999999999989</v>
      </c>
      <c r="S51" s="10">
        <f t="shared" si="1"/>
        <v>58.54</v>
      </c>
      <c r="T51" s="11">
        <f t="shared" si="2"/>
        <v>0.40816326530612246</v>
      </c>
      <c r="U51" s="12">
        <f t="shared" si="3"/>
        <v>-4.5024469820554622E-2</v>
      </c>
      <c r="V51">
        <f>COUNTIF($L$2:L51,1)</f>
        <v>20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7.25" customHeight="1" x14ac:dyDescent="0.2">
      <c r="A52" s="3">
        <v>50</v>
      </c>
      <c r="B52" s="4">
        <v>44678</v>
      </c>
      <c r="C52" s="3" t="s">
        <v>158</v>
      </c>
      <c r="D52" s="3" t="s">
        <v>23</v>
      </c>
      <c r="E52" s="3">
        <v>1</v>
      </c>
      <c r="F52" s="3" t="s">
        <v>34</v>
      </c>
      <c r="G52" s="3" t="s">
        <v>20</v>
      </c>
      <c r="H52" s="3" t="s">
        <v>24</v>
      </c>
      <c r="I52" s="3" t="s">
        <v>25</v>
      </c>
      <c r="J52" s="5" t="s">
        <v>41</v>
      </c>
      <c r="K52" s="23"/>
      <c r="L52" s="6" t="s">
        <v>27</v>
      </c>
      <c r="M52" s="7">
        <v>1.98</v>
      </c>
      <c r="N52" s="7">
        <v>1.5</v>
      </c>
      <c r="O52" s="8" t="s">
        <v>28</v>
      </c>
      <c r="P52" s="7">
        <f t="shared" si="4"/>
        <v>62.8</v>
      </c>
      <c r="Q52" s="32">
        <f t="shared" si="0"/>
        <v>-1.5</v>
      </c>
      <c r="R52" s="9">
        <f t="shared" si="5"/>
        <v>-4.2599999999999989</v>
      </c>
      <c r="S52" s="10">
        <f t="shared" si="1"/>
        <v>58.54</v>
      </c>
      <c r="T52" s="11">
        <f t="shared" si="2"/>
        <v>0.4</v>
      </c>
      <c r="U52" s="12">
        <f t="shared" si="3"/>
        <v>-6.783439490445857E-2</v>
      </c>
      <c r="V52">
        <f>COUNTIF($L$2:L52,1)</f>
        <v>20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7.25" customHeight="1" x14ac:dyDescent="0.2">
      <c r="A53" s="3">
        <v>51</v>
      </c>
      <c r="B53" s="4">
        <v>44678</v>
      </c>
      <c r="C53" s="3" t="s">
        <v>159</v>
      </c>
      <c r="D53" s="3" t="s">
        <v>23</v>
      </c>
      <c r="E53" s="3">
        <v>1</v>
      </c>
      <c r="F53" s="3" t="s">
        <v>45</v>
      </c>
      <c r="G53" s="3" t="s">
        <v>20</v>
      </c>
      <c r="H53" s="3" t="s">
        <v>24</v>
      </c>
      <c r="I53" s="3" t="s">
        <v>25</v>
      </c>
      <c r="J53" s="5" t="s">
        <v>40</v>
      </c>
      <c r="K53" s="23"/>
      <c r="L53" s="6" t="s">
        <v>27</v>
      </c>
      <c r="M53" s="7">
        <v>1.94</v>
      </c>
      <c r="N53" s="7">
        <v>1.5</v>
      </c>
      <c r="O53" s="8" t="s">
        <v>28</v>
      </c>
      <c r="P53" s="7">
        <f t="shared" si="4"/>
        <v>64.3</v>
      </c>
      <c r="Q53" s="32">
        <f t="shared" si="0"/>
        <v>-1.5</v>
      </c>
      <c r="R53" s="9">
        <f t="shared" si="5"/>
        <v>-5.7599999999999989</v>
      </c>
      <c r="S53" s="10">
        <f t="shared" si="1"/>
        <v>58.54</v>
      </c>
      <c r="T53" s="11">
        <f t="shared" si="2"/>
        <v>0.39215686274509803</v>
      </c>
      <c r="U53" s="12">
        <f t="shared" si="3"/>
        <v>-8.958009331259717E-2</v>
      </c>
      <c r="V53">
        <f>COUNTIF($L$2:L53,1)</f>
        <v>20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25.5" x14ac:dyDescent="0.2">
      <c r="A54" s="3">
        <v>52</v>
      </c>
      <c r="B54" s="4">
        <v>44678</v>
      </c>
      <c r="C54" s="3" t="s">
        <v>160</v>
      </c>
      <c r="D54" s="3" t="s">
        <v>23</v>
      </c>
      <c r="E54" s="3">
        <v>2</v>
      </c>
      <c r="F54" s="3" t="s">
        <v>161</v>
      </c>
      <c r="G54" s="3" t="s">
        <v>20</v>
      </c>
      <c r="H54" s="3" t="s">
        <v>24</v>
      </c>
      <c r="I54" s="3" t="s">
        <v>25</v>
      </c>
      <c r="J54" s="13" t="s">
        <v>162</v>
      </c>
      <c r="K54" s="23"/>
      <c r="L54" s="6" t="s">
        <v>22</v>
      </c>
      <c r="M54" s="7">
        <v>2.61</v>
      </c>
      <c r="N54" s="7">
        <v>1</v>
      </c>
      <c r="O54" s="8" t="s">
        <v>28</v>
      </c>
      <c r="P54" s="7">
        <f t="shared" si="4"/>
        <v>65.3</v>
      </c>
      <c r="Q54" s="28">
        <f t="shared" si="0"/>
        <v>1.6099999999999999</v>
      </c>
      <c r="R54" s="9">
        <f t="shared" si="5"/>
        <v>-4.1499999999999986</v>
      </c>
      <c r="S54" s="10">
        <f t="shared" si="1"/>
        <v>61.15</v>
      </c>
      <c r="T54" s="11">
        <f t="shared" si="2"/>
        <v>0.40384615384615385</v>
      </c>
      <c r="U54" s="12">
        <f t="shared" si="3"/>
        <v>-6.3552833078101056E-2</v>
      </c>
      <c r="V54">
        <f>COUNTIF($L$2:L54,1)</f>
        <v>21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25.5" x14ac:dyDescent="0.2">
      <c r="A55" s="3">
        <v>53</v>
      </c>
      <c r="B55" s="4">
        <v>44678</v>
      </c>
      <c r="C55" s="3" t="s">
        <v>163</v>
      </c>
      <c r="D55" s="3" t="s">
        <v>23</v>
      </c>
      <c r="E55" s="3">
        <v>2</v>
      </c>
      <c r="F55" s="3" t="s">
        <v>164</v>
      </c>
      <c r="G55" s="3" t="s">
        <v>20</v>
      </c>
      <c r="H55" s="3" t="s">
        <v>24</v>
      </c>
      <c r="I55" s="3" t="s">
        <v>25</v>
      </c>
      <c r="J55" s="5" t="s">
        <v>165</v>
      </c>
      <c r="K55" s="23"/>
      <c r="L55" s="6" t="s">
        <v>27</v>
      </c>
      <c r="M55" s="7">
        <v>2.1</v>
      </c>
      <c r="N55" s="7">
        <v>1</v>
      </c>
      <c r="O55" s="8" t="s">
        <v>28</v>
      </c>
      <c r="P55" s="7">
        <f t="shared" si="4"/>
        <v>66.3</v>
      </c>
      <c r="Q55" s="32">
        <f t="shared" si="0"/>
        <v>-1</v>
      </c>
      <c r="R55" s="9">
        <f t="shared" si="5"/>
        <v>-5.1499999999999986</v>
      </c>
      <c r="S55" s="10">
        <f t="shared" si="1"/>
        <v>61.15</v>
      </c>
      <c r="T55" s="11">
        <f t="shared" si="2"/>
        <v>0.39622641509433965</v>
      </c>
      <c r="U55" s="12">
        <f t="shared" si="3"/>
        <v>-7.7677224736048253E-2</v>
      </c>
      <c r="V55">
        <f>COUNTIF($L$2:L55,1)</f>
        <v>21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7.25" customHeight="1" x14ac:dyDescent="0.2">
      <c r="A56" s="3">
        <v>54</v>
      </c>
      <c r="B56" s="4">
        <v>44678</v>
      </c>
      <c r="C56" s="3" t="s">
        <v>166</v>
      </c>
      <c r="D56" s="3" t="s">
        <v>23</v>
      </c>
      <c r="E56" s="3">
        <v>1</v>
      </c>
      <c r="F56" s="3" t="s">
        <v>44</v>
      </c>
      <c r="G56" s="3" t="s">
        <v>20</v>
      </c>
      <c r="H56" s="3" t="s">
        <v>24</v>
      </c>
      <c r="I56" s="3" t="s">
        <v>25</v>
      </c>
      <c r="J56" s="5" t="s">
        <v>33</v>
      </c>
      <c r="K56" s="23"/>
      <c r="L56" s="6" t="s">
        <v>27</v>
      </c>
      <c r="M56" s="7">
        <v>2.06</v>
      </c>
      <c r="N56" s="7">
        <v>0.75</v>
      </c>
      <c r="O56" s="8" t="s">
        <v>28</v>
      </c>
      <c r="P56" s="7">
        <f t="shared" si="4"/>
        <v>67.05</v>
      </c>
      <c r="Q56" s="32">
        <f t="shared" si="0"/>
        <v>-0.75</v>
      </c>
      <c r="R56" s="9">
        <f t="shared" si="5"/>
        <v>-5.8999999999999986</v>
      </c>
      <c r="S56" s="10">
        <f t="shared" si="1"/>
        <v>61.15</v>
      </c>
      <c r="T56" s="11">
        <f t="shared" si="2"/>
        <v>0.3888888888888889</v>
      </c>
      <c r="U56" s="12">
        <f t="shared" si="3"/>
        <v>-8.7994034302759122E-2</v>
      </c>
      <c r="V56">
        <f>COUNTIF($L$2:L56,1)</f>
        <v>21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7.25" customHeight="1" x14ac:dyDescent="0.2">
      <c r="A57" s="3">
        <v>55</v>
      </c>
      <c r="B57" s="4">
        <v>44678</v>
      </c>
      <c r="C57" s="3" t="s">
        <v>167</v>
      </c>
      <c r="D57" s="3" t="s">
        <v>23</v>
      </c>
      <c r="E57" s="3">
        <v>1</v>
      </c>
      <c r="F57" s="3" t="s">
        <v>37</v>
      </c>
      <c r="G57" s="3" t="s">
        <v>20</v>
      </c>
      <c r="H57" s="3" t="s">
        <v>24</v>
      </c>
      <c r="I57" s="3" t="s">
        <v>25</v>
      </c>
      <c r="J57" s="34" t="s">
        <v>33</v>
      </c>
      <c r="K57" s="23" t="s">
        <v>168</v>
      </c>
      <c r="L57" s="6" t="s">
        <v>22</v>
      </c>
      <c r="M57" s="7">
        <v>1</v>
      </c>
      <c r="N57" s="7">
        <v>1</v>
      </c>
      <c r="O57" s="8" t="s">
        <v>28</v>
      </c>
      <c r="P57" s="7">
        <f t="shared" si="4"/>
        <v>68.05</v>
      </c>
      <c r="Q57" s="35">
        <f t="shared" si="0"/>
        <v>0</v>
      </c>
      <c r="R57" s="9">
        <f t="shared" si="5"/>
        <v>-5.8999999999999986</v>
      </c>
      <c r="S57" s="10">
        <f t="shared" si="1"/>
        <v>62.15</v>
      </c>
      <c r="T57" s="11">
        <f t="shared" si="2"/>
        <v>0.4</v>
      </c>
      <c r="U57" s="12">
        <f t="shared" si="3"/>
        <v>-8.670095518001468E-2</v>
      </c>
      <c r="V57">
        <f>COUNTIF($L$2:L57,1)</f>
        <v>22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7.25" customHeight="1" x14ac:dyDescent="0.2">
      <c r="A58" s="3">
        <v>56</v>
      </c>
      <c r="B58" s="4">
        <v>44679</v>
      </c>
      <c r="C58" s="3" t="s">
        <v>169</v>
      </c>
      <c r="D58" s="3" t="s">
        <v>23</v>
      </c>
      <c r="E58" s="3">
        <v>1</v>
      </c>
      <c r="F58" s="3" t="s">
        <v>170</v>
      </c>
      <c r="G58" s="3" t="s">
        <v>20</v>
      </c>
      <c r="H58" s="3" t="s">
        <v>24</v>
      </c>
      <c r="I58" s="3" t="s">
        <v>25</v>
      </c>
      <c r="J58" s="5" t="s">
        <v>43</v>
      </c>
      <c r="K58" s="23" t="s">
        <v>55</v>
      </c>
      <c r="L58" s="6" t="s">
        <v>27</v>
      </c>
      <c r="M58" s="7">
        <v>2</v>
      </c>
      <c r="N58" s="7">
        <v>2</v>
      </c>
      <c r="O58" s="8" t="s">
        <v>28</v>
      </c>
      <c r="P58" s="7">
        <f t="shared" si="4"/>
        <v>70.05</v>
      </c>
      <c r="Q58" s="32">
        <f t="shared" si="0"/>
        <v>-2</v>
      </c>
      <c r="R58" s="9">
        <f t="shared" si="5"/>
        <v>-7.8999999999999986</v>
      </c>
      <c r="S58" s="10">
        <f t="shared" si="1"/>
        <v>62.15</v>
      </c>
      <c r="T58" s="11">
        <f t="shared" si="2"/>
        <v>0.39285714285714285</v>
      </c>
      <c r="U58" s="12">
        <f t="shared" si="3"/>
        <v>-0.11277658815132047</v>
      </c>
      <c r="V58">
        <f>COUNTIF($L$2:L58,1)</f>
        <v>22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7.25" customHeight="1" x14ac:dyDescent="0.2">
      <c r="A59" s="3">
        <v>57</v>
      </c>
      <c r="B59" s="4">
        <v>44681</v>
      </c>
      <c r="C59" s="3" t="s">
        <v>171</v>
      </c>
      <c r="D59" s="3" t="s">
        <v>23</v>
      </c>
      <c r="E59" s="3">
        <v>1</v>
      </c>
      <c r="F59" s="3" t="s">
        <v>53</v>
      </c>
      <c r="G59" s="3" t="s">
        <v>20</v>
      </c>
      <c r="H59" s="3" t="s">
        <v>24</v>
      </c>
      <c r="I59" s="3" t="s">
        <v>25</v>
      </c>
      <c r="J59" s="5" t="s">
        <v>36</v>
      </c>
      <c r="K59" s="23" t="s">
        <v>172</v>
      </c>
      <c r="L59" s="6" t="s">
        <v>27</v>
      </c>
      <c r="M59" s="7">
        <v>2.79</v>
      </c>
      <c r="N59" s="7">
        <v>1</v>
      </c>
      <c r="O59" s="8" t="s">
        <v>28</v>
      </c>
      <c r="P59" s="7">
        <f t="shared" si="4"/>
        <v>71.05</v>
      </c>
      <c r="Q59" s="32">
        <f t="shared" si="0"/>
        <v>-1</v>
      </c>
      <c r="R59" s="9">
        <f t="shared" si="5"/>
        <v>-8.8999999999999986</v>
      </c>
      <c r="S59" s="10">
        <f t="shared" si="1"/>
        <v>62.15</v>
      </c>
      <c r="T59" s="11">
        <f t="shared" si="2"/>
        <v>0.38596491228070173</v>
      </c>
      <c r="U59" s="12">
        <f t="shared" si="3"/>
        <v>-0.12526389866291343</v>
      </c>
      <c r="V59">
        <f>COUNTIF($L$2:L59,1)</f>
        <v>22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25.5" x14ac:dyDescent="0.2">
      <c r="A60" s="3">
        <v>58</v>
      </c>
      <c r="B60" s="4">
        <v>44681</v>
      </c>
      <c r="C60" s="3" t="s">
        <v>173</v>
      </c>
      <c r="D60" s="3" t="s">
        <v>23</v>
      </c>
      <c r="E60" s="3">
        <v>2</v>
      </c>
      <c r="F60" s="3" t="s">
        <v>174</v>
      </c>
      <c r="G60" s="3" t="s">
        <v>20</v>
      </c>
      <c r="H60" s="3" t="s">
        <v>24</v>
      </c>
      <c r="I60" s="3" t="s">
        <v>25</v>
      </c>
      <c r="J60" s="13" t="s">
        <v>175</v>
      </c>
      <c r="K60" s="23"/>
      <c r="L60" s="6" t="s">
        <v>22</v>
      </c>
      <c r="M60" s="7">
        <v>1.93</v>
      </c>
      <c r="N60" s="7">
        <v>3</v>
      </c>
      <c r="O60" s="8" t="s">
        <v>28</v>
      </c>
      <c r="P60" s="7">
        <f t="shared" si="4"/>
        <v>74.05</v>
      </c>
      <c r="Q60" s="28">
        <f t="shared" si="0"/>
        <v>2.79</v>
      </c>
      <c r="R60" s="9">
        <f t="shared" si="5"/>
        <v>-6.1099999999999985</v>
      </c>
      <c r="S60" s="10">
        <f t="shared" si="1"/>
        <v>67.94</v>
      </c>
      <c r="T60" s="11">
        <f t="shared" si="2"/>
        <v>0.39655172413793105</v>
      </c>
      <c r="U60" s="12">
        <f t="shared" si="3"/>
        <v>-8.2511816340310601E-2</v>
      </c>
      <c r="V60">
        <f>COUNTIF($L$2:L60,1)</f>
        <v>23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25.5" customHeight="1" x14ac:dyDescent="0.2">
      <c r="A61" s="3">
        <v>59</v>
      </c>
      <c r="B61" s="4">
        <v>44681</v>
      </c>
      <c r="C61" s="3" t="s">
        <v>176</v>
      </c>
      <c r="D61" s="3" t="s">
        <v>23</v>
      </c>
      <c r="E61" s="3">
        <v>1</v>
      </c>
      <c r="F61" s="3" t="s">
        <v>53</v>
      </c>
      <c r="G61" s="3" t="s">
        <v>20</v>
      </c>
      <c r="H61" s="3" t="s">
        <v>24</v>
      </c>
      <c r="I61" s="3" t="s">
        <v>25</v>
      </c>
      <c r="J61" s="34" t="s">
        <v>40</v>
      </c>
      <c r="K61" s="23" t="s">
        <v>177</v>
      </c>
      <c r="L61" s="6" t="s">
        <v>22</v>
      </c>
      <c r="M61" s="7">
        <v>1</v>
      </c>
      <c r="N61" s="7">
        <v>1.5</v>
      </c>
      <c r="O61" s="8" t="s">
        <v>28</v>
      </c>
      <c r="P61" s="7">
        <f t="shared" si="4"/>
        <v>75.55</v>
      </c>
      <c r="Q61" s="35">
        <f t="shared" si="0"/>
        <v>0</v>
      </c>
      <c r="R61" s="9">
        <f t="shared" si="5"/>
        <v>-6.1099999999999985</v>
      </c>
      <c r="S61" s="10">
        <f t="shared" si="1"/>
        <v>69.44</v>
      </c>
      <c r="T61" s="11">
        <f t="shared" si="2"/>
        <v>0.40677966101694918</v>
      </c>
      <c r="U61" s="12">
        <f t="shared" si="3"/>
        <v>-8.0873593646591663E-2</v>
      </c>
      <c r="V61">
        <f>COUNTIF($L$2:L61,1)</f>
        <v>24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7.25" customHeight="1" x14ac:dyDescent="0.2">
      <c r="A62" s="3">
        <v>60</v>
      </c>
      <c r="B62" s="4">
        <v>44681</v>
      </c>
      <c r="C62" s="3" t="s">
        <v>178</v>
      </c>
      <c r="D62" s="3" t="s">
        <v>29</v>
      </c>
      <c r="E62" s="3">
        <v>1</v>
      </c>
      <c r="F62" s="3" t="s">
        <v>37</v>
      </c>
      <c r="G62" s="3" t="s">
        <v>20</v>
      </c>
      <c r="H62" s="3" t="s">
        <v>24</v>
      </c>
      <c r="I62" s="3" t="s">
        <v>25</v>
      </c>
      <c r="J62" s="5" t="s">
        <v>35</v>
      </c>
      <c r="K62" s="23"/>
      <c r="L62" s="6" t="s">
        <v>27</v>
      </c>
      <c r="M62" s="7">
        <v>1.97</v>
      </c>
      <c r="N62" s="7">
        <v>2</v>
      </c>
      <c r="O62" s="8" t="s">
        <v>28</v>
      </c>
      <c r="P62" s="7">
        <f t="shared" si="4"/>
        <v>77.55</v>
      </c>
      <c r="Q62" s="32">
        <f t="shared" si="0"/>
        <v>-2</v>
      </c>
      <c r="R62" s="9">
        <f t="shared" si="5"/>
        <v>-8.11</v>
      </c>
      <c r="S62" s="10">
        <f t="shared" si="1"/>
        <v>69.44</v>
      </c>
      <c r="T62" s="11">
        <f t="shared" si="2"/>
        <v>0.4</v>
      </c>
      <c r="U62" s="12">
        <f t="shared" si="3"/>
        <v>-0.10457769181173436</v>
      </c>
      <c r="V62">
        <f>COUNTIF($L$2:L62,1)</f>
        <v>24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25.5" x14ac:dyDescent="0.2">
      <c r="A63" s="3">
        <v>61</v>
      </c>
      <c r="B63" s="4">
        <v>44681</v>
      </c>
      <c r="C63" s="3" t="s">
        <v>179</v>
      </c>
      <c r="D63" s="3" t="s">
        <v>51</v>
      </c>
      <c r="E63" s="3">
        <v>2</v>
      </c>
      <c r="F63" s="3" t="s">
        <v>59</v>
      </c>
      <c r="G63" s="3" t="s">
        <v>20</v>
      </c>
      <c r="H63" s="3" t="s">
        <v>24</v>
      </c>
      <c r="I63" s="3" t="s">
        <v>25</v>
      </c>
      <c r="J63" s="5" t="s">
        <v>180</v>
      </c>
      <c r="K63" s="23"/>
      <c r="L63" s="6" t="s">
        <v>22</v>
      </c>
      <c r="M63" s="7">
        <v>1.35</v>
      </c>
      <c r="N63" s="7">
        <v>1.5</v>
      </c>
      <c r="O63" s="8" t="s">
        <v>28</v>
      </c>
      <c r="P63" s="7">
        <f t="shared" si="4"/>
        <v>79.05</v>
      </c>
      <c r="Q63" s="28">
        <f t="shared" si="0"/>
        <v>0.52500000000000036</v>
      </c>
      <c r="R63" s="9">
        <f t="shared" si="5"/>
        <v>-7.5849999999999991</v>
      </c>
      <c r="S63" s="10">
        <f t="shared" si="1"/>
        <v>71.465000000000003</v>
      </c>
      <c r="T63" s="11">
        <f t="shared" si="2"/>
        <v>0.4098360655737705</v>
      </c>
      <c r="U63" s="12">
        <f t="shared" si="3"/>
        <v>-9.5951929158760205E-2</v>
      </c>
      <c r="V63">
        <f>COUNTIF($L$2:L63,1)</f>
        <v>25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7.25" customHeight="1" x14ac:dyDescent="0.2">
      <c r="A64" s="3">
        <v>62</v>
      </c>
      <c r="B64" s="4">
        <v>44681</v>
      </c>
      <c r="C64" s="3" t="s">
        <v>181</v>
      </c>
      <c r="D64" s="3" t="s">
        <v>23</v>
      </c>
      <c r="E64" s="3">
        <v>1</v>
      </c>
      <c r="F64" s="3" t="s">
        <v>182</v>
      </c>
      <c r="G64" s="3" t="s">
        <v>20</v>
      </c>
      <c r="H64" s="3" t="s">
        <v>24</v>
      </c>
      <c r="I64" s="3" t="s">
        <v>21</v>
      </c>
      <c r="J64" s="13" t="s">
        <v>30</v>
      </c>
      <c r="K64" s="23"/>
      <c r="L64" s="6" t="s">
        <v>22</v>
      </c>
      <c r="M64" s="7">
        <v>2.12</v>
      </c>
      <c r="N64" s="7">
        <v>1</v>
      </c>
      <c r="O64" s="8" t="s">
        <v>28</v>
      </c>
      <c r="P64" s="7">
        <f t="shared" si="4"/>
        <v>80.05</v>
      </c>
      <c r="Q64" s="28">
        <f t="shared" si="0"/>
        <v>1.1200000000000001</v>
      </c>
      <c r="R64" s="29">
        <f t="shared" si="5"/>
        <v>-6.464999999999999</v>
      </c>
      <c r="S64" s="30">
        <f t="shared" si="1"/>
        <v>73.584999999999994</v>
      </c>
      <c r="T64" s="31">
        <f t="shared" si="2"/>
        <v>0.41935483870967744</v>
      </c>
      <c r="U64" s="12">
        <f t="shared" si="3"/>
        <v>-8.076202373516557E-2</v>
      </c>
      <c r="V64">
        <f>COUNTIF($L$2:L64,1)</f>
        <v>26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</sheetData>
  <sheetProtection selectLockedCells="1" selectUnlockedCells="1"/>
  <autoFilter ref="A1:IK64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April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dcterms:created xsi:type="dcterms:W3CDTF">2017-05-08T10:53:33Z</dcterms:created>
  <dcterms:modified xsi:type="dcterms:W3CDTF">2022-05-12T14:53:17Z</dcterms:modified>
</cp:coreProperties>
</file>