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CFACE36F-80BC-4A56-8E9F-6E9214123446}" xr6:coauthVersionLast="47" xr6:coauthVersionMax="47" xr10:uidLastSave="{00000000-0000-0000-0000-000000000000}"/>
  <bookViews>
    <workbookView xWindow="28680" yWindow="-1470" windowWidth="29040" windowHeight="15840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März!$A$1:$IK$74</definedName>
    <definedName name="Excel_BuiltIn__FilterDatabase" localSheetId="0">März!#REF!</definedName>
    <definedName name="Excel_BuiltIn__FilterDatabase_1">März!#REF!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4" i="1" l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l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S3" i="1"/>
  <c r="U3" i="1" s="1"/>
  <c r="S4" i="1" l="1"/>
  <c r="U4" i="1" s="1"/>
  <c r="P6" i="1"/>
  <c r="S5" i="1"/>
  <c r="U5" i="1" s="1"/>
  <c r="P7" i="1" l="1"/>
  <c r="S6" i="1"/>
  <c r="U6" i="1" s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S11" i="1" l="1"/>
  <c r="U11" i="1" s="1"/>
  <c r="P12" i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S19" i="1" l="1"/>
  <c r="U19" i="1" s="1"/>
  <c r="P20" i="1"/>
  <c r="P21" i="1" l="1"/>
  <c r="S20" i="1"/>
  <c r="U20" i="1" s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S26" i="1" l="1"/>
  <c r="U26" i="1" s="1"/>
  <c r="P27" i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S31" i="1" l="1"/>
  <c r="U31" i="1" s="1"/>
  <c r="P32" i="1"/>
  <c r="S32" i="1" l="1"/>
  <c r="U32" i="1" s="1"/>
  <c r="P33" i="1"/>
  <c r="S33" i="1" l="1"/>
  <c r="U33" i="1" s="1"/>
  <c r="P34" i="1"/>
  <c r="P35" i="1" l="1"/>
  <c r="S34" i="1"/>
  <c r="U34" i="1" s="1"/>
  <c r="P36" i="1" l="1"/>
  <c r="S35" i="1"/>
  <c r="U35" i="1" s="1"/>
  <c r="S36" i="1" l="1"/>
  <c r="U36" i="1" s="1"/>
  <c r="P37" i="1"/>
  <c r="P38" i="1" l="1"/>
  <c r="S37" i="1"/>
  <c r="U37" i="1" s="1"/>
  <c r="S38" i="1" l="1"/>
  <c r="U38" i="1" s="1"/>
  <c r="P39" i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S48" i="1" l="1"/>
  <c r="U48" i="1" s="1"/>
  <c r="P49" i="1"/>
  <c r="P50" i="1" l="1"/>
  <c r="S49" i="1"/>
  <c r="U49" i="1" s="1"/>
  <c r="S50" i="1" l="1"/>
  <c r="U50" i="1" s="1"/>
  <c r="P51" i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S60" i="1" l="1"/>
  <c r="U60" i="1" s="1"/>
  <c r="P61" i="1"/>
  <c r="P62" i="1" l="1"/>
  <c r="S61" i="1"/>
  <c r="U61" i="1" s="1"/>
  <c r="S62" i="1" l="1"/>
  <c r="U62" i="1" s="1"/>
  <c r="P63" i="1"/>
  <c r="P64" i="1" l="1"/>
  <c r="S63" i="1"/>
  <c r="U63" i="1" s="1"/>
  <c r="S64" i="1" l="1"/>
  <c r="U64" i="1" s="1"/>
  <c r="P65" i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S69" i="1" l="1"/>
  <c r="U69" i="1" s="1"/>
  <c r="P70" i="1"/>
  <c r="P71" i="1" l="1"/>
  <c r="S70" i="1"/>
  <c r="U70" i="1" s="1"/>
  <c r="S71" i="1" l="1"/>
  <c r="U71" i="1" s="1"/>
  <c r="P72" i="1"/>
  <c r="P73" i="1" l="1"/>
  <c r="S72" i="1"/>
  <c r="U72" i="1" s="1"/>
  <c r="P74" i="1" l="1"/>
  <c r="S74" i="1" s="1"/>
  <c r="U74" i="1" s="1"/>
  <c r="S73" i="1"/>
  <c r="U73" i="1" s="1"/>
</calcChain>
</file>

<file path=xl/sharedStrings.xml><?xml version="1.0" encoding="utf-8"?>
<sst xmlns="http://schemas.openxmlformats.org/spreadsheetml/2006/main" count="691" uniqueCount="202">
  <si>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</si>
  <si>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</si>
  <si>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</si>
  <si>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</si>
  <si>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</si>
  <si>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</si>
  <si>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</si>
  <si>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</si>
  <si>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</si>
  <si>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</si>
  <si>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</si>
  <si>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</si>
  <si>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</si>
  <si>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</si>
  <si>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</si>
  <si>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</si>
  <si>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</si>
  <si>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</si>
  <si>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</si>
  <si>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</si>
  <si>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</si>
  <si>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</si>
  <si>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</si>
  <si>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</si>
  <si>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</si>
  <si>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</si>
  <si>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</si>
  <si>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</si>
  <si>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</si>
  <si>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</si>
  <si>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2-1</t>
  </si>
  <si>
    <t>0-3</t>
  </si>
  <si>
    <t>2-0</t>
  </si>
  <si>
    <t>1-2</t>
  </si>
  <si>
    <t>3-0</t>
  </si>
  <si>
    <t>Kimmich Gelb</t>
  </si>
  <si>
    <t>1 asian -1,25</t>
  </si>
  <si>
    <t>3-1</t>
  </si>
  <si>
    <t>1
2</t>
  </si>
  <si>
    <t>cbet</t>
  </si>
  <si>
    <t>2-2</t>
  </si>
  <si>
    <t>2 asian -1</t>
  </si>
  <si>
    <t>4-1</t>
  </si>
  <si>
    <t>0-4</t>
  </si>
  <si>
    <t>0-0</t>
  </si>
  <si>
    <t>1-0</t>
  </si>
  <si>
    <t>0-1</t>
  </si>
  <si>
    <t>2 asian 0</t>
  </si>
  <si>
    <t>Rödinghausen - Köln II</t>
  </si>
  <si>
    <t>2-3</t>
  </si>
  <si>
    <t>Hannover - Leipzig</t>
  </si>
  <si>
    <t>2 asian -1,25</t>
  </si>
  <si>
    <t>Erfurt - Arnstadt</t>
  </si>
  <si>
    <t>1 asian -2,25</t>
  </si>
  <si>
    <t>5-0</t>
  </si>
  <si>
    <t xml:space="preserve">Eagles - PSV </t>
  </si>
  <si>
    <t>Abseitstor, Chancenwucher</t>
  </si>
  <si>
    <t>F. Köln II - Arnoldsweiler</t>
  </si>
  <si>
    <t>Wesseling - Alfter</t>
  </si>
  <si>
    <t>0-8</t>
  </si>
  <si>
    <t>Everton - Boreham</t>
  </si>
  <si>
    <t>1 asian -1,75</t>
  </si>
  <si>
    <t>Wattenscheid - Haltern</t>
  </si>
  <si>
    <t>Elfer verschossen, Latte etc</t>
  </si>
  <si>
    <t>Bruchsal - Pforzheim</t>
  </si>
  <si>
    <t>Chancenwucher</t>
  </si>
  <si>
    <t>Inter - Salernitana
Roma - Bergamo</t>
  </si>
  <si>
    <t>1 asian -1,5
over 2 Tore</t>
  </si>
  <si>
    <r>
      <t xml:space="preserve">5-0
</t>
    </r>
    <r>
      <rPr>
        <b/>
        <sz val="10"/>
        <color rgb="FFFF0000"/>
        <rFont val="Arial"/>
        <family val="2"/>
      </rPr>
      <t>1-0</t>
    </r>
  </si>
  <si>
    <t>Bremer - Vegesack
Bayern II - Schalding</t>
  </si>
  <si>
    <t xml:space="preserve">1 asian -3
1 </t>
  </si>
  <si>
    <r>
      <rPr>
        <b/>
        <sz val="10"/>
        <color rgb="FF0070C0"/>
        <rFont val="Arial"/>
        <family val="2"/>
      </rPr>
      <t>5-2</t>
    </r>
    <r>
      <rPr>
        <b/>
        <sz val="10"/>
        <color rgb="FF00B050"/>
        <rFont val="Arial"/>
        <family val="2"/>
      </rPr>
      <t xml:space="preserve">
1-0</t>
    </r>
  </si>
  <si>
    <t>Bordesholm - Flensburg</t>
  </si>
  <si>
    <t>Ludwigsfelder - Neuruppin</t>
  </si>
  <si>
    <t>4-0</t>
  </si>
  <si>
    <t>Trier - Bingen
Dorfmerkingen - Freiberg</t>
  </si>
  <si>
    <t>1 asian -1,25
2 asian -2</t>
  </si>
  <si>
    <r>
      <t xml:space="preserve">4-0 
</t>
    </r>
    <r>
      <rPr>
        <b/>
        <sz val="10"/>
        <color rgb="FFFF0000"/>
        <rFont val="Arial"/>
        <family val="2"/>
      </rPr>
      <t>1-1</t>
    </r>
  </si>
  <si>
    <t>St. Kickers - Backnang</t>
  </si>
  <si>
    <t>Ansbach - Karlburg</t>
  </si>
  <si>
    <t>1 asian -2</t>
  </si>
  <si>
    <t>Stuttgart - Gladbach
Cagliari - Lazio</t>
  </si>
  <si>
    <t>over 2 
over 2</t>
  </si>
  <si>
    <t>3-2
0-3</t>
  </si>
  <si>
    <t>Dassendorf - HEBC
Berliner AK - Eilenburg</t>
  </si>
  <si>
    <t>1 asian -2
1 asian -1,25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</si>
  <si>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1-0</t>
    </r>
  </si>
  <si>
    <t>ps3838 als full loss gewertet obwohl halbloss..</t>
  </si>
  <si>
    <t>Plauen - Erfurt</t>
  </si>
  <si>
    <t>unnötig</t>
  </si>
  <si>
    <t>Seelow - Pampow</t>
  </si>
  <si>
    <t>Florenz - Verona
Köln - Hoffenheim</t>
  </si>
  <si>
    <t>over</t>
  </si>
  <si>
    <r>
      <rPr>
        <b/>
        <sz val="10"/>
        <color rgb="FF0070C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0-1</t>
    </r>
  </si>
  <si>
    <t>expected Goals 4,5</t>
  </si>
  <si>
    <t>Oberneuland - Pauli II</t>
  </si>
  <si>
    <t>Elfer 1-1, Elfer nicht gegeben, Abseitstor</t>
  </si>
  <si>
    <t>Flora Tallinn - Kalev</t>
  </si>
  <si>
    <t>1 asian -3</t>
  </si>
  <si>
    <t>7-1</t>
  </si>
  <si>
    <t>Lörrach - Linx</t>
  </si>
  <si>
    <t>2 asian -1,5</t>
  </si>
  <si>
    <t>Kaan - Meinerzhagen</t>
  </si>
  <si>
    <t>Habenhauser - Brinkumer
Hiesfeld - Velbert</t>
  </si>
  <si>
    <t>2 asian -2,5
2 asian -1,5</t>
  </si>
  <si>
    <r>
      <t xml:space="preserve">2-6
</t>
    </r>
    <r>
      <rPr>
        <b/>
        <sz val="10"/>
        <color rgb="FFFF0000"/>
        <rFont val="Arial"/>
        <family val="2"/>
      </rPr>
      <t>1-0</t>
    </r>
  </si>
  <si>
    <t>Bayern - Salzburg</t>
  </si>
  <si>
    <t>betwin</t>
  </si>
  <si>
    <t>no</t>
  </si>
  <si>
    <t>St. Kickers - Freiberg</t>
  </si>
  <si>
    <t>2 HC -1</t>
  </si>
  <si>
    <t>Wuppertal - Straelen</t>
  </si>
  <si>
    <t>1 asian -1</t>
  </si>
  <si>
    <t>3-1 Abseitstor..</t>
  </si>
  <si>
    <t>Lörrach - Ravensburg</t>
  </si>
  <si>
    <t>2 asian -1,75</t>
  </si>
  <si>
    <t>3-5</t>
  </si>
  <si>
    <t>Freiburger - Pforzheim</t>
  </si>
  <si>
    <t>4-2</t>
  </si>
  <si>
    <t>Nomme Kalju - Tabasalu</t>
  </si>
  <si>
    <t>1 asian -4,75</t>
  </si>
  <si>
    <t>7-0</t>
  </si>
  <si>
    <t>Eilenburg - Altglienicke</t>
  </si>
  <si>
    <t>Köln - Wegberg</t>
  </si>
  <si>
    <t>Brighton - Liverpool
Hoffenheim - Bayern</t>
  </si>
  <si>
    <t>2
2</t>
  </si>
  <si>
    <r>
      <t xml:space="preserve">0-2
</t>
    </r>
    <r>
      <rPr>
        <b/>
        <sz val="10"/>
        <color rgb="FFFF0000"/>
        <rFont val="Arial"/>
        <family val="2"/>
      </rPr>
      <t>1-1</t>
    </r>
  </si>
  <si>
    <t>Chancenwucher, 2x Abseitstor, Pfosten,..</t>
  </si>
  <si>
    <t>Bayreuth - Eichstätt
Ravensuburg - St. Kickers</t>
  </si>
  <si>
    <t>4-1
0-3</t>
  </si>
  <si>
    <t>Spezia - Cagliari
Union - Stuttgart</t>
  </si>
  <si>
    <t>2-0
1-1</t>
  </si>
  <si>
    <t>Schalke II - Wuppertal</t>
  </si>
  <si>
    <t>2 asian -0,5</t>
  </si>
  <si>
    <t>Ludwigsfelder - Stern</t>
  </si>
  <si>
    <t>Wernigerode - Plauen</t>
  </si>
  <si>
    <t>2 asian -0,25</t>
  </si>
  <si>
    <t>Erfurt - Bautzen</t>
  </si>
  <si>
    <t>1 asian -1,5</t>
  </si>
  <si>
    <t>Düren - Breinig
Bocholt - Cronenberger</t>
  </si>
  <si>
    <t>1 asian -2,5
1 asian -2,75</t>
  </si>
  <si>
    <t>3-0
5-0</t>
  </si>
  <si>
    <t>Leverkusen - Köln
Dortmund - Bielefeld 
Fürth - Leipzig</t>
  </si>
  <si>
    <t>over 2
1
2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</si>
  <si>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1-0
1-6</t>
    </r>
  </si>
  <si>
    <t>expected Goals 2,93</t>
  </si>
  <si>
    <t>Lazio - Venedig
Palace - City
Mallorca - Real</t>
  </si>
  <si>
    <t>over 2
2
2 asian 0</t>
  </si>
  <si>
    <r>
      <rPr>
        <b/>
        <sz val="10"/>
        <color rgb="FFFF0000"/>
        <rFont val="Arial"/>
        <family val="2"/>
      </rPr>
      <t xml:space="preserve">1-0
0-0
</t>
    </r>
    <r>
      <rPr>
        <b/>
        <sz val="10"/>
        <color rgb="FF00B050"/>
        <rFont val="Arial"/>
        <family val="2"/>
      </rPr>
      <t>0-3</t>
    </r>
  </si>
  <si>
    <t>Neustadt - Borgfeld</t>
  </si>
  <si>
    <t>Bremer - Komet Arsten</t>
  </si>
  <si>
    <t>1 asian -3,25</t>
  </si>
  <si>
    <t>Elfer verschossen</t>
  </si>
  <si>
    <t>Martinroda - Krieschow</t>
  </si>
  <si>
    <t>Trier - Dudenhofen</t>
  </si>
  <si>
    <t>Freiberg - Backnang
Bayern - Union</t>
  </si>
  <si>
    <t>1 asian -1,5
1 asian -1,5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</si>
  <si>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4-0</t>
    </r>
  </si>
  <si>
    <t>20. rote Karte</t>
  </si>
  <si>
    <t>0-1 Führung, 83. 2-1
1000% zum 0-2 vergeben</t>
  </si>
  <si>
    <t>Rehden - Altona</t>
  </si>
  <si>
    <t>Hsc - Pauli II</t>
  </si>
  <si>
    <t>Einbahnstraße</t>
  </si>
  <si>
    <t>Gladbach - Ratingen
Bayern - Union</t>
  </si>
  <si>
    <t>2 asian -2,25
1 asian -1,5</t>
  </si>
  <si>
    <r>
      <rPr>
        <b/>
        <sz val="10"/>
        <color rgb="FFFF0000"/>
        <rFont val="Arial"/>
        <family val="2"/>
      </rPr>
      <t>4-5</t>
    </r>
    <r>
      <rPr>
        <b/>
        <sz val="10"/>
        <color rgb="FF00B050"/>
        <rFont val="Arial"/>
        <family val="2"/>
      </rPr>
      <t xml:space="preserve">
4-0</t>
    </r>
  </si>
  <si>
    <t>lächerlich</t>
  </si>
  <si>
    <t>Ammerthal - Vilzing</t>
  </si>
  <si>
    <t>0-5</t>
  </si>
  <si>
    <t>Cronenberger - Velbert</t>
  </si>
  <si>
    <t>2 asian -2</t>
  </si>
  <si>
    <t>Venedig - Sampdoria
Empoli - Verona</t>
  </si>
  <si>
    <t>over 2
over 2</t>
  </si>
  <si>
    <t>0-2
1-1</t>
  </si>
  <si>
    <t>Elfer verschossen..</t>
  </si>
  <si>
    <t>Wesseling - Hennef</t>
  </si>
  <si>
    <t>2 asian -2,5</t>
  </si>
  <si>
    <t>1-4</t>
  </si>
  <si>
    <t>Roma - Lazio
Bologna - Bergamo</t>
  </si>
  <si>
    <r>
      <t xml:space="preserve">3-0
</t>
    </r>
    <r>
      <rPr>
        <b/>
        <sz val="10"/>
        <color rgb="FFFF0000"/>
        <rFont val="Arial"/>
        <family val="2"/>
      </rPr>
      <t>0-1</t>
    </r>
  </si>
  <si>
    <t>expected Goals 2,65</t>
  </si>
  <si>
    <t>Bordesholm - Altenholz</t>
  </si>
  <si>
    <t>Meiendorfer - Süderelbe</t>
  </si>
  <si>
    <t>2 asian -2,25</t>
  </si>
  <si>
    <t>Martinroda - Sandersdorf</t>
  </si>
  <si>
    <t>Brinkum - Bremen III
Vilzing - Vatan Spor</t>
  </si>
  <si>
    <t>1 asian -2,75
1 asian -2</t>
  </si>
  <si>
    <t>4-0
6-0</t>
  </si>
  <si>
    <t>Pforzheim - Lörrach</t>
  </si>
  <si>
    <t>Ravensburg - Freiberg</t>
  </si>
  <si>
    <t>3-3</t>
  </si>
  <si>
    <t>Gladbach II - Wegberg</t>
  </si>
  <si>
    <t>Ulm - Schott Mainz</t>
  </si>
  <si>
    <t>Hertha 06 - Viktoria Berlin</t>
  </si>
  <si>
    <t>0-2</t>
  </si>
  <si>
    <t>Niendorfer - Dassendorf</t>
  </si>
  <si>
    <t>Düren - Pesch</t>
  </si>
  <si>
    <t>Velbert - Nettetal
Bocholt - Düsseldorf-West</t>
  </si>
  <si>
    <t>1 asian -2
1 asian -2,25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</si>
  <si>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3-0</t>
    </r>
  </si>
  <si>
    <t>Schermbeck - Paderborn II</t>
  </si>
  <si>
    <t>Nettetal - Bocholt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</si>
</sst>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März!$R$3:$R$74</c:f>
              <c:numCache>
                <c:formatCode>General</c:formatCode>
                <c:ptCount val="72"/>
                <c:pt idx="0">
                  <c:v>1.4699999999999998</c:v>
                </c:pt>
                <c:pt idx="1">
                  <c:v>4.169999999999999</c:v>
                </c:pt>
                <c:pt idx="2">
                  <c:v>3.419999999999999</c:v>
                </c:pt>
                <c:pt idx="3">
                  <c:v>1.419999999999999</c:v>
                </c:pt>
                <c:pt idx="4">
                  <c:v>2.6949999999999994</c:v>
                </c:pt>
                <c:pt idx="5">
                  <c:v>3.6849999999999996</c:v>
                </c:pt>
                <c:pt idx="6">
                  <c:v>2.9349999999999996</c:v>
                </c:pt>
                <c:pt idx="7">
                  <c:v>0.93499999999999961</c:v>
                </c:pt>
                <c:pt idx="8">
                  <c:v>-0.56500000000000039</c:v>
                </c:pt>
                <c:pt idx="9">
                  <c:v>-0.3380000000000003</c:v>
                </c:pt>
                <c:pt idx="10">
                  <c:v>-1.8380000000000003</c:v>
                </c:pt>
                <c:pt idx="11">
                  <c:v>-3.8000000000000478E-2</c:v>
                </c:pt>
                <c:pt idx="12">
                  <c:v>-3.0380000000000003</c:v>
                </c:pt>
                <c:pt idx="13">
                  <c:v>-1.1520000000000001</c:v>
                </c:pt>
                <c:pt idx="14">
                  <c:v>-1.1520000000000001</c:v>
                </c:pt>
                <c:pt idx="15">
                  <c:v>0.3254999999999999</c:v>
                </c:pt>
                <c:pt idx="16">
                  <c:v>-1.6745000000000001</c:v>
                </c:pt>
                <c:pt idx="17">
                  <c:v>-1.6745000000000001</c:v>
                </c:pt>
                <c:pt idx="18">
                  <c:v>-2.1745000000000001</c:v>
                </c:pt>
                <c:pt idx="19">
                  <c:v>-3.6745000000000001</c:v>
                </c:pt>
                <c:pt idx="20">
                  <c:v>-5.1745000000000001</c:v>
                </c:pt>
                <c:pt idx="21">
                  <c:v>-3.3745000000000003</c:v>
                </c:pt>
                <c:pt idx="22">
                  <c:v>-4.8745000000000003</c:v>
                </c:pt>
                <c:pt idx="23">
                  <c:v>-6.8745000000000003</c:v>
                </c:pt>
                <c:pt idx="24">
                  <c:v>-8.3745000000000012</c:v>
                </c:pt>
                <c:pt idx="25">
                  <c:v>-8.8745000000000012</c:v>
                </c:pt>
                <c:pt idx="26">
                  <c:v>-6.174500000000001</c:v>
                </c:pt>
                <c:pt idx="27">
                  <c:v>-6.674500000000001</c:v>
                </c:pt>
                <c:pt idx="28">
                  <c:v>-6.674500000000001</c:v>
                </c:pt>
                <c:pt idx="29">
                  <c:v>-5.7745000000000015</c:v>
                </c:pt>
                <c:pt idx="30">
                  <c:v>-7.2745000000000015</c:v>
                </c:pt>
                <c:pt idx="31">
                  <c:v>-6.0145000000000017</c:v>
                </c:pt>
                <c:pt idx="32">
                  <c:v>-7.5145000000000017</c:v>
                </c:pt>
                <c:pt idx="33">
                  <c:v>-5.7145000000000019</c:v>
                </c:pt>
                <c:pt idx="34">
                  <c:v>-7.7145000000000019</c:v>
                </c:pt>
                <c:pt idx="35">
                  <c:v>-6.2145000000000019</c:v>
                </c:pt>
                <c:pt idx="36">
                  <c:v>-6.2145000000000019</c:v>
                </c:pt>
                <c:pt idx="37">
                  <c:v>-4.9095000000000013</c:v>
                </c:pt>
                <c:pt idx="38">
                  <c:v>-6.4095000000000013</c:v>
                </c:pt>
                <c:pt idx="39">
                  <c:v>-5.1045000000000016</c:v>
                </c:pt>
                <c:pt idx="40">
                  <c:v>-3.1445000000000016</c:v>
                </c:pt>
                <c:pt idx="41">
                  <c:v>-1.0295000000000014</c:v>
                </c:pt>
                <c:pt idx="42">
                  <c:v>-3.0295000000000014</c:v>
                </c:pt>
                <c:pt idx="43">
                  <c:v>-5.0295000000000014</c:v>
                </c:pt>
                <c:pt idx="44">
                  <c:v>-5.7795000000000014</c:v>
                </c:pt>
                <c:pt idx="45">
                  <c:v>-6.5295000000000014</c:v>
                </c:pt>
                <c:pt idx="46">
                  <c:v>-5.1945000000000014</c:v>
                </c:pt>
                <c:pt idx="47">
                  <c:v>-3.4145000000000016</c:v>
                </c:pt>
                <c:pt idx="48">
                  <c:v>-6.4145000000000021</c:v>
                </c:pt>
                <c:pt idx="49">
                  <c:v>-7.9145000000000021</c:v>
                </c:pt>
                <c:pt idx="50">
                  <c:v>-6.6095000000000024</c:v>
                </c:pt>
                <c:pt idx="51">
                  <c:v>-7.6095000000000024</c:v>
                </c:pt>
                <c:pt idx="52">
                  <c:v>-9.6095000000000024</c:v>
                </c:pt>
                <c:pt idx="53">
                  <c:v>-8.4095000000000013</c:v>
                </c:pt>
                <c:pt idx="54">
                  <c:v>-6.5495000000000019</c:v>
                </c:pt>
                <c:pt idx="55">
                  <c:v>-6.5495000000000019</c:v>
                </c:pt>
                <c:pt idx="56">
                  <c:v>-5.4995000000000021</c:v>
                </c:pt>
                <c:pt idx="57">
                  <c:v>-6.9995000000000021</c:v>
                </c:pt>
                <c:pt idx="58">
                  <c:v>-8.4995000000000012</c:v>
                </c:pt>
                <c:pt idx="59">
                  <c:v>-9.4995000000000012</c:v>
                </c:pt>
                <c:pt idx="60">
                  <c:v>-11.499500000000001</c:v>
                </c:pt>
                <c:pt idx="61">
                  <c:v>-9.6245000000000012</c:v>
                </c:pt>
                <c:pt idx="62">
                  <c:v>-8.0645000000000007</c:v>
                </c:pt>
                <c:pt idx="63">
                  <c:v>-10.064500000000001</c:v>
                </c:pt>
                <c:pt idx="64">
                  <c:v>-11.564500000000001</c:v>
                </c:pt>
                <c:pt idx="65">
                  <c:v>-9.6645000000000003</c:v>
                </c:pt>
                <c:pt idx="66">
                  <c:v>-9.6645000000000003</c:v>
                </c:pt>
                <c:pt idx="67">
                  <c:v>-11.1645</c:v>
                </c:pt>
                <c:pt idx="68">
                  <c:v>-13.1645</c:v>
                </c:pt>
                <c:pt idx="69">
                  <c:v>-14.6645</c:v>
                </c:pt>
                <c:pt idx="70">
                  <c:v>-13.1645</c:v>
                </c:pt>
                <c:pt idx="71">
                  <c:v>-13.1645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90590</xdr:colOff>
      <xdr:row>74</xdr:row>
      <xdr:rowOff>56309</xdr:rowOff>
    </xdr:from>
    <xdr:to>
      <xdr:col>13</xdr:col>
      <xdr:colOff>709081</xdr:colOff>
      <xdr:row>101</xdr:row>
      <xdr:rowOff>10582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74"/>
  <sheetViews>
    <sheetView tabSelected="1" zoomScale="90" zoomScaleNormal="90" workbookViewId="0">
      <selection activeCell="P83" sqref="P8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6.5" customHeight="1" x14ac:dyDescent="0.2">
      <c r="A3" s="3">
        <v>1</v>
      </c>
      <c r="B3" s="4">
        <v>44622</v>
      </c>
      <c r="C3" s="3" t="s">
        <v>50</v>
      </c>
      <c r="D3" s="3" t="s">
        <v>29</v>
      </c>
      <c r="E3" s="3">
        <v>1</v>
      </c>
      <c r="F3" s="3" t="s">
        <v>51</v>
      </c>
      <c r="G3" s="3" t="s">
        <v>20</v>
      </c>
      <c r="H3" s="3" t="s">
        <v>24</v>
      </c>
      <c r="I3" s="3" t="s">
        <v>25</v>
      </c>
      <c r="J3" s="13" t="s">
        <v>43</v>
      </c>
      <c r="K3" s="23"/>
      <c r="L3" s="6" t="s">
        <v>22</v>
      </c>
      <c r="M3" s="7">
        <v>1.98</v>
      </c>
      <c r="N3" s="7">
        <v>1.5</v>
      </c>
      <c r="O3" s="8" t="s">
        <v>28</v>
      </c>
      <c r="P3" s="7">
        <f>N3</f>
        <v>1.5</v>
      </c>
      <c r="Q3" s="28">
        <f t="shared" ref="Q3:Q66" si="0">IF(AND(L3="1",O3="ja"),(N3*M3*0.95)-N3,IF(AND(L3="1",O3="nein"),N3*M3-N3,-N3))</f>
        <v>1.4699999999999998</v>
      </c>
      <c r="R3" s="9">
        <f>Q3</f>
        <v>1.4699999999999998</v>
      </c>
      <c r="S3" s="10">
        <f t="shared" ref="S3:S66" si="1">P3+R3</f>
        <v>2.9699999999999998</v>
      </c>
      <c r="T3" s="11">
        <f t="shared" ref="T3:T66" si="2">V3/W3</f>
        <v>1</v>
      </c>
      <c r="U3" s="12">
        <f t="shared" ref="U3:U66" si="3">((S3-P3)/P3)*100%</f>
        <v>0.97999999999999987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44622</v>
      </c>
      <c r="C4" s="3" t="s">
        <v>52</v>
      </c>
      <c r="D4" s="3" t="s">
        <v>23</v>
      </c>
      <c r="E4" s="3">
        <v>1</v>
      </c>
      <c r="F4" s="3" t="s">
        <v>53</v>
      </c>
      <c r="G4" s="3" t="s">
        <v>20</v>
      </c>
      <c r="H4" s="3" t="s">
        <v>24</v>
      </c>
      <c r="I4" s="3" t="s">
        <v>25</v>
      </c>
      <c r="J4" s="13" t="s">
        <v>54</v>
      </c>
      <c r="K4" s="23"/>
      <c r="L4" s="6" t="s">
        <v>22</v>
      </c>
      <c r="M4" s="3">
        <v>1.9</v>
      </c>
      <c r="N4" s="7">
        <v>3</v>
      </c>
      <c r="O4" s="8" t="s">
        <v>28</v>
      </c>
      <c r="P4" s="7">
        <f t="shared" ref="P4:P67" si="4">P3+N4</f>
        <v>4.5</v>
      </c>
      <c r="Q4" s="33">
        <f t="shared" si="0"/>
        <v>2.6999999999999993</v>
      </c>
      <c r="R4" s="9">
        <f t="shared" ref="R4:R67" si="5">R3+Q4</f>
        <v>4.169999999999999</v>
      </c>
      <c r="S4" s="10">
        <f t="shared" si="1"/>
        <v>8.6699999999999982</v>
      </c>
      <c r="T4" s="11">
        <f t="shared" si="2"/>
        <v>1</v>
      </c>
      <c r="U4" s="12">
        <f t="shared" si="3"/>
        <v>0.92666666666666631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6.5" customHeight="1" x14ac:dyDescent="0.2">
      <c r="A5" s="3">
        <v>3</v>
      </c>
      <c r="B5" s="4">
        <v>44622</v>
      </c>
      <c r="C5" s="3" t="s">
        <v>55</v>
      </c>
      <c r="D5" s="3" t="s">
        <v>29</v>
      </c>
      <c r="E5" s="3">
        <v>1</v>
      </c>
      <c r="F5" s="3" t="s">
        <v>51</v>
      </c>
      <c r="G5" s="3" t="s">
        <v>20</v>
      </c>
      <c r="H5" s="3" t="s">
        <v>24</v>
      </c>
      <c r="I5" s="3" t="s">
        <v>21</v>
      </c>
      <c r="J5" s="5" t="s">
        <v>33</v>
      </c>
      <c r="K5" s="23" t="s">
        <v>56</v>
      </c>
      <c r="L5" s="6" t="s">
        <v>27</v>
      </c>
      <c r="M5" s="7">
        <v>1.86</v>
      </c>
      <c r="N5" s="7">
        <v>0.75</v>
      </c>
      <c r="O5" s="8" t="s">
        <v>28</v>
      </c>
      <c r="P5" s="7">
        <f t="shared" si="4"/>
        <v>5.25</v>
      </c>
      <c r="Q5" s="32">
        <f t="shared" si="0"/>
        <v>-0.75</v>
      </c>
      <c r="R5" s="9">
        <f t="shared" si="5"/>
        <v>3.419999999999999</v>
      </c>
      <c r="S5" s="10">
        <f t="shared" si="1"/>
        <v>8.6699999999999982</v>
      </c>
      <c r="T5" s="11">
        <f t="shared" si="2"/>
        <v>0.66666666666666663</v>
      </c>
      <c r="U5" s="12">
        <f t="shared" si="3"/>
        <v>0.65142857142857102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44623</v>
      </c>
      <c r="C6" s="3" t="s">
        <v>57</v>
      </c>
      <c r="D6" s="3" t="s">
        <v>23</v>
      </c>
      <c r="E6" s="3">
        <v>1</v>
      </c>
      <c r="F6" s="3">
        <v>2</v>
      </c>
      <c r="G6" s="3" t="s">
        <v>20</v>
      </c>
      <c r="H6" s="3" t="s">
        <v>24</v>
      </c>
      <c r="I6" s="3" t="s">
        <v>25</v>
      </c>
      <c r="J6" s="5" t="s">
        <v>32</v>
      </c>
      <c r="K6" s="23"/>
      <c r="L6" s="6" t="s">
        <v>27</v>
      </c>
      <c r="M6" s="7">
        <v>1.85</v>
      </c>
      <c r="N6" s="7">
        <v>2</v>
      </c>
      <c r="O6" s="8" t="s">
        <v>28</v>
      </c>
      <c r="P6" s="7">
        <f t="shared" si="4"/>
        <v>7.25</v>
      </c>
      <c r="Q6" s="32">
        <f t="shared" si="0"/>
        <v>-2</v>
      </c>
      <c r="R6" s="9">
        <f t="shared" si="5"/>
        <v>1.419999999999999</v>
      </c>
      <c r="S6" s="10">
        <f t="shared" si="1"/>
        <v>8.6699999999999982</v>
      </c>
      <c r="T6" s="11">
        <f t="shared" si="2"/>
        <v>0.5</v>
      </c>
      <c r="U6" s="12">
        <f t="shared" si="3"/>
        <v>0.195862068965517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44623</v>
      </c>
      <c r="C7" s="3" t="s">
        <v>58</v>
      </c>
      <c r="D7" s="3" t="s">
        <v>23</v>
      </c>
      <c r="E7" s="3">
        <v>1</v>
      </c>
      <c r="F7" s="3" t="s">
        <v>41</v>
      </c>
      <c r="G7" s="3" t="s">
        <v>20</v>
      </c>
      <c r="H7" s="3" t="s">
        <v>24</v>
      </c>
      <c r="I7" s="3" t="s">
        <v>25</v>
      </c>
      <c r="J7" s="13" t="s">
        <v>59</v>
      </c>
      <c r="K7" s="23"/>
      <c r="L7" s="6" t="s">
        <v>22</v>
      </c>
      <c r="M7" s="7">
        <v>1.85</v>
      </c>
      <c r="N7" s="7">
        <v>1.5</v>
      </c>
      <c r="O7" s="8" t="s">
        <v>28</v>
      </c>
      <c r="P7" s="7">
        <f t="shared" si="4"/>
        <v>8.75</v>
      </c>
      <c r="Q7" s="28">
        <f t="shared" si="0"/>
        <v>1.2750000000000004</v>
      </c>
      <c r="R7" s="9">
        <f t="shared" si="5"/>
        <v>2.6949999999999994</v>
      </c>
      <c r="S7" s="10">
        <f t="shared" si="1"/>
        <v>11.445</v>
      </c>
      <c r="T7" s="11">
        <f t="shared" si="2"/>
        <v>0.6</v>
      </c>
      <c r="U7" s="12">
        <f t="shared" si="3"/>
        <v>0.30800000000000005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44623</v>
      </c>
      <c r="C8" s="3" t="s">
        <v>60</v>
      </c>
      <c r="D8" s="3" t="s">
        <v>29</v>
      </c>
      <c r="E8" s="3">
        <v>1</v>
      </c>
      <c r="F8" s="3" t="s">
        <v>61</v>
      </c>
      <c r="G8" s="3" t="s">
        <v>20</v>
      </c>
      <c r="H8" s="3" t="s">
        <v>24</v>
      </c>
      <c r="I8" s="3" t="s">
        <v>21</v>
      </c>
      <c r="J8" s="13" t="s">
        <v>32</v>
      </c>
      <c r="K8" s="23"/>
      <c r="L8" s="6" t="s">
        <v>22</v>
      </c>
      <c r="M8" s="7">
        <v>1.99</v>
      </c>
      <c r="N8" s="7">
        <v>1</v>
      </c>
      <c r="O8" s="8" t="s">
        <v>28</v>
      </c>
      <c r="P8" s="7">
        <f t="shared" si="4"/>
        <v>9.75</v>
      </c>
      <c r="Q8" s="28">
        <f t="shared" si="0"/>
        <v>0.99</v>
      </c>
      <c r="R8" s="9">
        <f t="shared" si="5"/>
        <v>3.6849999999999996</v>
      </c>
      <c r="S8" s="10">
        <f t="shared" si="1"/>
        <v>13.434999999999999</v>
      </c>
      <c r="T8" s="11">
        <f t="shared" si="2"/>
        <v>0.66666666666666663</v>
      </c>
      <c r="U8" s="12">
        <f t="shared" si="3"/>
        <v>0.37794871794871782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44624</v>
      </c>
      <c r="C9" s="3" t="s">
        <v>62</v>
      </c>
      <c r="D9" s="3" t="s">
        <v>23</v>
      </c>
      <c r="E9" s="3">
        <v>1</v>
      </c>
      <c r="F9" s="3" t="s">
        <v>36</v>
      </c>
      <c r="G9" s="3" t="s">
        <v>20</v>
      </c>
      <c r="H9" s="3" t="s">
        <v>24</v>
      </c>
      <c r="I9" s="3" t="s">
        <v>25</v>
      </c>
      <c r="J9" s="5" t="s">
        <v>45</v>
      </c>
      <c r="K9" s="23" t="s">
        <v>63</v>
      </c>
      <c r="L9" s="6" t="s">
        <v>27</v>
      </c>
      <c r="M9" s="7">
        <v>2</v>
      </c>
      <c r="N9" s="7">
        <v>0.75</v>
      </c>
      <c r="O9" s="8" t="s">
        <v>28</v>
      </c>
      <c r="P9" s="7">
        <f t="shared" si="4"/>
        <v>10.5</v>
      </c>
      <c r="Q9" s="32">
        <f t="shared" si="0"/>
        <v>-0.75</v>
      </c>
      <c r="R9" s="9">
        <f t="shared" si="5"/>
        <v>2.9349999999999996</v>
      </c>
      <c r="S9" s="10">
        <f t="shared" si="1"/>
        <v>13.434999999999999</v>
      </c>
      <c r="T9" s="11">
        <f t="shared" si="2"/>
        <v>0.5714285714285714</v>
      </c>
      <c r="U9" s="12">
        <f t="shared" si="3"/>
        <v>0.2795238095238094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44624</v>
      </c>
      <c r="C10" s="3" t="s">
        <v>64</v>
      </c>
      <c r="D10" s="3" t="s">
        <v>23</v>
      </c>
      <c r="E10" s="3">
        <v>1</v>
      </c>
      <c r="F10" s="3" t="s">
        <v>41</v>
      </c>
      <c r="G10" s="3" t="s">
        <v>20</v>
      </c>
      <c r="H10" s="3" t="s">
        <v>24</v>
      </c>
      <c r="I10" s="3" t="s">
        <v>25</v>
      </c>
      <c r="J10" s="5" t="s">
        <v>44</v>
      </c>
      <c r="K10" s="23" t="s">
        <v>65</v>
      </c>
      <c r="L10" s="6" t="s">
        <v>27</v>
      </c>
      <c r="M10" s="7">
        <v>2.1</v>
      </c>
      <c r="N10" s="7">
        <v>2</v>
      </c>
      <c r="O10" s="8" t="s">
        <v>28</v>
      </c>
      <c r="P10" s="7">
        <f t="shared" si="4"/>
        <v>12.5</v>
      </c>
      <c r="Q10" s="32">
        <f t="shared" si="0"/>
        <v>-2</v>
      </c>
      <c r="R10" s="9">
        <f t="shared" si="5"/>
        <v>0.93499999999999961</v>
      </c>
      <c r="S10" s="10">
        <f t="shared" si="1"/>
        <v>13.434999999999999</v>
      </c>
      <c r="T10" s="11">
        <f t="shared" si="2"/>
        <v>0.5</v>
      </c>
      <c r="U10" s="12">
        <f t="shared" si="3"/>
        <v>7.4799999999999894E-2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44624</v>
      </c>
      <c r="C11" s="3" t="s">
        <v>66</v>
      </c>
      <c r="D11" s="3" t="s">
        <v>92</v>
      </c>
      <c r="E11" s="3">
        <v>2</v>
      </c>
      <c r="F11" s="3" t="s">
        <v>67</v>
      </c>
      <c r="G11" s="3" t="s">
        <v>20</v>
      </c>
      <c r="H11" s="3" t="s">
        <v>24</v>
      </c>
      <c r="I11" s="3" t="s">
        <v>25</v>
      </c>
      <c r="J11" s="13" t="s">
        <v>68</v>
      </c>
      <c r="K11" s="23"/>
      <c r="L11" s="6" t="s">
        <v>27</v>
      </c>
      <c r="M11" s="7">
        <v>2.08</v>
      </c>
      <c r="N11" s="7">
        <v>1.5</v>
      </c>
      <c r="O11" s="8" t="s">
        <v>28</v>
      </c>
      <c r="P11" s="7">
        <f t="shared" si="4"/>
        <v>14</v>
      </c>
      <c r="Q11" s="32">
        <f t="shared" si="0"/>
        <v>-1.5</v>
      </c>
      <c r="R11" s="9">
        <f t="shared" si="5"/>
        <v>-0.56500000000000039</v>
      </c>
      <c r="S11" s="10">
        <f t="shared" si="1"/>
        <v>13.434999999999999</v>
      </c>
      <c r="T11" s="11">
        <f t="shared" si="2"/>
        <v>0.44444444444444442</v>
      </c>
      <c r="U11" s="12">
        <f t="shared" si="3"/>
        <v>-4.0357142857142946E-2</v>
      </c>
      <c r="V11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44625</v>
      </c>
      <c r="C12" s="3" t="s">
        <v>69</v>
      </c>
      <c r="D12" s="3" t="s">
        <v>23</v>
      </c>
      <c r="E12" s="3">
        <v>2</v>
      </c>
      <c r="F12" s="3" t="s">
        <v>70</v>
      </c>
      <c r="G12" s="3" t="s">
        <v>20</v>
      </c>
      <c r="H12" s="3" t="s">
        <v>24</v>
      </c>
      <c r="I12" s="3" t="s">
        <v>25</v>
      </c>
      <c r="J12" s="13" t="s">
        <v>71</v>
      </c>
      <c r="K12" s="23"/>
      <c r="L12" s="6" t="s">
        <v>22</v>
      </c>
      <c r="M12" s="7">
        <v>1.2270000000000001</v>
      </c>
      <c r="N12" s="7">
        <v>1</v>
      </c>
      <c r="O12" s="8" t="s">
        <v>28</v>
      </c>
      <c r="P12" s="7">
        <f t="shared" si="4"/>
        <v>15</v>
      </c>
      <c r="Q12" s="28">
        <f t="shared" si="0"/>
        <v>0.22700000000000009</v>
      </c>
      <c r="R12" s="9">
        <f t="shared" si="5"/>
        <v>-0.3380000000000003</v>
      </c>
      <c r="S12" s="10">
        <f t="shared" si="1"/>
        <v>14.661999999999999</v>
      </c>
      <c r="T12" s="11">
        <f t="shared" si="2"/>
        <v>0.5</v>
      </c>
      <c r="U12" s="12">
        <f t="shared" si="3"/>
        <v>-2.2533333333333398E-2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44625</v>
      </c>
      <c r="C13" s="3" t="s">
        <v>72</v>
      </c>
      <c r="D13" s="3" t="s">
        <v>23</v>
      </c>
      <c r="E13" s="3">
        <v>1</v>
      </c>
      <c r="F13" s="3" t="s">
        <v>41</v>
      </c>
      <c r="G13" s="3" t="s">
        <v>20</v>
      </c>
      <c r="H13" s="3" t="s">
        <v>24</v>
      </c>
      <c r="I13" s="3" t="s">
        <v>25</v>
      </c>
      <c r="J13" s="5" t="s">
        <v>40</v>
      </c>
      <c r="K13" s="23"/>
      <c r="L13" s="6" t="s">
        <v>27</v>
      </c>
      <c r="M13" s="7">
        <v>2.1</v>
      </c>
      <c r="N13" s="7">
        <v>1.5</v>
      </c>
      <c r="O13" s="8" t="s">
        <v>28</v>
      </c>
      <c r="P13" s="7">
        <f t="shared" si="4"/>
        <v>16.5</v>
      </c>
      <c r="Q13" s="32">
        <f t="shared" si="0"/>
        <v>-1.5</v>
      </c>
      <c r="R13" s="9">
        <f t="shared" si="5"/>
        <v>-1.8380000000000003</v>
      </c>
      <c r="S13" s="10">
        <f t="shared" si="1"/>
        <v>14.661999999999999</v>
      </c>
      <c r="T13" s="11">
        <f t="shared" si="2"/>
        <v>0.45454545454545453</v>
      </c>
      <c r="U13" s="12">
        <f t="shared" si="3"/>
        <v>-0.11139393939393945</v>
      </c>
      <c r="V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44625</v>
      </c>
      <c r="C14" s="3" t="s">
        <v>73</v>
      </c>
      <c r="D14" s="3" t="s">
        <v>23</v>
      </c>
      <c r="E14" s="3">
        <v>1</v>
      </c>
      <c r="F14" s="3">
        <v>1</v>
      </c>
      <c r="G14" s="3" t="s">
        <v>20</v>
      </c>
      <c r="H14" s="3" t="s">
        <v>24</v>
      </c>
      <c r="I14" s="3" t="s">
        <v>25</v>
      </c>
      <c r="J14" s="13" t="s">
        <v>74</v>
      </c>
      <c r="K14" s="23"/>
      <c r="L14" s="6" t="s">
        <v>22</v>
      </c>
      <c r="M14" s="7">
        <v>1.9</v>
      </c>
      <c r="N14" s="7">
        <v>2</v>
      </c>
      <c r="O14" s="8" t="s">
        <v>28</v>
      </c>
      <c r="P14" s="7">
        <f t="shared" si="4"/>
        <v>18.5</v>
      </c>
      <c r="Q14" s="28">
        <f t="shared" si="0"/>
        <v>1.7999999999999998</v>
      </c>
      <c r="R14" s="9">
        <f t="shared" si="5"/>
        <v>-3.8000000000000478E-2</v>
      </c>
      <c r="S14" s="10">
        <f t="shared" si="1"/>
        <v>18.462</v>
      </c>
      <c r="T14" s="11">
        <f t="shared" si="2"/>
        <v>0.5</v>
      </c>
      <c r="U14" s="12">
        <f t="shared" si="3"/>
        <v>-2.0540540540540677E-3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44625</v>
      </c>
      <c r="C15" s="3" t="s">
        <v>75</v>
      </c>
      <c r="D15" s="3" t="s">
        <v>23</v>
      </c>
      <c r="E15" s="3">
        <v>2</v>
      </c>
      <c r="F15" s="3" t="s">
        <v>76</v>
      </c>
      <c r="G15" s="3" t="s">
        <v>20</v>
      </c>
      <c r="H15" s="3" t="s">
        <v>24</v>
      </c>
      <c r="I15" s="3" t="s">
        <v>25</v>
      </c>
      <c r="J15" s="13" t="s">
        <v>77</v>
      </c>
      <c r="K15" s="23" t="s">
        <v>65</v>
      </c>
      <c r="L15" s="6" t="s">
        <v>27</v>
      </c>
      <c r="M15" s="7">
        <v>2.48</v>
      </c>
      <c r="N15" s="7">
        <v>3</v>
      </c>
      <c r="O15" s="8" t="s">
        <v>28</v>
      </c>
      <c r="P15" s="7">
        <f t="shared" si="4"/>
        <v>21.5</v>
      </c>
      <c r="Q15" s="32">
        <f t="shared" si="0"/>
        <v>-3</v>
      </c>
      <c r="R15" s="9">
        <f t="shared" si="5"/>
        <v>-3.0380000000000003</v>
      </c>
      <c r="S15" s="10">
        <f t="shared" si="1"/>
        <v>18.462</v>
      </c>
      <c r="T15" s="11">
        <f t="shared" si="2"/>
        <v>0.46153846153846156</v>
      </c>
      <c r="U15" s="12">
        <f t="shared" si="3"/>
        <v>-0.14130232558139535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44625</v>
      </c>
      <c r="C16" s="3" t="s">
        <v>78</v>
      </c>
      <c r="D16" s="3" t="s">
        <v>23</v>
      </c>
      <c r="E16" s="3">
        <v>1</v>
      </c>
      <c r="F16" s="3" t="s">
        <v>36</v>
      </c>
      <c r="G16" s="3" t="s">
        <v>20</v>
      </c>
      <c r="H16" s="3" t="s">
        <v>24</v>
      </c>
      <c r="I16" s="3" t="s">
        <v>25</v>
      </c>
      <c r="J16" s="13" t="s">
        <v>32</v>
      </c>
      <c r="K16" s="23"/>
      <c r="L16" s="6" t="s">
        <v>22</v>
      </c>
      <c r="M16" s="7">
        <v>1.9430000000000001</v>
      </c>
      <c r="N16" s="7">
        <v>2</v>
      </c>
      <c r="O16" s="8" t="s">
        <v>28</v>
      </c>
      <c r="P16" s="7">
        <f t="shared" si="4"/>
        <v>23.5</v>
      </c>
      <c r="Q16" s="28">
        <f t="shared" si="0"/>
        <v>1.8860000000000001</v>
      </c>
      <c r="R16" s="9">
        <f t="shared" si="5"/>
        <v>-1.1520000000000001</v>
      </c>
      <c r="S16" s="10">
        <f t="shared" si="1"/>
        <v>22.347999999999999</v>
      </c>
      <c r="T16" s="11">
        <f t="shared" si="2"/>
        <v>0.5</v>
      </c>
      <c r="U16" s="12">
        <f t="shared" si="3"/>
        <v>-4.9021276595744727E-2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44625</v>
      </c>
      <c r="C17" s="3" t="s">
        <v>79</v>
      </c>
      <c r="D17" s="3" t="s">
        <v>23</v>
      </c>
      <c r="E17" s="3">
        <v>1</v>
      </c>
      <c r="F17" s="3" t="s">
        <v>80</v>
      </c>
      <c r="G17" s="3" t="s">
        <v>20</v>
      </c>
      <c r="H17" s="3" t="s">
        <v>24</v>
      </c>
      <c r="I17" s="3" t="s">
        <v>25</v>
      </c>
      <c r="J17" s="34" t="s">
        <v>32</v>
      </c>
      <c r="K17" s="23"/>
      <c r="L17" s="6" t="s">
        <v>22</v>
      </c>
      <c r="M17" s="7">
        <v>1</v>
      </c>
      <c r="N17" s="7">
        <v>1.5</v>
      </c>
      <c r="O17" s="8" t="s">
        <v>28</v>
      </c>
      <c r="P17" s="7">
        <f t="shared" si="4"/>
        <v>25</v>
      </c>
      <c r="Q17" s="35">
        <f t="shared" si="0"/>
        <v>0</v>
      </c>
      <c r="R17" s="9">
        <f t="shared" si="5"/>
        <v>-1.1520000000000001</v>
      </c>
      <c r="S17" s="10">
        <f t="shared" si="1"/>
        <v>23.847999999999999</v>
      </c>
      <c r="T17" s="11">
        <f t="shared" si="2"/>
        <v>0.53333333333333333</v>
      </c>
      <c r="U17" s="12">
        <f t="shared" si="3"/>
        <v>-4.6080000000000038E-2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44625</v>
      </c>
      <c r="C18" s="3" t="s">
        <v>81</v>
      </c>
      <c r="D18" s="3" t="s">
        <v>92</v>
      </c>
      <c r="E18" s="3">
        <v>2</v>
      </c>
      <c r="F18" s="3" t="s">
        <v>82</v>
      </c>
      <c r="G18" s="3" t="s">
        <v>20</v>
      </c>
      <c r="H18" s="3" t="s">
        <v>24</v>
      </c>
      <c r="I18" s="3" t="s">
        <v>25</v>
      </c>
      <c r="J18" s="13" t="s">
        <v>83</v>
      </c>
      <c r="K18" s="23"/>
      <c r="L18" s="6" t="s">
        <v>22</v>
      </c>
      <c r="M18" s="7">
        <v>1.9850000000000001</v>
      </c>
      <c r="N18" s="7">
        <v>1.5</v>
      </c>
      <c r="O18" s="8" t="s">
        <v>28</v>
      </c>
      <c r="P18" s="7">
        <f t="shared" si="4"/>
        <v>26.5</v>
      </c>
      <c r="Q18" s="28">
        <f t="shared" si="0"/>
        <v>1.4775</v>
      </c>
      <c r="R18" s="9">
        <f t="shared" si="5"/>
        <v>0.3254999999999999</v>
      </c>
      <c r="S18" s="10">
        <f t="shared" si="1"/>
        <v>26.825499999999998</v>
      </c>
      <c r="T18" s="11">
        <f t="shared" si="2"/>
        <v>0.5625</v>
      </c>
      <c r="U18" s="12">
        <f t="shared" si="3"/>
        <v>1.2283018867924458E-2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44626</v>
      </c>
      <c r="C19" s="3" t="s">
        <v>84</v>
      </c>
      <c r="D19" s="3" t="s">
        <v>23</v>
      </c>
      <c r="E19" s="3">
        <v>2</v>
      </c>
      <c r="F19" s="3" t="s">
        <v>85</v>
      </c>
      <c r="G19" s="3" t="s">
        <v>20</v>
      </c>
      <c r="H19" s="3" t="s">
        <v>24</v>
      </c>
      <c r="I19" s="3" t="s">
        <v>25</v>
      </c>
      <c r="J19" s="13" t="s">
        <v>86</v>
      </c>
      <c r="K19" s="23" t="s">
        <v>87</v>
      </c>
      <c r="L19" s="6" t="s">
        <v>27</v>
      </c>
      <c r="M19" s="7">
        <v>2.29</v>
      </c>
      <c r="N19" s="7">
        <v>2</v>
      </c>
      <c r="O19" s="8" t="s">
        <v>28</v>
      </c>
      <c r="P19" s="7">
        <f t="shared" si="4"/>
        <v>28.5</v>
      </c>
      <c r="Q19" s="32">
        <f t="shared" si="0"/>
        <v>-2</v>
      </c>
      <c r="R19" s="9">
        <f t="shared" si="5"/>
        <v>-1.6745000000000001</v>
      </c>
      <c r="S19" s="10">
        <f t="shared" si="1"/>
        <v>26.825499999999998</v>
      </c>
      <c r="T19" s="11">
        <f t="shared" si="2"/>
        <v>0.52941176470588236</v>
      </c>
      <c r="U19" s="12">
        <f t="shared" si="3"/>
        <v>-5.8754385964912344E-2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44626</v>
      </c>
      <c r="C20" s="3" t="s">
        <v>88</v>
      </c>
      <c r="D20" s="3" t="s">
        <v>23</v>
      </c>
      <c r="E20" s="3">
        <v>1</v>
      </c>
      <c r="F20" s="3" t="s">
        <v>41</v>
      </c>
      <c r="G20" s="3" t="s">
        <v>20</v>
      </c>
      <c r="H20" s="3" t="s">
        <v>24</v>
      </c>
      <c r="I20" s="3" t="s">
        <v>25</v>
      </c>
      <c r="J20" s="34" t="s">
        <v>33</v>
      </c>
      <c r="K20" s="23" t="s">
        <v>89</v>
      </c>
      <c r="L20" s="6" t="s">
        <v>22</v>
      </c>
      <c r="M20" s="7">
        <v>1</v>
      </c>
      <c r="N20" s="7">
        <v>1.5</v>
      </c>
      <c r="O20" s="8" t="s">
        <v>28</v>
      </c>
      <c r="P20" s="7">
        <f t="shared" si="4"/>
        <v>30</v>
      </c>
      <c r="Q20" s="35">
        <f t="shared" si="0"/>
        <v>0</v>
      </c>
      <c r="R20" s="9">
        <f t="shared" si="5"/>
        <v>-1.6745000000000001</v>
      </c>
      <c r="S20" s="10">
        <f t="shared" si="1"/>
        <v>28.325499999999998</v>
      </c>
      <c r="T20" s="11">
        <f t="shared" si="2"/>
        <v>0.55555555555555558</v>
      </c>
      <c r="U20" s="12">
        <f t="shared" si="3"/>
        <v>-5.581666666666673E-2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44626</v>
      </c>
      <c r="C21" s="3" t="s">
        <v>90</v>
      </c>
      <c r="D21" s="3" t="s">
        <v>23</v>
      </c>
      <c r="E21" s="3">
        <v>1</v>
      </c>
      <c r="F21" s="3" t="s">
        <v>51</v>
      </c>
      <c r="G21" s="3" t="s">
        <v>20</v>
      </c>
      <c r="H21" s="3" t="s">
        <v>24</v>
      </c>
      <c r="I21" s="3" t="s">
        <v>25</v>
      </c>
      <c r="J21" s="5" t="s">
        <v>49</v>
      </c>
      <c r="K21" s="23"/>
      <c r="L21" s="6" t="s">
        <v>27</v>
      </c>
      <c r="M21" s="7">
        <v>2.48</v>
      </c>
      <c r="N21" s="7">
        <v>0.5</v>
      </c>
      <c r="O21" s="8" t="s">
        <v>28</v>
      </c>
      <c r="P21" s="7">
        <f t="shared" si="4"/>
        <v>30.5</v>
      </c>
      <c r="Q21" s="32">
        <f t="shared" si="0"/>
        <v>-0.5</v>
      </c>
      <c r="R21" s="9">
        <f t="shared" si="5"/>
        <v>-2.1745000000000001</v>
      </c>
      <c r="S21" s="10">
        <f t="shared" si="1"/>
        <v>28.325499999999998</v>
      </c>
      <c r="T21" s="11">
        <f t="shared" si="2"/>
        <v>0.52631578947368418</v>
      </c>
      <c r="U21" s="12">
        <f t="shared" si="3"/>
        <v>-7.1295081967213181E-2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44626</v>
      </c>
      <c r="C22" s="3" t="s">
        <v>91</v>
      </c>
      <c r="D22" s="3" t="s">
        <v>92</v>
      </c>
      <c r="E22" s="3">
        <v>2</v>
      </c>
      <c r="F22" s="3" t="s">
        <v>82</v>
      </c>
      <c r="G22" s="3" t="s">
        <v>20</v>
      </c>
      <c r="H22" s="3" t="s">
        <v>24</v>
      </c>
      <c r="I22" s="3" t="s">
        <v>25</v>
      </c>
      <c r="J22" s="13" t="s">
        <v>93</v>
      </c>
      <c r="K22" s="23" t="s">
        <v>94</v>
      </c>
      <c r="L22" s="6" t="s">
        <v>27</v>
      </c>
      <c r="M22" s="7">
        <v>1.91</v>
      </c>
      <c r="N22" s="7">
        <v>1.5</v>
      </c>
      <c r="O22" s="8" t="s">
        <v>28</v>
      </c>
      <c r="P22" s="7">
        <f t="shared" si="4"/>
        <v>32</v>
      </c>
      <c r="Q22" s="32">
        <f t="shared" si="0"/>
        <v>-1.5</v>
      </c>
      <c r="R22" s="9">
        <f t="shared" si="5"/>
        <v>-3.6745000000000001</v>
      </c>
      <c r="S22" s="10">
        <f t="shared" si="1"/>
        <v>28.325499999999998</v>
      </c>
      <c r="T22" s="11">
        <f t="shared" si="2"/>
        <v>0.5</v>
      </c>
      <c r="U22" s="12">
        <f t="shared" si="3"/>
        <v>-0.11482812500000006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7.75" customHeight="1" x14ac:dyDescent="0.2">
      <c r="A23" s="3">
        <v>21</v>
      </c>
      <c r="B23" s="4">
        <v>44626</v>
      </c>
      <c r="C23" s="3" t="s">
        <v>95</v>
      </c>
      <c r="D23" s="3" t="s">
        <v>23</v>
      </c>
      <c r="E23" s="3">
        <v>1</v>
      </c>
      <c r="F23" s="3" t="s">
        <v>51</v>
      </c>
      <c r="G23" s="3" t="s">
        <v>20</v>
      </c>
      <c r="H23" s="3" t="s">
        <v>24</v>
      </c>
      <c r="I23" s="3" t="s">
        <v>25</v>
      </c>
      <c r="J23" s="5" t="s">
        <v>26</v>
      </c>
      <c r="K23" s="23" t="s">
        <v>96</v>
      </c>
      <c r="L23" s="6" t="s">
        <v>27</v>
      </c>
      <c r="M23" s="7">
        <v>2.02</v>
      </c>
      <c r="N23" s="7">
        <v>1.5</v>
      </c>
      <c r="O23" s="8" t="s">
        <v>28</v>
      </c>
      <c r="P23" s="7">
        <f t="shared" si="4"/>
        <v>33.5</v>
      </c>
      <c r="Q23" s="32">
        <f t="shared" si="0"/>
        <v>-1.5</v>
      </c>
      <c r="R23" s="9">
        <f t="shared" si="5"/>
        <v>-5.1745000000000001</v>
      </c>
      <c r="S23" s="10">
        <f t="shared" si="1"/>
        <v>28.325499999999998</v>
      </c>
      <c r="T23" s="11">
        <f t="shared" si="2"/>
        <v>0.47619047619047616</v>
      </c>
      <c r="U23" s="12">
        <f t="shared" si="3"/>
        <v>-0.15446268656716425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44626</v>
      </c>
      <c r="C24" s="3" t="s">
        <v>97</v>
      </c>
      <c r="D24" s="3" t="s">
        <v>29</v>
      </c>
      <c r="E24" s="3">
        <v>1</v>
      </c>
      <c r="F24" s="3" t="s">
        <v>98</v>
      </c>
      <c r="G24" s="3" t="s">
        <v>20</v>
      </c>
      <c r="H24" s="3" t="s">
        <v>24</v>
      </c>
      <c r="I24" s="3" t="s">
        <v>21</v>
      </c>
      <c r="J24" s="13" t="s">
        <v>99</v>
      </c>
      <c r="K24" s="23"/>
      <c r="L24" s="6" t="s">
        <v>22</v>
      </c>
      <c r="M24" s="7">
        <v>1.9</v>
      </c>
      <c r="N24" s="7">
        <v>2</v>
      </c>
      <c r="O24" s="8" t="s">
        <v>28</v>
      </c>
      <c r="P24" s="7">
        <f t="shared" si="4"/>
        <v>35.5</v>
      </c>
      <c r="Q24" s="28">
        <f t="shared" si="0"/>
        <v>1.7999999999999998</v>
      </c>
      <c r="R24" s="9">
        <f t="shared" si="5"/>
        <v>-3.3745000000000003</v>
      </c>
      <c r="S24" s="10">
        <f t="shared" si="1"/>
        <v>32.125500000000002</v>
      </c>
      <c r="T24" s="11">
        <f t="shared" si="2"/>
        <v>0.5</v>
      </c>
      <c r="U24" s="12">
        <f t="shared" si="3"/>
        <v>-9.5056338028168944E-2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44626</v>
      </c>
      <c r="C25" s="3" t="s">
        <v>100</v>
      </c>
      <c r="D25" s="3" t="s">
        <v>23</v>
      </c>
      <c r="E25" s="3">
        <v>1</v>
      </c>
      <c r="F25" s="3" t="s">
        <v>101</v>
      </c>
      <c r="G25" s="3" t="s">
        <v>20</v>
      </c>
      <c r="H25" s="3" t="s">
        <v>24</v>
      </c>
      <c r="I25" s="3" t="s">
        <v>25</v>
      </c>
      <c r="J25" s="5" t="s">
        <v>44</v>
      </c>
      <c r="K25" s="23"/>
      <c r="L25" s="6" t="s">
        <v>27</v>
      </c>
      <c r="M25" s="7">
        <v>2.09</v>
      </c>
      <c r="N25" s="7">
        <v>1.5</v>
      </c>
      <c r="O25" s="8" t="s">
        <v>28</v>
      </c>
      <c r="P25" s="7">
        <f t="shared" si="4"/>
        <v>37</v>
      </c>
      <c r="Q25" s="32">
        <f t="shared" si="0"/>
        <v>-1.5</v>
      </c>
      <c r="R25" s="9">
        <f t="shared" si="5"/>
        <v>-4.8745000000000003</v>
      </c>
      <c r="S25" s="10">
        <f t="shared" si="1"/>
        <v>32.125500000000002</v>
      </c>
      <c r="T25" s="11">
        <f t="shared" si="2"/>
        <v>0.47826086956521741</v>
      </c>
      <c r="U25" s="12">
        <f t="shared" si="3"/>
        <v>-0.13174324324324319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44626</v>
      </c>
      <c r="C26" s="3" t="s">
        <v>102</v>
      </c>
      <c r="D26" s="3" t="s">
        <v>23</v>
      </c>
      <c r="E26" s="3">
        <v>1</v>
      </c>
      <c r="F26" s="3" t="s">
        <v>53</v>
      </c>
      <c r="G26" s="3" t="s">
        <v>20</v>
      </c>
      <c r="H26" s="3" t="s">
        <v>24</v>
      </c>
      <c r="I26" s="3" t="s">
        <v>25</v>
      </c>
      <c r="J26" s="5" t="s">
        <v>45</v>
      </c>
      <c r="K26" s="23" t="s">
        <v>65</v>
      </c>
      <c r="L26" s="6" t="s">
        <v>27</v>
      </c>
      <c r="M26" s="7">
        <v>1.96</v>
      </c>
      <c r="N26" s="7">
        <v>2</v>
      </c>
      <c r="O26" s="8" t="s">
        <v>28</v>
      </c>
      <c r="P26" s="7">
        <f t="shared" si="4"/>
        <v>39</v>
      </c>
      <c r="Q26" s="32">
        <f t="shared" si="0"/>
        <v>-2</v>
      </c>
      <c r="R26" s="9">
        <f t="shared" si="5"/>
        <v>-6.8745000000000003</v>
      </c>
      <c r="S26" s="10">
        <f t="shared" si="1"/>
        <v>32.125500000000002</v>
      </c>
      <c r="T26" s="11">
        <f t="shared" si="2"/>
        <v>0.45833333333333331</v>
      </c>
      <c r="U26" s="12">
        <f t="shared" si="3"/>
        <v>-0.17626923076923071</v>
      </c>
      <c r="V26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44626</v>
      </c>
      <c r="C27" s="3" t="s">
        <v>103</v>
      </c>
      <c r="D27" s="3" t="s">
        <v>23</v>
      </c>
      <c r="E27" s="3">
        <v>2</v>
      </c>
      <c r="F27" s="3" t="s">
        <v>104</v>
      </c>
      <c r="G27" s="3" t="s">
        <v>20</v>
      </c>
      <c r="H27" s="3" t="s">
        <v>24</v>
      </c>
      <c r="I27" s="3" t="s">
        <v>25</v>
      </c>
      <c r="J27" s="13" t="s">
        <v>105</v>
      </c>
      <c r="K27" s="23" t="s">
        <v>65</v>
      </c>
      <c r="L27" s="6" t="s">
        <v>27</v>
      </c>
      <c r="M27" s="7">
        <v>2.33</v>
      </c>
      <c r="N27" s="7">
        <v>1.5</v>
      </c>
      <c r="O27" s="8" t="s">
        <v>28</v>
      </c>
      <c r="P27" s="7">
        <f t="shared" si="4"/>
        <v>40.5</v>
      </c>
      <c r="Q27" s="32">
        <f t="shared" si="0"/>
        <v>-1.5</v>
      </c>
      <c r="R27" s="9">
        <f t="shared" si="5"/>
        <v>-8.3745000000000012</v>
      </c>
      <c r="S27" s="10">
        <f t="shared" si="1"/>
        <v>32.125500000000002</v>
      </c>
      <c r="T27" s="11">
        <f t="shared" si="2"/>
        <v>0.44</v>
      </c>
      <c r="U27" s="12">
        <f t="shared" si="3"/>
        <v>-0.20677777777777773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44628</v>
      </c>
      <c r="C28" s="3" t="s">
        <v>106</v>
      </c>
      <c r="D28" s="3" t="s">
        <v>29</v>
      </c>
      <c r="E28" s="3">
        <v>1</v>
      </c>
      <c r="F28" s="3" t="s">
        <v>35</v>
      </c>
      <c r="G28" s="3" t="s">
        <v>20</v>
      </c>
      <c r="H28" s="3" t="s">
        <v>107</v>
      </c>
      <c r="I28" s="3" t="s">
        <v>25</v>
      </c>
      <c r="J28" s="5" t="s">
        <v>108</v>
      </c>
      <c r="K28" s="23"/>
      <c r="L28" s="6" t="s">
        <v>27</v>
      </c>
      <c r="M28" s="7">
        <v>4.46</v>
      </c>
      <c r="N28" s="7">
        <v>0.5</v>
      </c>
      <c r="O28" s="8" t="s">
        <v>28</v>
      </c>
      <c r="P28" s="7">
        <f t="shared" si="4"/>
        <v>41</v>
      </c>
      <c r="Q28" s="32">
        <f t="shared" si="0"/>
        <v>-0.5</v>
      </c>
      <c r="R28" s="9">
        <f t="shared" si="5"/>
        <v>-8.8745000000000012</v>
      </c>
      <c r="S28" s="10">
        <f t="shared" si="1"/>
        <v>32.125500000000002</v>
      </c>
      <c r="T28" s="11">
        <f t="shared" si="2"/>
        <v>0.42307692307692307</v>
      </c>
      <c r="U28" s="12">
        <f t="shared" si="3"/>
        <v>-0.21645121951219506</v>
      </c>
      <c r="V28">
        <f>COUNTIF($L$2:L28,1)</f>
        <v>11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44629</v>
      </c>
      <c r="C29" s="3" t="s">
        <v>109</v>
      </c>
      <c r="D29" s="3" t="s">
        <v>23</v>
      </c>
      <c r="E29" s="3">
        <v>1</v>
      </c>
      <c r="F29" s="3" t="s">
        <v>47</v>
      </c>
      <c r="G29" s="3" t="s">
        <v>20</v>
      </c>
      <c r="H29" s="3" t="s">
        <v>24</v>
      </c>
      <c r="I29" s="3" t="s">
        <v>25</v>
      </c>
      <c r="J29" s="13" t="s">
        <v>33</v>
      </c>
      <c r="K29" s="23"/>
      <c r="L29" s="6" t="s">
        <v>22</v>
      </c>
      <c r="M29" s="7">
        <v>2.35</v>
      </c>
      <c r="N29" s="7">
        <v>2</v>
      </c>
      <c r="O29" s="8" t="s">
        <v>28</v>
      </c>
      <c r="P29" s="7">
        <f t="shared" si="4"/>
        <v>43</v>
      </c>
      <c r="Q29" s="28">
        <f t="shared" si="0"/>
        <v>2.7</v>
      </c>
      <c r="R29" s="9">
        <f t="shared" si="5"/>
        <v>-6.174500000000001</v>
      </c>
      <c r="S29" s="10">
        <f t="shared" si="1"/>
        <v>36.825499999999998</v>
      </c>
      <c r="T29" s="11">
        <f t="shared" si="2"/>
        <v>0.44444444444444442</v>
      </c>
      <c r="U29" s="12">
        <f t="shared" si="3"/>
        <v>-0.143593023255814</v>
      </c>
      <c r="V29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44629</v>
      </c>
      <c r="C30" s="3" t="s">
        <v>109</v>
      </c>
      <c r="D30" s="3" t="s">
        <v>23</v>
      </c>
      <c r="E30" s="3">
        <v>1</v>
      </c>
      <c r="F30" s="3" t="s">
        <v>110</v>
      </c>
      <c r="G30" s="3" t="s">
        <v>20</v>
      </c>
      <c r="H30" s="3" t="s">
        <v>39</v>
      </c>
      <c r="I30" s="3" t="s">
        <v>25</v>
      </c>
      <c r="J30" s="5" t="s">
        <v>33</v>
      </c>
      <c r="K30" s="23"/>
      <c r="L30" s="6" t="s">
        <v>27</v>
      </c>
      <c r="M30" s="7">
        <v>6.49</v>
      </c>
      <c r="N30" s="7">
        <v>0.5</v>
      </c>
      <c r="O30" s="8" t="s">
        <v>28</v>
      </c>
      <c r="P30" s="7">
        <f t="shared" si="4"/>
        <v>43.5</v>
      </c>
      <c r="Q30" s="32">
        <f t="shared" si="0"/>
        <v>-0.5</v>
      </c>
      <c r="R30" s="9">
        <f t="shared" si="5"/>
        <v>-6.674500000000001</v>
      </c>
      <c r="S30" s="10">
        <f t="shared" si="1"/>
        <v>36.825499999999998</v>
      </c>
      <c r="T30" s="11">
        <f t="shared" si="2"/>
        <v>0.42857142857142855</v>
      </c>
      <c r="U30" s="12">
        <f t="shared" si="3"/>
        <v>-0.15343678160919544</v>
      </c>
      <c r="V30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44629</v>
      </c>
      <c r="C31" s="3" t="s">
        <v>111</v>
      </c>
      <c r="D31" s="3" t="s">
        <v>23</v>
      </c>
      <c r="E31" s="3">
        <v>1</v>
      </c>
      <c r="F31" s="3" t="s">
        <v>112</v>
      </c>
      <c r="G31" s="3" t="s">
        <v>20</v>
      </c>
      <c r="H31" s="3" t="s">
        <v>24</v>
      </c>
      <c r="I31" s="3" t="s">
        <v>25</v>
      </c>
      <c r="J31" s="34" t="s">
        <v>30</v>
      </c>
      <c r="K31" s="23" t="s">
        <v>113</v>
      </c>
      <c r="L31" s="6" t="s">
        <v>22</v>
      </c>
      <c r="M31" s="7">
        <v>1</v>
      </c>
      <c r="N31" s="7">
        <v>1.5</v>
      </c>
      <c r="O31" s="8" t="s">
        <v>28</v>
      </c>
      <c r="P31" s="7">
        <f t="shared" si="4"/>
        <v>45</v>
      </c>
      <c r="Q31" s="35">
        <f t="shared" si="0"/>
        <v>0</v>
      </c>
      <c r="R31" s="9">
        <f t="shared" si="5"/>
        <v>-6.674500000000001</v>
      </c>
      <c r="S31" s="10">
        <f t="shared" si="1"/>
        <v>38.325499999999998</v>
      </c>
      <c r="T31" s="11">
        <f t="shared" si="2"/>
        <v>0.44827586206896552</v>
      </c>
      <c r="U31" s="12">
        <f t="shared" si="3"/>
        <v>-0.14832222222222227</v>
      </c>
      <c r="V31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44629</v>
      </c>
      <c r="C32" s="3" t="s">
        <v>114</v>
      </c>
      <c r="D32" s="3" t="s">
        <v>23</v>
      </c>
      <c r="E32" s="3">
        <v>1</v>
      </c>
      <c r="F32" s="3" t="s">
        <v>115</v>
      </c>
      <c r="G32" s="3" t="s">
        <v>20</v>
      </c>
      <c r="H32" s="3" t="s">
        <v>24</v>
      </c>
      <c r="I32" s="3" t="s">
        <v>25</v>
      </c>
      <c r="J32" s="13" t="s">
        <v>116</v>
      </c>
      <c r="K32" s="23"/>
      <c r="L32" s="6" t="s">
        <v>22</v>
      </c>
      <c r="M32" s="7">
        <v>1.45</v>
      </c>
      <c r="N32" s="7">
        <v>2</v>
      </c>
      <c r="O32" s="8" t="s">
        <v>28</v>
      </c>
      <c r="P32" s="7">
        <f t="shared" si="4"/>
        <v>47</v>
      </c>
      <c r="Q32" s="28">
        <f t="shared" si="0"/>
        <v>0.89999999999999991</v>
      </c>
      <c r="R32" s="9">
        <f t="shared" si="5"/>
        <v>-5.7745000000000015</v>
      </c>
      <c r="S32" s="10">
        <f t="shared" si="1"/>
        <v>41.225499999999997</v>
      </c>
      <c r="T32" s="11">
        <f t="shared" si="2"/>
        <v>0.46666666666666667</v>
      </c>
      <c r="U32" s="12">
        <f t="shared" si="3"/>
        <v>-0.12286170212765965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44629</v>
      </c>
      <c r="C33" s="3" t="s">
        <v>117</v>
      </c>
      <c r="D33" s="3" t="s">
        <v>23</v>
      </c>
      <c r="E33" s="3">
        <v>1</v>
      </c>
      <c r="F33" s="3" t="s">
        <v>41</v>
      </c>
      <c r="G33" s="3" t="s">
        <v>20</v>
      </c>
      <c r="H33" s="3" t="s">
        <v>24</v>
      </c>
      <c r="I33" s="3" t="s">
        <v>25</v>
      </c>
      <c r="J33" s="5" t="s">
        <v>118</v>
      </c>
      <c r="K33" s="23"/>
      <c r="L33" s="6" t="s">
        <v>27</v>
      </c>
      <c r="M33" s="7">
        <v>2</v>
      </c>
      <c r="N33" s="7">
        <v>1.5</v>
      </c>
      <c r="O33" s="8" t="s">
        <v>28</v>
      </c>
      <c r="P33" s="7">
        <f t="shared" si="4"/>
        <v>48.5</v>
      </c>
      <c r="Q33" s="32">
        <f t="shared" si="0"/>
        <v>-1.5</v>
      </c>
      <c r="R33" s="9">
        <f t="shared" si="5"/>
        <v>-7.2745000000000015</v>
      </c>
      <c r="S33" s="10">
        <f t="shared" si="1"/>
        <v>41.225499999999997</v>
      </c>
      <c r="T33" s="11">
        <f t="shared" si="2"/>
        <v>0.45161290322580644</v>
      </c>
      <c r="U33" s="12">
        <f t="shared" si="3"/>
        <v>-0.14998969072164955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44630</v>
      </c>
      <c r="C34" s="3" t="s">
        <v>119</v>
      </c>
      <c r="D34" s="3" t="s">
        <v>29</v>
      </c>
      <c r="E34" s="3">
        <v>1</v>
      </c>
      <c r="F34" s="3" t="s">
        <v>120</v>
      </c>
      <c r="G34" s="3" t="s">
        <v>20</v>
      </c>
      <c r="H34" s="3" t="s">
        <v>24</v>
      </c>
      <c r="I34" s="3" t="s">
        <v>25</v>
      </c>
      <c r="J34" s="13" t="s">
        <v>121</v>
      </c>
      <c r="K34" s="23"/>
      <c r="L34" s="6" t="s">
        <v>22</v>
      </c>
      <c r="M34" s="7">
        <v>2.2599999999999998</v>
      </c>
      <c r="N34" s="7">
        <v>1</v>
      </c>
      <c r="O34" s="8" t="s">
        <v>28</v>
      </c>
      <c r="P34" s="7">
        <f t="shared" si="4"/>
        <v>49.5</v>
      </c>
      <c r="Q34" s="28">
        <f t="shared" si="0"/>
        <v>1.2599999999999998</v>
      </c>
      <c r="R34" s="9">
        <f t="shared" si="5"/>
        <v>-6.0145000000000017</v>
      </c>
      <c r="S34" s="10">
        <f t="shared" si="1"/>
        <v>43.485500000000002</v>
      </c>
      <c r="T34" s="11">
        <f t="shared" si="2"/>
        <v>0.46875</v>
      </c>
      <c r="U34" s="12">
        <f t="shared" si="3"/>
        <v>-0.12150505050505046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44632</v>
      </c>
      <c r="C35" s="3" t="s">
        <v>122</v>
      </c>
      <c r="D35" s="3" t="s">
        <v>23</v>
      </c>
      <c r="E35" s="3">
        <v>1</v>
      </c>
      <c r="F35" s="3" t="s">
        <v>51</v>
      </c>
      <c r="G35" s="3" t="s">
        <v>20</v>
      </c>
      <c r="H35" s="3" t="s">
        <v>24</v>
      </c>
      <c r="I35" s="3" t="s">
        <v>25</v>
      </c>
      <c r="J35" s="5" t="s">
        <v>45</v>
      </c>
      <c r="K35" s="23" t="s">
        <v>65</v>
      </c>
      <c r="L35" s="6" t="s">
        <v>27</v>
      </c>
      <c r="M35" s="7">
        <v>2</v>
      </c>
      <c r="N35" s="7">
        <v>1.5</v>
      </c>
      <c r="O35" s="8" t="s">
        <v>28</v>
      </c>
      <c r="P35" s="7">
        <f t="shared" si="4"/>
        <v>51</v>
      </c>
      <c r="Q35" s="32">
        <f t="shared" si="0"/>
        <v>-1.5</v>
      </c>
      <c r="R35" s="9">
        <f t="shared" si="5"/>
        <v>-7.5145000000000017</v>
      </c>
      <c r="S35" s="10">
        <f t="shared" si="1"/>
        <v>43.485500000000002</v>
      </c>
      <c r="T35" s="11">
        <f t="shared" si="2"/>
        <v>0.45454545454545453</v>
      </c>
      <c r="U35" s="12">
        <f t="shared" si="3"/>
        <v>-0.14734313725490192</v>
      </c>
      <c r="V35">
        <f>COUNTIF($L$2:L35,1)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44632</v>
      </c>
      <c r="C36" s="3" t="s">
        <v>123</v>
      </c>
      <c r="D36" s="3" t="s">
        <v>23</v>
      </c>
      <c r="E36" s="3">
        <v>1</v>
      </c>
      <c r="F36" s="3" t="s">
        <v>36</v>
      </c>
      <c r="G36" s="3" t="s">
        <v>20</v>
      </c>
      <c r="H36" s="3" t="s">
        <v>24</v>
      </c>
      <c r="I36" s="3" t="s">
        <v>25</v>
      </c>
      <c r="J36" s="13" t="s">
        <v>42</v>
      </c>
      <c r="K36" s="23"/>
      <c r="L36" s="6" t="s">
        <v>22</v>
      </c>
      <c r="M36" s="7">
        <v>1.9</v>
      </c>
      <c r="N36" s="7">
        <v>2</v>
      </c>
      <c r="O36" s="8" t="s">
        <v>28</v>
      </c>
      <c r="P36" s="7">
        <f t="shared" si="4"/>
        <v>53</v>
      </c>
      <c r="Q36" s="28">
        <f t="shared" si="0"/>
        <v>1.7999999999999998</v>
      </c>
      <c r="R36" s="9">
        <f t="shared" si="5"/>
        <v>-5.7145000000000019</v>
      </c>
      <c r="S36" s="10">
        <f t="shared" si="1"/>
        <v>47.285499999999999</v>
      </c>
      <c r="T36" s="11">
        <f t="shared" si="2"/>
        <v>0.47058823529411764</v>
      </c>
      <c r="U36" s="12">
        <f t="shared" si="3"/>
        <v>-0.10782075471698115</v>
      </c>
      <c r="V36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44632</v>
      </c>
      <c r="C37" s="3" t="s">
        <v>124</v>
      </c>
      <c r="D37" s="3" t="s">
        <v>29</v>
      </c>
      <c r="E37" s="3">
        <v>2</v>
      </c>
      <c r="F37" s="3" t="s">
        <v>125</v>
      </c>
      <c r="G37" s="3" t="s">
        <v>20</v>
      </c>
      <c r="H37" s="3" t="s">
        <v>24</v>
      </c>
      <c r="I37" s="3" t="s">
        <v>25</v>
      </c>
      <c r="J37" s="13" t="s">
        <v>126</v>
      </c>
      <c r="K37" s="23" t="s">
        <v>127</v>
      </c>
      <c r="L37" s="6" t="s">
        <v>27</v>
      </c>
      <c r="M37" s="7">
        <v>2.29</v>
      </c>
      <c r="N37" s="7">
        <v>2</v>
      </c>
      <c r="O37" s="8" t="s">
        <v>28</v>
      </c>
      <c r="P37" s="7">
        <f t="shared" si="4"/>
        <v>55</v>
      </c>
      <c r="Q37" s="32">
        <f t="shared" si="0"/>
        <v>-2</v>
      </c>
      <c r="R37" s="9">
        <f t="shared" si="5"/>
        <v>-7.7145000000000019</v>
      </c>
      <c r="S37" s="10">
        <f t="shared" si="1"/>
        <v>47.285499999999999</v>
      </c>
      <c r="T37" s="11">
        <f t="shared" si="2"/>
        <v>0.45714285714285713</v>
      </c>
      <c r="U37" s="12">
        <f t="shared" si="3"/>
        <v>-0.1402636363636364</v>
      </c>
      <c r="V37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44632</v>
      </c>
      <c r="C38" s="3" t="s">
        <v>128</v>
      </c>
      <c r="D38" s="3" t="s">
        <v>23</v>
      </c>
      <c r="E38" s="3">
        <v>2</v>
      </c>
      <c r="F38" s="3" t="s">
        <v>38</v>
      </c>
      <c r="G38" s="3" t="s">
        <v>20</v>
      </c>
      <c r="H38" s="3" t="s">
        <v>24</v>
      </c>
      <c r="I38" s="3" t="s">
        <v>25</v>
      </c>
      <c r="J38" s="13" t="s">
        <v>129</v>
      </c>
      <c r="K38" s="23"/>
      <c r="L38" s="6" t="s">
        <v>22</v>
      </c>
      <c r="M38" s="7">
        <v>2</v>
      </c>
      <c r="N38" s="7">
        <v>1.5</v>
      </c>
      <c r="O38" s="8" t="s">
        <v>28</v>
      </c>
      <c r="P38" s="7">
        <f t="shared" si="4"/>
        <v>56.5</v>
      </c>
      <c r="Q38" s="28">
        <f t="shared" si="0"/>
        <v>1.5</v>
      </c>
      <c r="R38" s="9">
        <f t="shared" si="5"/>
        <v>-6.2145000000000019</v>
      </c>
      <c r="S38" s="10">
        <f t="shared" si="1"/>
        <v>50.285499999999999</v>
      </c>
      <c r="T38" s="11">
        <f t="shared" si="2"/>
        <v>0.47222222222222221</v>
      </c>
      <c r="U38" s="12">
        <f t="shared" si="3"/>
        <v>-0.1099911504424779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44632</v>
      </c>
      <c r="C39" s="3" t="s">
        <v>130</v>
      </c>
      <c r="D39" s="3" t="s">
        <v>92</v>
      </c>
      <c r="E39" s="3">
        <v>2</v>
      </c>
      <c r="F39" s="3" t="s">
        <v>82</v>
      </c>
      <c r="G39" s="3" t="s">
        <v>20</v>
      </c>
      <c r="H39" s="3" t="s">
        <v>24</v>
      </c>
      <c r="I39" s="3" t="s">
        <v>25</v>
      </c>
      <c r="J39" s="34" t="s">
        <v>131</v>
      </c>
      <c r="K39" s="23"/>
      <c r="L39" s="6" t="s">
        <v>22</v>
      </c>
      <c r="M39" s="7">
        <v>1</v>
      </c>
      <c r="N39" s="7">
        <v>1.5</v>
      </c>
      <c r="O39" s="8" t="s">
        <v>28</v>
      </c>
      <c r="P39" s="7">
        <f t="shared" si="4"/>
        <v>58</v>
      </c>
      <c r="Q39" s="35">
        <f t="shared" si="0"/>
        <v>0</v>
      </c>
      <c r="R39" s="9">
        <f t="shared" si="5"/>
        <v>-6.2145000000000019</v>
      </c>
      <c r="S39" s="10">
        <f t="shared" si="1"/>
        <v>51.785499999999999</v>
      </c>
      <c r="T39" s="11">
        <f t="shared" si="2"/>
        <v>0.48648648648648651</v>
      </c>
      <c r="U39" s="12">
        <f t="shared" si="3"/>
        <v>-0.10714655172413795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44633</v>
      </c>
      <c r="C40" s="3" t="s">
        <v>132</v>
      </c>
      <c r="D40" s="3" t="s">
        <v>23</v>
      </c>
      <c r="E40" s="3">
        <v>1</v>
      </c>
      <c r="F40" s="3" t="s">
        <v>133</v>
      </c>
      <c r="G40" s="3" t="s">
        <v>20</v>
      </c>
      <c r="H40" s="3" t="s">
        <v>24</v>
      </c>
      <c r="I40" s="3" t="s">
        <v>25</v>
      </c>
      <c r="J40" s="13" t="s">
        <v>43</v>
      </c>
      <c r="K40" s="23"/>
      <c r="L40" s="6" t="s">
        <v>22</v>
      </c>
      <c r="M40" s="7">
        <v>1.87</v>
      </c>
      <c r="N40" s="7">
        <v>1.5</v>
      </c>
      <c r="O40" s="8" t="s">
        <v>28</v>
      </c>
      <c r="P40" s="7">
        <f t="shared" si="4"/>
        <v>59.5</v>
      </c>
      <c r="Q40" s="28">
        <f t="shared" si="0"/>
        <v>1.3050000000000002</v>
      </c>
      <c r="R40" s="9">
        <f t="shared" si="5"/>
        <v>-4.9095000000000013</v>
      </c>
      <c r="S40" s="10">
        <f t="shared" si="1"/>
        <v>54.590499999999999</v>
      </c>
      <c r="T40" s="11">
        <f t="shared" si="2"/>
        <v>0.5</v>
      </c>
      <c r="U40" s="12">
        <f t="shared" si="3"/>
        <v>-8.2512605042016823E-2</v>
      </c>
      <c r="V40">
        <f>COUNTIF($L$2:L40,1)</f>
        <v>19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44633</v>
      </c>
      <c r="C41" s="3" t="s">
        <v>134</v>
      </c>
      <c r="D41" s="3" t="s">
        <v>23</v>
      </c>
      <c r="E41" s="3">
        <v>1</v>
      </c>
      <c r="F41" s="3" t="s">
        <v>36</v>
      </c>
      <c r="G41" s="3" t="s">
        <v>20</v>
      </c>
      <c r="H41" s="3" t="s">
        <v>24</v>
      </c>
      <c r="I41" s="3" t="s">
        <v>25</v>
      </c>
      <c r="J41" s="5" t="s">
        <v>26</v>
      </c>
      <c r="K41" s="23"/>
      <c r="L41" s="6" t="s">
        <v>27</v>
      </c>
      <c r="M41" s="7">
        <v>2</v>
      </c>
      <c r="N41" s="7">
        <v>1.5</v>
      </c>
      <c r="O41" s="8" t="s">
        <v>28</v>
      </c>
      <c r="P41" s="7">
        <f t="shared" si="4"/>
        <v>61</v>
      </c>
      <c r="Q41" s="32">
        <f t="shared" si="0"/>
        <v>-1.5</v>
      </c>
      <c r="R41" s="9">
        <f t="shared" si="5"/>
        <v>-6.4095000000000013</v>
      </c>
      <c r="S41" s="10">
        <f t="shared" si="1"/>
        <v>54.590499999999999</v>
      </c>
      <c r="T41" s="11">
        <f t="shared" si="2"/>
        <v>0.48717948717948717</v>
      </c>
      <c r="U41" s="12">
        <f t="shared" si="3"/>
        <v>-0.1050737704918033</v>
      </c>
      <c r="V41">
        <f>COUNTIF($L$2:L41,1)</f>
        <v>19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44633</v>
      </c>
      <c r="C42" s="3" t="s">
        <v>135</v>
      </c>
      <c r="D42" s="3" t="s">
        <v>23</v>
      </c>
      <c r="E42" s="3">
        <v>1</v>
      </c>
      <c r="F42" s="3" t="s">
        <v>136</v>
      </c>
      <c r="G42" s="3" t="s">
        <v>20</v>
      </c>
      <c r="H42" s="3" t="s">
        <v>24</v>
      </c>
      <c r="I42" s="3" t="s">
        <v>25</v>
      </c>
      <c r="J42" s="13" t="s">
        <v>46</v>
      </c>
      <c r="K42" s="23"/>
      <c r="L42" s="6" t="s">
        <v>22</v>
      </c>
      <c r="M42" s="7">
        <v>1.87</v>
      </c>
      <c r="N42" s="7">
        <v>1.5</v>
      </c>
      <c r="O42" s="8" t="s">
        <v>28</v>
      </c>
      <c r="P42" s="7">
        <f t="shared" si="4"/>
        <v>62.5</v>
      </c>
      <c r="Q42" s="28">
        <f t="shared" si="0"/>
        <v>1.3050000000000002</v>
      </c>
      <c r="R42" s="9">
        <f t="shared" si="5"/>
        <v>-5.1045000000000016</v>
      </c>
      <c r="S42" s="10">
        <f t="shared" si="1"/>
        <v>57.395499999999998</v>
      </c>
      <c r="T42" s="11">
        <f t="shared" si="2"/>
        <v>0.5</v>
      </c>
      <c r="U42" s="12">
        <f t="shared" si="3"/>
        <v>-8.1672000000000022E-2</v>
      </c>
      <c r="V42">
        <f>COUNTIF($L$2:L42,1)</f>
        <v>20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44633</v>
      </c>
      <c r="C43" s="3" t="s">
        <v>137</v>
      </c>
      <c r="D43" s="3" t="s">
        <v>23</v>
      </c>
      <c r="E43" s="3">
        <v>1</v>
      </c>
      <c r="F43" s="3" t="s">
        <v>138</v>
      </c>
      <c r="G43" s="3" t="s">
        <v>20</v>
      </c>
      <c r="H43" s="3" t="s">
        <v>24</v>
      </c>
      <c r="I43" s="3" t="s">
        <v>25</v>
      </c>
      <c r="J43" s="13" t="s">
        <v>42</v>
      </c>
      <c r="K43" s="23"/>
      <c r="L43" s="6" t="s">
        <v>22</v>
      </c>
      <c r="M43" s="7">
        <v>1.98</v>
      </c>
      <c r="N43" s="7">
        <v>2</v>
      </c>
      <c r="O43" s="8" t="s">
        <v>28</v>
      </c>
      <c r="P43" s="7">
        <f t="shared" si="4"/>
        <v>64.5</v>
      </c>
      <c r="Q43" s="28">
        <f t="shared" si="0"/>
        <v>1.96</v>
      </c>
      <c r="R43" s="9">
        <f t="shared" si="5"/>
        <v>-3.1445000000000016</v>
      </c>
      <c r="S43" s="10">
        <f t="shared" si="1"/>
        <v>61.355499999999999</v>
      </c>
      <c r="T43" s="11">
        <f t="shared" si="2"/>
        <v>0.51219512195121952</v>
      </c>
      <c r="U43" s="12">
        <f t="shared" si="3"/>
        <v>-4.8751937984496133E-2</v>
      </c>
      <c r="V43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4.75" customHeight="1" x14ac:dyDescent="0.2">
      <c r="A44" s="3">
        <v>42</v>
      </c>
      <c r="B44" s="4">
        <v>44633</v>
      </c>
      <c r="C44" s="3" t="s">
        <v>139</v>
      </c>
      <c r="D44" s="3" t="s">
        <v>23</v>
      </c>
      <c r="E44" s="3">
        <v>2</v>
      </c>
      <c r="F44" s="3" t="s">
        <v>140</v>
      </c>
      <c r="G44" s="3" t="s">
        <v>20</v>
      </c>
      <c r="H44" s="3" t="s">
        <v>24</v>
      </c>
      <c r="I44" s="3" t="s">
        <v>25</v>
      </c>
      <c r="J44" s="13" t="s">
        <v>141</v>
      </c>
      <c r="K44" s="23"/>
      <c r="L44" s="6" t="s">
        <v>22</v>
      </c>
      <c r="M44" s="7">
        <v>2.41</v>
      </c>
      <c r="N44" s="7">
        <v>1.5</v>
      </c>
      <c r="O44" s="8" t="s">
        <v>28</v>
      </c>
      <c r="P44" s="7">
        <f t="shared" si="4"/>
        <v>66</v>
      </c>
      <c r="Q44" s="28">
        <f t="shared" si="0"/>
        <v>2.1150000000000002</v>
      </c>
      <c r="R44" s="9">
        <f t="shared" si="5"/>
        <v>-1.0295000000000014</v>
      </c>
      <c r="S44" s="10">
        <f t="shared" si="1"/>
        <v>64.970500000000001</v>
      </c>
      <c r="T44" s="11">
        <f t="shared" si="2"/>
        <v>0.52380952380952384</v>
      </c>
      <c r="U44" s="12">
        <f t="shared" si="3"/>
        <v>-1.559848484848483E-2</v>
      </c>
      <c r="V44">
        <f>COUNTIF($L$2:L44,1)</f>
        <v>22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38.25" x14ac:dyDescent="0.2">
      <c r="A45" s="3">
        <v>43</v>
      </c>
      <c r="B45" s="4">
        <v>44633</v>
      </c>
      <c r="C45" s="3" t="s">
        <v>142</v>
      </c>
      <c r="D45" s="3" t="s">
        <v>92</v>
      </c>
      <c r="E45" s="3">
        <v>3</v>
      </c>
      <c r="F45" s="3" t="s">
        <v>143</v>
      </c>
      <c r="G45" s="3" t="s">
        <v>20</v>
      </c>
      <c r="H45" s="3" t="s">
        <v>24</v>
      </c>
      <c r="I45" s="3" t="s">
        <v>25</v>
      </c>
      <c r="J45" s="13" t="s">
        <v>144</v>
      </c>
      <c r="K45" s="23" t="s">
        <v>145</v>
      </c>
      <c r="L45" s="6" t="s">
        <v>27</v>
      </c>
      <c r="M45" s="7">
        <v>2.15</v>
      </c>
      <c r="N45" s="7">
        <v>2</v>
      </c>
      <c r="O45" s="8" t="s">
        <v>28</v>
      </c>
      <c r="P45" s="7">
        <f t="shared" si="4"/>
        <v>68</v>
      </c>
      <c r="Q45" s="32">
        <f t="shared" si="0"/>
        <v>-2</v>
      </c>
      <c r="R45" s="9">
        <f t="shared" si="5"/>
        <v>-3.0295000000000014</v>
      </c>
      <c r="S45" s="10">
        <f t="shared" si="1"/>
        <v>64.970500000000001</v>
      </c>
      <c r="T45" s="11">
        <f t="shared" si="2"/>
        <v>0.51162790697674421</v>
      </c>
      <c r="U45" s="12">
        <f t="shared" si="3"/>
        <v>-4.4551470588235276E-2</v>
      </c>
      <c r="V45">
        <f>COUNTIF($L$2:L45,1)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38.25" x14ac:dyDescent="0.2">
      <c r="A46" s="3">
        <v>44</v>
      </c>
      <c r="B46" s="4">
        <v>44634</v>
      </c>
      <c r="C46" s="3" t="s">
        <v>146</v>
      </c>
      <c r="D46" s="3" t="s">
        <v>29</v>
      </c>
      <c r="E46" s="3">
        <v>3</v>
      </c>
      <c r="F46" s="3" t="s">
        <v>147</v>
      </c>
      <c r="G46" s="3" t="s">
        <v>20</v>
      </c>
      <c r="H46" s="3" t="s">
        <v>24</v>
      </c>
      <c r="I46" s="3" t="s">
        <v>25</v>
      </c>
      <c r="J46" s="13" t="s">
        <v>148</v>
      </c>
      <c r="K46" s="23"/>
      <c r="L46" s="6" t="s">
        <v>27</v>
      </c>
      <c r="M46" s="7">
        <v>1.944</v>
      </c>
      <c r="N46" s="7">
        <v>2</v>
      </c>
      <c r="O46" s="8" t="s">
        <v>28</v>
      </c>
      <c r="P46" s="7">
        <f t="shared" si="4"/>
        <v>70</v>
      </c>
      <c r="Q46" s="32">
        <f t="shared" si="0"/>
        <v>-2</v>
      </c>
      <c r="R46" s="9">
        <f t="shared" si="5"/>
        <v>-5.0295000000000014</v>
      </c>
      <c r="S46" s="10">
        <f t="shared" si="1"/>
        <v>64.970500000000001</v>
      </c>
      <c r="T46" s="11">
        <f t="shared" si="2"/>
        <v>0.5</v>
      </c>
      <c r="U46" s="12">
        <f t="shared" si="3"/>
        <v>-7.1849999999999983E-2</v>
      </c>
      <c r="V46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44639</v>
      </c>
      <c r="C47" s="3" t="s">
        <v>149</v>
      </c>
      <c r="D47" s="3" t="s">
        <v>23</v>
      </c>
      <c r="E47" s="3">
        <v>1</v>
      </c>
      <c r="F47" s="3" t="s">
        <v>53</v>
      </c>
      <c r="G47" s="3" t="s">
        <v>20</v>
      </c>
      <c r="H47" s="3" t="s">
        <v>24</v>
      </c>
      <c r="I47" s="3" t="s">
        <v>25</v>
      </c>
      <c r="J47" s="5" t="s">
        <v>37</v>
      </c>
      <c r="K47" s="23"/>
      <c r="L47" s="6" t="s">
        <v>27</v>
      </c>
      <c r="M47" s="7">
        <v>2.09</v>
      </c>
      <c r="N47" s="7">
        <v>0.75</v>
      </c>
      <c r="O47" s="8" t="s">
        <v>28</v>
      </c>
      <c r="P47" s="7">
        <f t="shared" si="4"/>
        <v>70.75</v>
      </c>
      <c r="Q47" s="32">
        <f t="shared" si="0"/>
        <v>-0.75</v>
      </c>
      <c r="R47" s="9">
        <f t="shared" si="5"/>
        <v>-5.7795000000000014</v>
      </c>
      <c r="S47" s="10">
        <f t="shared" si="1"/>
        <v>64.970500000000001</v>
      </c>
      <c r="T47" s="11">
        <f t="shared" si="2"/>
        <v>0.48888888888888887</v>
      </c>
      <c r="U47" s="12">
        <f t="shared" si="3"/>
        <v>-8.1689045936395741E-2</v>
      </c>
      <c r="V47">
        <f>COUNTIF($L$2:L47,1)</f>
        <v>22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44639</v>
      </c>
      <c r="C48" s="3" t="s">
        <v>150</v>
      </c>
      <c r="D48" s="3" t="s">
        <v>23</v>
      </c>
      <c r="E48" s="3">
        <v>1</v>
      </c>
      <c r="F48" s="3" t="s">
        <v>151</v>
      </c>
      <c r="G48" s="3" t="s">
        <v>20</v>
      </c>
      <c r="H48" s="3" t="s">
        <v>24</v>
      </c>
      <c r="I48" s="3" t="s">
        <v>25</v>
      </c>
      <c r="J48" s="5" t="s">
        <v>34</v>
      </c>
      <c r="K48" s="23" t="s">
        <v>152</v>
      </c>
      <c r="L48" s="6" t="s">
        <v>27</v>
      </c>
      <c r="M48" s="7">
        <v>2.0099999999999998</v>
      </c>
      <c r="N48" s="7">
        <v>0.75</v>
      </c>
      <c r="O48" s="8" t="s">
        <v>28</v>
      </c>
      <c r="P48" s="7">
        <f t="shared" si="4"/>
        <v>71.5</v>
      </c>
      <c r="Q48" s="32">
        <f t="shared" si="0"/>
        <v>-0.75</v>
      </c>
      <c r="R48" s="9">
        <f t="shared" si="5"/>
        <v>-6.5295000000000014</v>
      </c>
      <c r="S48" s="10">
        <f t="shared" si="1"/>
        <v>64.970500000000001</v>
      </c>
      <c r="T48" s="11">
        <f t="shared" si="2"/>
        <v>0.47826086956521741</v>
      </c>
      <c r="U48" s="12">
        <f t="shared" si="3"/>
        <v>-9.1321678321678298E-2</v>
      </c>
      <c r="V48">
        <f>COUNTIF($L$2:L48,1)</f>
        <v>22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47</v>
      </c>
      <c r="B49" s="4">
        <v>44639</v>
      </c>
      <c r="C49" s="3" t="s">
        <v>153</v>
      </c>
      <c r="D49" s="3" t="s">
        <v>23</v>
      </c>
      <c r="E49" s="3">
        <v>1</v>
      </c>
      <c r="F49" s="3" t="s">
        <v>115</v>
      </c>
      <c r="G49" s="3" t="s">
        <v>20</v>
      </c>
      <c r="H49" s="3" t="s">
        <v>24</v>
      </c>
      <c r="I49" s="3" t="s">
        <v>25</v>
      </c>
      <c r="J49" s="13" t="s">
        <v>31</v>
      </c>
      <c r="K49" s="23"/>
      <c r="L49" s="6" t="s">
        <v>22</v>
      </c>
      <c r="M49" s="7">
        <v>1.89</v>
      </c>
      <c r="N49" s="7">
        <v>1.5</v>
      </c>
      <c r="O49" s="8" t="s">
        <v>28</v>
      </c>
      <c r="P49" s="7">
        <f t="shared" si="4"/>
        <v>73</v>
      </c>
      <c r="Q49" s="28">
        <f t="shared" si="0"/>
        <v>1.335</v>
      </c>
      <c r="R49" s="9">
        <f t="shared" si="5"/>
        <v>-5.1945000000000014</v>
      </c>
      <c r="S49" s="10">
        <f t="shared" si="1"/>
        <v>67.805499999999995</v>
      </c>
      <c r="T49" s="11">
        <f t="shared" si="2"/>
        <v>0.48936170212765956</v>
      </c>
      <c r="U49" s="12">
        <f t="shared" si="3"/>
        <v>-7.1157534246575407E-2</v>
      </c>
      <c r="V49">
        <f>COUNTIF($L$2:L49,1)</f>
        <v>23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44639</v>
      </c>
      <c r="C50" s="3" t="s">
        <v>154</v>
      </c>
      <c r="D50" s="3" t="s">
        <v>23</v>
      </c>
      <c r="E50" s="3">
        <v>1</v>
      </c>
      <c r="F50" s="3" t="s">
        <v>36</v>
      </c>
      <c r="G50" s="3" t="s">
        <v>20</v>
      </c>
      <c r="H50" s="3" t="s">
        <v>24</v>
      </c>
      <c r="I50" s="3" t="s">
        <v>25</v>
      </c>
      <c r="J50" s="13" t="s">
        <v>32</v>
      </c>
      <c r="K50" s="23"/>
      <c r="L50" s="6" t="s">
        <v>22</v>
      </c>
      <c r="M50" s="7">
        <v>1.89</v>
      </c>
      <c r="N50" s="7">
        <v>2</v>
      </c>
      <c r="O50" s="8" t="s">
        <v>28</v>
      </c>
      <c r="P50" s="7">
        <f t="shared" si="4"/>
        <v>75</v>
      </c>
      <c r="Q50" s="28">
        <f t="shared" si="0"/>
        <v>1.7799999999999998</v>
      </c>
      <c r="R50" s="9">
        <f t="shared" si="5"/>
        <v>-3.4145000000000016</v>
      </c>
      <c r="S50" s="10">
        <f t="shared" si="1"/>
        <v>71.585499999999996</v>
      </c>
      <c r="T50" s="11">
        <f t="shared" si="2"/>
        <v>0.5</v>
      </c>
      <c r="U50" s="12">
        <f t="shared" si="3"/>
        <v>-4.5526666666666715E-2</v>
      </c>
      <c r="V50">
        <f>COUNTIF($L$2:L50,1)</f>
        <v>24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44639</v>
      </c>
      <c r="C51" s="3" t="s">
        <v>155</v>
      </c>
      <c r="D51" s="3" t="s">
        <v>23</v>
      </c>
      <c r="E51" s="3">
        <v>2</v>
      </c>
      <c r="F51" s="3" t="s">
        <v>156</v>
      </c>
      <c r="G51" s="3" t="s">
        <v>20</v>
      </c>
      <c r="H51" s="3" t="s">
        <v>24</v>
      </c>
      <c r="I51" s="3" t="s">
        <v>25</v>
      </c>
      <c r="J51" s="13" t="s">
        <v>157</v>
      </c>
      <c r="K51" s="23" t="s">
        <v>158</v>
      </c>
      <c r="L51" s="6" t="s">
        <v>27</v>
      </c>
      <c r="M51" s="7">
        <v>2.16</v>
      </c>
      <c r="N51" s="7">
        <v>3</v>
      </c>
      <c r="O51" s="8" t="s">
        <v>28</v>
      </c>
      <c r="P51" s="7">
        <f t="shared" si="4"/>
        <v>78</v>
      </c>
      <c r="Q51" s="32">
        <f t="shared" si="0"/>
        <v>-3</v>
      </c>
      <c r="R51" s="9">
        <f t="shared" si="5"/>
        <v>-6.4145000000000021</v>
      </c>
      <c r="S51" s="10">
        <f t="shared" si="1"/>
        <v>71.585499999999996</v>
      </c>
      <c r="T51" s="11">
        <f t="shared" si="2"/>
        <v>0.48979591836734693</v>
      </c>
      <c r="U51" s="12">
        <f t="shared" si="3"/>
        <v>-8.223717948717954E-2</v>
      </c>
      <c r="V51">
        <f>COUNTIF($L$2:L51,1)</f>
        <v>24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7" customHeight="1" x14ac:dyDescent="0.2">
      <c r="A52" s="3">
        <v>50</v>
      </c>
      <c r="B52" s="4">
        <v>44639</v>
      </c>
      <c r="C52" s="3" t="s">
        <v>48</v>
      </c>
      <c r="D52" s="3" t="s">
        <v>23</v>
      </c>
      <c r="E52" s="3">
        <v>1</v>
      </c>
      <c r="F52" s="3" t="s">
        <v>47</v>
      </c>
      <c r="G52" s="3" t="s">
        <v>20</v>
      </c>
      <c r="H52" s="3" t="s">
        <v>24</v>
      </c>
      <c r="I52" s="3" t="s">
        <v>25</v>
      </c>
      <c r="J52" s="5" t="s">
        <v>30</v>
      </c>
      <c r="K52" s="23" t="s">
        <v>159</v>
      </c>
      <c r="L52" s="6" t="s">
        <v>27</v>
      </c>
      <c r="M52" s="7">
        <v>2.2599999999999998</v>
      </c>
      <c r="N52" s="7">
        <v>1.5</v>
      </c>
      <c r="O52" s="8" t="s">
        <v>28</v>
      </c>
      <c r="P52" s="7">
        <f t="shared" si="4"/>
        <v>79.5</v>
      </c>
      <c r="Q52" s="32">
        <f t="shared" si="0"/>
        <v>-1.5</v>
      </c>
      <c r="R52" s="9">
        <f t="shared" si="5"/>
        <v>-7.9145000000000021</v>
      </c>
      <c r="S52" s="10">
        <f t="shared" si="1"/>
        <v>71.585499999999996</v>
      </c>
      <c r="T52" s="11">
        <f t="shared" si="2"/>
        <v>0.48</v>
      </c>
      <c r="U52" s="12">
        <f t="shared" si="3"/>
        <v>-9.9553459119496909E-2</v>
      </c>
      <c r="V52">
        <f>COUNTIF($L$2:L52,1)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44639</v>
      </c>
      <c r="C53" s="3" t="s">
        <v>160</v>
      </c>
      <c r="D53" s="3" t="s">
        <v>23</v>
      </c>
      <c r="E53" s="3">
        <v>1</v>
      </c>
      <c r="F53" s="3" t="s">
        <v>112</v>
      </c>
      <c r="G53" s="3" t="s">
        <v>20</v>
      </c>
      <c r="H53" s="3" t="s">
        <v>24</v>
      </c>
      <c r="I53" s="3" t="s">
        <v>25</v>
      </c>
      <c r="J53" s="13" t="s">
        <v>37</v>
      </c>
      <c r="K53" s="23"/>
      <c r="L53" s="6" t="s">
        <v>22</v>
      </c>
      <c r="M53" s="7">
        <v>1.87</v>
      </c>
      <c r="N53" s="7">
        <v>1.5</v>
      </c>
      <c r="O53" s="8" t="s">
        <v>28</v>
      </c>
      <c r="P53" s="7">
        <f t="shared" si="4"/>
        <v>81</v>
      </c>
      <c r="Q53" s="28">
        <f t="shared" si="0"/>
        <v>1.3050000000000002</v>
      </c>
      <c r="R53" s="9">
        <f t="shared" si="5"/>
        <v>-6.6095000000000024</v>
      </c>
      <c r="S53" s="10">
        <f t="shared" si="1"/>
        <v>74.390500000000003</v>
      </c>
      <c r="T53" s="11">
        <f t="shared" si="2"/>
        <v>0.49019607843137253</v>
      </c>
      <c r="U53" s="12">
        <f t="shared" si="3"/>
        <v>-8.1598765432098735E-2</v>
      </c>
      <c r="V53">
        <f>COUNTIF($L$2:L53,1)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44639</v>
      </c>
      <c r="C54" s="3" t="s">
        <v>161</v>
      </c>
      <c r="D54" s="3" t="s">
        <v>23</v>
      </c>
      <c r="E54" s="3">
        <v>1</v>
      </c>
      <c r="F54" s="3" t="s">
        <v>41</v>
      </c>
      <c r="G54" s="3" t="s">
        <v>20</v>
      </c>
      <c r="H54" s="3" t="s">
        <v>24</v>
      </c>
      <c r="I54" s="3" t="s">
        <v>25</v>
      </c>
      <c r="J54" s="5" t="s">
        <v>30</v>
      </c>
      <c r="K54" s="23" t="s">
        <v>162</v>
      </c>
      <c r="L54" s="6" t="s">
        <v>27</v>
      </c>
      <c r="M54" s="7">
        <v>2.1</v>
      </c>
      <c r="N54" s="7">
        <v>1</v>
      </c>
      <c r="O54" s="8" t="s">
        <v>28</v>
      </c>
      <c r="P54" s="7">
        <f t="shared" si="4"/>
        <v>82</v>
      </c>
      <c r="Q54" s="32">
        <f t="shared" si="0"/>
        <v>-1</v>
      </c>
      <c r="R54" s="9">
        <f t="shared" si="5"/>
        <v>-7.6095000000000024</v>
      </c>
      <c r="S54" s="10">
        <f t="shared" si="1"/>
        <v>74.390500000000003</v>
      </c>
      <c r="T54" s="11">
        <f t="shared" si="2"/>
        <v>0.48076923076923078</v>
      </c>
      <c r="U54" s="12">
        <f t="shared" si="3"/>
        <v>-9.2798780487804836E-2</v>
      </c>
      <c r="V54">
        <f>COUNTIF($L$2:L54,1)</f>
        <v>25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44639</v>
      </c>
      <c r="C55" s="3" t="s">
        <v>163</v>
      </c>
      <c r="D55" s="3" t="s">
        <v>23</v>
      </c>
      <c r="E55" s="3">
        <v>2</v>
      </c>
      <c r="F55" s="3" t="s">
        <v>164</v>
      </c>
      <c r="G55" s="3" t="s">
        <v>20</v>
      </c>
      <c r="H55" s="3" t="s">
        <v>24</v>
      </c>
      <c r="I55" s="3" t="s">
        <v>25</v>
      </c>
      <c r="J55" s="13" t="s">
        <v>165</v>
      </c>
      <c r="K55" s="23" t="s">
        <v>166</v>
      </c>
      <c r="L55" s="6" t="s">
        <v>27</v>
      </c>
      <c r="M55" s="7">
        <v>2.1</v>
      </c>
      <c r="N55" s="7">
        <v>2</v>
      </c>
      <c r="O55" s="8" t="s">
        <v>28</v>
      </c>
      <c r="P55" s="7">
        <f t="shared" si="4"/>
        <v>84</v>
      </c>
      <c r="Q55" s="32">
        <f t="shared" si="0"/>
        <v>-2</v>
      </c>
      <c r="R55" s="9">
        <f t="shared" si="5"/>
        <v>-9.6095000000000024</v>
      </c>
      <c r="S55" s="10">
        <f t="shared" si="1"/>
        <v>74.390500000000003</v>
      </c>
      <c r="T55" s="11">
        <f t="shared" si="2"/>
        <v>0.47169811320754718</v>
      </c>
      <c r="U55" s="12">
        <f t="shared" si="3"/>
        <v>-0.11439880952380949</v>
      </c>
      <c r="V55">
        <f>COUNTIF($L$2:L55,1)</f>
        <v>25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6.5" customHeight="1" x14ac:dyDescent="0.2">
      <c r="A56" s="3">
        <v>54</v>
      </c>
      <c r="B56" s="4">
        <v>44640</v>
      </c>
      <c r="C56" s="3" t="s">
        <v>167</v>
      </c>
      <c r="D56" s="3" t="s">
        <v>23</v>
      </c>
      <c r="E56" s="3">
        <v>1</v>
      </c>
      <c r="F56" s="3" t="s">
        <v>41</v>
      </c>
      <c r="G56" s="3" t="s">
        <v>20</v>
      </c>
      <c r="H56" s="3" t="s">
        <v>24</v>
      </c>
      <c r="I56" s="3" t="s">
        <v>25</v>
      </c>
      <c r="J56" s="13" t="s">
        <v>168</v>
      </c>
      <c r="K56" s="23"/>
      <c r="L56" s="6" t="s">
        <v>22</v>
      </c>
      <c r="M56" s="7">
        <v>1.8</v>
      </c>
      <c r="N56" s="7">
        <v>1.5</v>
      </c>
      <c r="O56" s="8" t="s">
        <v>28</v>
      </c>
      <c r="P56" s="7">
        <f t="shared" si="4"/>
        <v>85.5</v>
      </c>
      <c r="Q56" s="28">
        <f t="shared" si="0"/>
        <v>1.2000000000000002</v>
      </c>
      <c r="R56" s="9">
        <f t="shared" si="5"/>
        <v>-8.4095000000000013</v>
      </c>
      <c r="S56" s="10">
        <f t="shared" si="1"/>
        <v>77.090499999999992</v>
      </c>
      <c r="T56" s="11">
        <f t="shared" si="2"/>
        <v>0.48148148148148145</v>
      </c>
      <c r="U56" s="12">
        <f t="shared" si="3"/>
        <v>-9.8356725146198934E-2</v>
      </c>
      <c r="V56">
        <f>COUNTIF($L$2:L56,1)</f>
        <v>26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55</v>
      </c>
      <c r="B57" s="4">
        <v>44640</v>
      </c>
      <c r="C57" s="3" t="s">
        <v>169</v>
      </c>
      <c r="D57" s="3" t="s">
        <v>23</v>
      </c>
      <c r="E57" s="3">
        <v>1</v>
      </c>
      <c r="F57" s="3" t="s">
        <v>170</v>
      </c>
      <c r="G57" s="3" t="s">
        <v>20</v>
      </c>
      <c r="H57" s="3" t="s">
        <v>24</v>
      </c>
      <c r="I57" s="3" t="s">
        <v>25</v>
      </c>
      <c r="J57" s="13" t="s">
        <v>43</v>
      </c>
      <c r="K57" s="23"/>
      <c r="L57" s="6" t="s">
        <v>22</v>
      </c>
      <c r="M57" s="7">
        <v>1.93</v>
      </c>
      <c r="N57" s="7">
        <v>2</v>
      </c>
      <c r="O57" s="8" t="s">
        <v>28</v>
      </c>
      <c r="P57" s="7">
        <f t="shared" si="4"/>
        <v>87.5</v>
      </c>
      <c r="Q57" s="28">
        <f t="shared" si="0"/>
        <v>1.8599999999999999</v>
      </c>
      <c r="R57" s="9">
        <f t="shared" si="5"/>
        <v>-6.5495000000000019</v>
      </c>
      <c r="S57" s="10">
        <f t="shared" si="1"/>
        <v>80.950500000000005</v>
      </c>
      <c r="T57" s="11">
        <f t="shared" si="2"/>
        <v>0.49090909090909091</v>
      </c>
      <c r="U57" s="12">
        <f t="shared" si="3"/>
        <v>-7.4851428571428513E-2</v>
      </c>
      <c r="V57">
        <f>COUNTIF($L$2:L57,1)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9.25" customHeight="1" x14ac:dyDescent="0.2">
      <c r="A58" s="3">
        <v>56</v>
      </c>
      <c r="B58" s="4">
        <v>44640</v>
      </c>
      <c r="C58" s="3" t="s">
        <v>171</v>
      </c>
      <c r="D58" s="3" t="s">
        <v>92</v>
      </c>
      <c r="E58" s="3">
        <v>2</v>
      </c>
      <c r="F58" s="3" t="s">
        <v>172</v>
      </c>
      <c r="G58" s="3" t="s">
        <v>20</v>
      </c>
      <c r="H58" s="3" t="s">
        <v>24</v>
      </c>
      <c r="I58" s="3" t="s">
        <v>25</v>
      </c>
      <c r="J58" s="34" t="s">
        <v>173</v>
      </c>
      <c r="K58" s="23" t="s">
        <v>174</v>
      </c>
      <c r="L58" s="6" t="s">
        <v>22</v>
      </c>
      <c r="M58" s="7">
        <v>1</v>
      </c>
      <c r="N58" s="7">
        <v>1.5</v>
      </c>
      <c r="O58" s="8" t="s">
        <v>28</v>
      </c>
      <c r="P58" s="7">
        <f t="shared" si="4"/>
        <v>89</v>
      </c>
      <c r="Q58" s="35">
        <f t="shared" si="0"/>
        <v>0</v>
      </c>
      <c r="R58" s="9">
        <f t="shared" si="5"/>
        <v>-6.5495000000000019</v>
      </c>
      <c r="S58" s="10">
        <f t="shared" si="1"/>
        <v>82.450500000000005</v>
      </c>
      <c r="T58" s="11">
        <f t="shared" si="2"/>
        <v>0.5</v>
      </c>
      <c r="U58" s="12">
        <f t="shared" si="3"/>
        <v>-7.3589887640449381E-2</v>
      </c>
      <c r="V58">
        <f>COUNTIF($L$2:L58,1)</f>
        <v>28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44640</v>
      </c>
      <c r="C59" s="3" t="s">
        <v>175</v>
      </c>
      <c r="D59" s="3" t="s">
        <v>23</v>
      </c>
      <c r="E59" s="3">
        <v>1</v>
      </c>
      <c r="F59" s="3" t="s">
        <v>176</v>
      </c>
      <c r="G59" s="3" t="s">
        <v>20</v>
      </c>
      <c r="H59" s="3" t="s">
        <v>24</v>
      </c>
      <c r="I59" s="3" t="s">
        <v>25</v>
      </c>
      <c r="J59" s="13" t="s">
        <v>177</v>
      </c>
      <c r="K59" s="23"/>
      <c r="L59" s="6" t="s">
        <v>22</v>
      </c>
      <c r="M59" s="7">
        <v>1.7</v>
      </c>
      <c r="N59" s="7">
        <v>1.5</v>
      </c>
      <c r="O59" s="8" t="s">
        <v>28</v>
      </c>
      <c r="P59" s="7">
        <f t="shared" si="4"/>
        <v>90.5</v>
      </c>
      <c r="Q59" s="28">
        <f t="shared" si="0"/>
        <v>1.0499999999999998</v>
      </c>
      <c r="R59" s="9">
        <f t="shared" si="5"/>
        <v>-5.4995000000000021</v>
      </c>
      <c r="S59" s="10">
        <f t="shared" si="1"/>
        <v>85.000500000000002</v>
      </c>
      <c r="T59" s="11">
        <f t="shared" si="2"/>
        <v>0.50877192982456143</v>
      </c>
      <c r="U59" s="12">
        <f t="shared" si="3"/>
        <v>-6.0767955801104945E-2</v>
      </c>
      <c r="V59">
        <f>COUNTIF($L$2:L59,1)</f>
        <v>29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44640</v>
      </c>
      <c r="C60" s="3" t="s">
        <v>178</v>
      </c>
      <c r="D60" s="3" t="s">
        <v>92</v>
      </c>
      <c r="E60" s="3">
        <v>2</v>
      </c>
      <c r="F60" s="3" t="s">
        <v>172</v>
      </c>
      <c r="G60" s="3" t="s">
        <v>20</v>
      </c>
      <c r="H60" s="3" t="s">
        <v>24</v>
      </c>
      <c r="I60" s="3" t="s">
        <v>25</v>
      </c>
      <c r="J60" s="13" t="s">
        <v>179</v>
      </c>
      <c r="K60" s="23" t="s">
        <v>180</v>
      </c>
      <c r="L60" s="6" t="s">
        <v>27</v>
      </c>
      <c r="M60" s="7">
        <v>2.44</v>
      </c>
      <c r="N60" s="7">
        <v>1.5</v>
      </c>
      <c r="O60" s="8" t="s">
        <v>28</v>
      </c>
      <c r="P60" s="7">
        <f t="shared" si="4"/>
        <v>92</v>
      </c>
      <c r="Q60" s="32">
        <f t="shared" si="0"/>
        <v>-1.5</v>
      </c>
      <c r="R60" s="29">
        <f t="shared" si="5"/>
        <v>-6.9995000000000021</v>
      </c>
      <c r="S60" s="30">
        <f t="shared" si="1"/>
        <v>85.000500000000002</v>
      </c>
      <c r="T60" s="31">
        <f t="shared" si="2"/>
        <v>0.5</v>
      </c>
      <c r="U60" s="12">
        <f t="shared" si="3"/>
        <v>-7.6081521739130409E-2</v>
      </c>
      <c r="V60">
        <f>COUNTIF($L$2:L60,1)</f>
        <v>29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44642</v>
      </c>
      <c r="C61" s="3" t="s">
        <v>181</v>
      </c>
      <c r="D61" s="3" t="s">
        <v>23</v>
      </c>
      <c r="E61" s="3">
        <v>1</v>
      </c>
      <c r="F61" s="3" t="s">
        <v>80</v>
      </c>
      <c r="G61" s="3" t="s">
        <v>20</v>
      </c>
      <c r="H61" s="3" t="s">
        <v>24</v>
      </c>
      <c r="I61" s="3" t="s">
        <v>25</v>
      </c>
      <c r="J61" s="5" t="s">
        <v>40</v>
      </c>
      <c r="K61" s="23"/>
      <c r="L61" s="6" t="s">
        <v>27</v>
      </c>
      <c r="M61" s="7">
        <v>1.94</v>
      </c>
      <c r="N61" s="7">
        <v>1.5</v>
      </c>
      <c r="O61" s="8" t="s">
        <v>28</v>
      </c>
      <c r="P61" s="7">
        <f t="shared" si="4"/>
        <v>93.5</v>
      </c>
      <c r="Q61" s="32">
        <f t="shared" si="0"/>
        <v>-1.5</v>
      </c>
      <c r="R61" s="9">
        <f t="shared" si="5"/>
        <v>-8.4995000000000012</v>
      </c>
      <c r="S61" s="10">
        <f t="shared" si="1"/>
        <v>85.000500000000002</v>
      </c>
      <c r="T61" s="11">
        <f t="shared" si="2"/>
        <v>0.49152542372881358</v>
      </c>
      <c r="U61" s="12">
        <f t="shared" si="3"/>
        <v>-9.090374331550799E-2</v>
      </c>
      <c r="V61">
        <f>COUNTIF($L$2:L61,1)</f>
        <v>29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44646</v>
      </c>
      <c r="C62" s="3" t="s">
        <v>182</v>
      </c>
      <c r="D62" s="3" t="s">
        <v>23</v>
      </c>
      <c r="E62" s="3">
        <v>1</v>
      </c>
      <c r="F62" s="3" t="s">
        <v>183</v>
      </c>
      <c r="G62" s="3" t="s">
        <v>20</v>
      </c>
      <c r="H62" s="3" t="s">
        <v>24</v>
      </c>
      <c r="I62" s="3" t="s">
        <v>25</v>
      </c>
      <c r="J62" s="5" t="s">
        <v>40</v>
      </c>
      <c r="K62" s="23"/>
      <c r="L62" s="6" t="s">
        <v>27</v>
      </c>
      <c r="M62" s="7">
        <v>1.95</v>
      </c>
      <c r="N62" s="7">
        <v>1</v>
      </c>
      <c r="O62" s="8" t="s">
        <v>28</v>
      </c>
      <c r="P62" s="7">
        <f t="shared" si="4"/>
        <v>94.5</v>
      </c>
      <c r="Q62" s="32">
        <f t="shared" si="0"/>
        <v>-1</v>
      </c>
      <c r="R62" s="9">
        <f t="shared" si="5"/>
        <v>-9.4995000000000012</v>
      </c>
      <c r="S62" s="10">
        <f t="shared" si="1"/>
        <v>85.000500000000002</v>
      </c>
      <c r="T62" s="11">
        <f t="shared" si="2"/>
        <v>0.48333333333333334</v>
      </c>
      <c r="U62" s="12">
        <f t="shared" si="3"/>
        <v>-0.1005238095238095</v>
      </c>
      <c r="V62">
        <f>COUNTIF($L$2:L62,1)</f>
        <v>29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44646</v>
      </c>
      <c r="C63" s="3" t="s">
        <v>184</v>
      </c>
      <c r="D63" s="3" t="s">
        <v>23</v>
      </c>
      <c r="E63" s="3">
        <v>1</v>
      </c>
      <c r="F63" s="3" t="s">
        <v>41</v>
      </c>
      <c r="G63" s="3" t="s">
        <v>20</v>
      </c>
      <c r="H63" s="3" t="s">
        <v>24</v>
      </c>
      <c r="I63" s="3" t="s">
        <v>25</v>
      </c>
      <c r="J63" s="5" t="s">
        <v>30</v>
      </c>
      <c r="K63" s="23" t="s">
        <v>65</v>
      </c>
      <c r="L63" s="6" t="s">
        <v>27</v>
      </c>
      <c r="M63" s="7">
        <v>1.97</v>
      </c>
      <c r="N63" s="7">
        <v>2</v>
      </c>
      <c r="O63" s="8" t="s">
        <v>28</v>
      </c>
      <c r="P63" s="7">
        <f t="shared" si="4"/>
        <v>96.5</v>
      </c>
      <c r="Q63" s="32">
        <f t="shared" si="0"/>
        <v>-2</v>
      </c>
      <c r="R63" s="9">
        <f t="shared" si="5"/>
        <v>-11.499500000000001</v>
      </c>
      <c r="S63" s="10">
        <f t="shared" si="1"/>
        <v>85.000500000000002</v>
      </c>
      <c r="T63" s="11">
        <f t="shared" si="2"/>
        <v>0.47540983606557374</v>
      </c>
      <c r="U63" s="12">
        <f t="shared" si="3"/>
        <v>-0.11916580310880827</v>
      </c>
      <c r="V63">
        <f>COUNTIF($L$2:L63,1)</f>
        <v>29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7.75" customHeight="1" x14ac:dyDescent="0.2">
      <c r="A64" s="3">
        <v>62</v>
      </c>
      <c r="B64" s="4">
        <v>44646</v>
      </c>
      <c r="C64" s="3" t="s">
        <v>185</v>
      </c>
      <c r="D64" s="3" t="s">
        <v>23</v>
      </c>
      <c r="E64" s="3">
        <v>2</v>
      </c>
      <c r="F64" s="3" t="s">
        <v>186</v>
      </c>
      <c r="G64" s="3" t="s">
        <v>20</v>
      </c>
      <c r="H64" s="3" t="s">
        <v>24</v>
      </c>
      <c r="I64" s="3" t="s">
        <v>25</v>
      </c>
      <c r="J64" s="13" t="s">
        <v>187</v>
      </c>
      <c r="K64" s="23"/>
      <c r="L64" s="6" t="s">
        <v>22</v>
      </c>
      <c r="M64" s="7">
        <v>2.25</v>
      </c>
      <c r="N64" s="7">
        <v>1.5</v>
      </c>
      <c r="O64" s="8" t="s">
        <v>28</v>
      </c>
      <c r="P64" s="7">
        <f t="shared" si="4"/>
        <v>98</v>
      </c>
      <c r="Q64" s="28">
        <f t="shared" si="0"/>
        <v>1.875</v>
      </c>
      <c r="R64" s="9">
        <f t="shared" si="5"/>
        <v>-9.6245000000000012</v>
      </c>
      <c r="S64" s="10">
        <f t="shared" si="1"/>
        <v>88.375500000000002</v>
      </c>
      <c r="T64" s="11">
        <f t="shared" si="2"/>
        <v>0.4838709677419355</v>
      </c>
      <c r="U64" s="12">
        <f t="shared" si="3"/>
        <v>-9.8209183673469369E-2</v>
      </c>
      <c r="V64">
        <f>COUNTIF($L$2:L64,1)</f>
        <v>30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44646</v>
      </c>
      <c r="C65" s="3" t="s">
        <v>188</v>
      </c>
      <c r="D65" s="3" t="s">
        <v>23</v>
      </c>
      <c r="E65" s="3">
        <v>1</v>
      </c>
      <c r="F65" s="3" t="s">
        <v>53</v>
      </c>
      <c r="G65" s="3" t="s">
        <v>20</v>
      </c>
      <c r="H65" s="3" t="s">
        <v>24</v>
      </c>
      <c r="I65" s="3" t="s">
        <v>25</v>
      </c>
      <c r="J65" s="13" t="s">
        <v>42</v>
      </c>
      <c r="K65" s="23"/>
      <c r="L65" s="6" t="s">
        <v>22</v>
      </c>
      <c r="M65" s="7">
        <v>1.78</v>
      </c>
      <c r="N65" s="7">
        <v>2</v>
      </c>
      <c r="O65" s="8" t="s">
        <v>28</v>
      </c>
      <c r="P65" s="7">
        <f t="shared" si="4"/>
        <v>100</v>
      </c>
      <c r="Q65" s="28">
        <f t="shared" si="0"/>
        <v>1.56</v>
      </c>
      <c r="R65" s="9">
        <f t="shared" si="5"/>
        <v>-8.0645000000000007</v>
      </c>
      <c r="S65" s="10">
        <f t="shared" si="1"/>
        <v>91.935500000000005</v>
      </c>
      <c r="T65" s="11">
        <f t="shared" si="2"/>
        <v>0.49206349206349204</v>
      </c>
      <c r="U65" s="12">
        <f t="shared" si="3"/>
        <v>-8.0644999999999953E-2</v>
      </c>
      <c r="V65">
        <f>COUNTIF($L$2:L65,1)</f>
        <v>31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44646</v>
      </c>
      <c r="C66" s="3" t="s">
        <v>189</v>
      </c>
      <c r="D66" s="3" t="s">
        <v>23</v>
      </c>
      <c r="E66" s="3">
        <v>1</v>
      </c>
      <c r="F66" s="3" t="s">
        <v>101</v>
      </c>
      <c r="G66" s="3" t="s">
        <v>20</v>
      </c>
      <c r="H66" s="3" t="s">
        <v>24</v>
      </c>
      <c r="I66" s="3" t="s">
        <v>25</v>
      </c>
      <c r="J66" s="5" t="s">
        <v>190</v>
      </c>
      <c r="K66" s="23"/>
      <c r="L66" s="6" t="s">
        <v>27</v>
      </c>
      <c r="M66" s="7">
        <v>1.95</v>
      </c>
      <c r="N66" s="7">
        <v>2</v>
      </c>
      <c r="O66" s="8" t="s">
        <v>28</v>
      </c>
      <c r="P66" s="7">
        <f t="shared" si="4"/>
        <v>102</v>
      </c>
      <c r="Q66" s="32">
        <f t="shared" si="0"/>
        <v>-2</v>
      </c>
      <c r="R66" s="9">
        <f t="shared" si="5"/>
        <v>-10.064500000000001</v>
      </c>
      <c r="S66" s="10">
        <f t="shared" si="1"/>
        <v>91.935500000000005</v>
      </c>
      <c r="T66" s="11">
        <f t="shared" si="2"/>
        <v>0.484375</v>
      </c>
      <c r="U66" s="12">
        <f t="shared" si="3"/>
        <v>-9.867156862745094E-2</v>
      </c>
      <c r="V66">
        <f>COUNTIF($L$2:L66,1)</f>
        <v>31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44646</v>
      </c>
      <c r="C67" s="3" t="s">
        <v>191</v>
      </c>
      <c r="D67" s="3" t="s">
        <v>23</v>
      </c>
      <c r="E67" s="3">
        <v>1</v>
      </c>
      <c r="F67" s="3" t="s">
        <v>112</v>
      </c>
      <c r="G67" s="3" t="s">
        <v>20</v>
      </c>
      <c r="H67" s="3" t="s">
        <v>24</v>
      </c>
      <c r="I67" s="3" t="s">
        <v>25</v>
      </c>
      <c r="J67" s="5" t="s">
        <v>46</v>
      </c>
      <c r="K67" s="23"/>
      <c r="L67" s="6" t="s">
        <v>27</v>
      </c>
      <c r="M67" s="7">
        <v>2.48</v>
      </c>
      <c r="N67" s="7">
        <v>1.5</v>
      </c>
      <c r="O67" s="8" t="s">
        <v>28</v>
      </c>
      <c r="P67" s="7">
        <f t="shared" si="4"/>
        <v>103.5</v>
      </c>
      <c r="Q67" s="32">
        <f t="shared" ref="Q67:Q74" si="6">IF(AND(L67="1",O67="ja"),(N67*M67*0.95)-N67,IF(AND(L67="1",O67="nein"),N67*M67-N67,-N67))</f>
        <v>-1.5</v>
      </c>
      <c r="R67" s="9">
        <f t="shared" si="5"/>
        <v>-11.564500000000001</v>
      </c>
      <c r="S67" s="10">
        <f t="shared" ref="S67:S74" si="7">P67+R67</f>
        <v>91.935500000000005</v>
      </c>
      <c r="T67" s="11">
        <f t="shared" ref="T67:T74" si="8">V67/W67</f>
        <v>0.47692307692307695</v>
      </c>
      <c r="U67" s="12">
        <f t="shared" ref="U67:U74" si="9">((S67-P67)/P67)*100%</f>
        <v>-0.11173429951690816</v>
      </c>
      <c r="V67">
        <f>COUNTIF($L$2:L67,1)</f>
        <v>31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44646</v>
      </c>
      <c r="C68" s="3" t="s">
        <v>192</v>
      </c>
      <c r="D68" s="3" t="s">
        <v>23</v>
      </c>
      <c r="E68" s="3">
        <v>1</v>
      </c>
      <c r="F68" s="3" t="s">
        <v>138</v>
      </c>
      <c r="G68" s="3" t="s">
        <v>20</v>
      </c>
      <c r="H68" s="3" t="s">
        <v>24</v>
      </c>
      <c r="I68" s="3" t="s">
        <v>25</v>
      </c>
      <c r="J68" s="13" t="s">
        <v>32</v>
      </c>
      <c r="K68" s="23"/>
      <c r="L68" s="6" t="s">
        <v>22</v>
      </c>
      <c r="M68" s="7">
        <v>1.95</v>
      </c>
      <c r="N68" s="7">
        <v>2</v>
      </c>
      <c r="O68" s="8" t="s">
        <v>28</v>
      </c>
      <c r="P68" s="7">
        <f t="shared" ref="P68:P74" si="10">P67+N68</f>
        <v>105.5</v>
      </c>
      <c r="Q68" s="28">
        <f t="shared" si="6"/>
        <v>1.9</v>
      </c>
      <c r="R68" s="9">
        <f t="shared" ref="R68:R74" si="11">R67+Q68</f>
        <v>-9.6645000000000003</v>
      </c>
      <c r="S68" s="10">
        <f t="shared" si="7"/>
        <v>95.835499999999996</v>
      </c>
      <c r="T68" s="11">
        <f t="shared" si="8"/>
        <v>0.48484848484848486</v>
      </c>
      <c r="U68" s="12">
        <f t="shared" si="9"/>
        <v>-9.1606635071090084E-2</v>
      </c>
      <c r="V68">
        <f>COUNTIF($L$2:L68,1)</f>
        <v>32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44646</v>
      </c>
      <c r="C69" s="3" t="s">
        <v>193</v>
      </c>
      <c r="D69" s="3" t="s">
        <v>23</v>
      </c>
      <c r="E69" s="3">
        <v>1</v>
      </c>
      <c r="F69" s="3" t="s">
        <v>170</v>
      </c>
      <c r="G69" s="3" t="s">
        <v>20</v>
      </c>
      <c r="H69" s="3" t="s">
        <v>24</v>
      </c>
      <c r="I69" s="3" t="s">
        <v>25</v>
      </c>
      <c r="J69" s="34" t="s">
        <v>194</v>
      </c>
      <c r="K69" s="23" t="s">
        <v>65</v>
      </c>
      <c r="L69" s="6" t="s">
        <v>22</v>
      </c>
      <c r="M69" s="7">
        <v>1</v>
      </c>
      <c r="N69" s="7">
        <v>2</v>
      </c>
      <c r="O69" s="8" t="s">
        <v>28</v>
      </c>
      <c r="P69" s="7">
        <f t="shared" si="10"/>
        <v>107.5</v>
      </c>
      <c r="Q69" s="35">
        <f t="shared" si="6"/>
        <v>0</v>
      </c>
      <c r="R69" s="9">
        <f t="shared" si="11"/>
        <v>-9.6645000000000003</v>
      </c>
      <c r="S69" s="10">
        <f t="shared" si="7"/>
        <v>97.835499999999996</v>
      </c>
      <c r="T69" s="11">
        <f t="shared" si="8"/>
        <v>0.4925373134328358</v>
      </c>
      <c r="U69" s="12">
        <f t="shared" si="9"/>
        <v>-8.9902325581395381E-2</v>
      </c>
      <c r="V69">
        <f>COUNTIF($L$2:L69,1)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44647</v>
      </c>
      <c r="C70" s="3" t="s">
        <v>195</v>
      </c>
      <c r="D70" s="3" t="s">
        <v>23</v>
      </c>
      <c r="E70" s="3">
        <v>1</v>
      </c>
      <c r="F70" s="3" t="s">
        <v>51</v>
      </c>
      <c r="G70" s="3" t="s">
        <v>20</v>
      </c>
      <c r="H70" s="3" t="s">
        <v>24</v>
      </c>
      <c r="I70" s="3" t="s">
        <v>25</v>
      </c>
      <c r="J70" s="5" t="s">
        <v>45</v>
      </c>
      <c r="K70" s="23"/>
      <c r="L70" s="6" t="s">
        <v>27</v>
      </c>
      <c r="M70" s="7">
        <v>1.84</v>
      </c>
      <c r="N70" s="7">
        <v>1.5</v>
      </c>
      <c r="O70" s="8" t="s">
        <v>28</v>
      </c>
      <c r="P70" s="7">
        <f t="shared" si="10"/>
        <v>109</v>
      </c>
      <c r="Q70" s="32">
        <f t="shared" si="6"/>
        <v>-1.5</v>
      </c>
      <c r="R70" s="9">
        <f t="shared" si="11"/>
        <v>-11.1645</v>
      </c>
      <c r="S70" s="10">
        <f t="shared" si="7"/>
        <v>97.835499999999996</v>
      </c>
      <c r="T70" s="11">
        <f t="shared" si="8"/>
        <v>0.48529411764705882</v>
      </c>
      <c r="U70" s="12">
        <f t="shared" si="9"/>
        <v>-0.1024266055045872</v>
      </c>
      <c r="V70">
        <f>COUNTIF($L$2:L70,1)</f>
        <v>33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44647</v>
      </c>
      <c r="C71" s="3" t="s">
        <v>196</v>
      </c>
      <c r="D71" s="3" t="s">
        <v>23</v>
      </c>
      <c r="E71" s="3">
        <v>1</v>
      </c>
      <c r="F71" s="3" t="s">
        <v>61</v>
      </c>
      <c r="G71" s="3" t="s">
        <v>20</v>
      </c>
      <c r="H71" s="3" t="s">
        <v>24</v>
      </c>
      <c r="I71" s="3" t="s">
        <v>25</v>
      </c>
      <c r="J71" s="5" t="s">
        <v>45</v>
      </c>
      <c r="K71" s="23" t="s">
        <v>65</v>
      </c>
      <c r="L71" s="6" t="s">
        <v>27</v>
      </c>
      <c r="M71" s="7">
        <v>2</v>
      </c>
      <c r="N71" s="7">
        <v>2</v>
      </c>
      <c r="O71" s="8" t="s">
        <v>28</v>
      </c>
      <c r="P71" s="7">
        <f t="shared" si="10"/>
        <v>111</v>
      </c>
      <c r="Q71" s="32">
        <f t="shared" si="6"/>
        <v>-2</v>
      </c>
      <c r="R71" s="9">
        <f t="shared" si="11"/>
        <v>-13.1645</v>
      </c>
      <c r="S71" s="10">
        <f t="shared" si="7"/>
        <v>97.835499999999996</v>
      </c>
      <c r="T71" s="11">
        <f t="shared" si="8"/>
        <v>0.47826086956521741</v>
      </c>
      <c r="U71" s="12">
        <f t="shared" si="9"/>
        <v>-0.11859909909909913</v>
      </c>
      <c r="V71">
        <f>COUNTIF($L$2:L71,1)</f>
        <v>33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7.75" customHeight="1" x14ac:dyDescent="0.2">
      <c r="A72" s="3">
        <v>70</v>
      </c>
      <c r="B72" s="4">
        <v>44647</v>
      </c>
      <c r="C72" s="3" t="s">
        <v>197</v>
      </c>
      <c r="D72" s="3" t="s">
        <v>23</v>
      </c>
      <c r="E72" s="3">
        <v>2</v>
      </c>
      <c r="F72" s="3" t="s">
        <v>198</v>
      </c>
      <c r="G72" s="3" t="s">
        <v>20</v>
      </c>
      <c r="H72" s="3" t="s">
        <v>24</v>
      </c>
      <c r="I72" s="3" t="s">
        <v>25</v>
      </c>
      <c r="J72" s="13" t="s">
        <v>199</v>
      </c>
      <c r="K72" s="23" t="s">
        <v>65</v>
      </c>
      <c r="L72" s="6" t="s">
        <v>27</v>
      </c>
      <c r="M72" s="7">
        <v>2.4900000000000002</v>
      </c>
      <c r="N72" s="7">
        <v>1.5</v>
      </c>
      <c r="O72" s="8" t="s">
        <v>28</v>
      </c>
      <c r="P72" s="7">
        <f t="shared" si="10"/>
        <v>112.5</v>
      </c>
      <c r="Q72" s="32">
        <f t="shared" si="6"/>
        <v>-1.5</v>
      </c>
      <c r="R72" s="9">
        <f t="shared" si="11"/>
        <v>-14.6645</v>
      </c>
      <c r="S72" s="10">
        <f t="shared" si="7"/>
        <v>97.835499999999996</v>
      </c>
      <c r="T72" s="11">
        <f t="shared" si="8"/>
        <v>0.47142857142857142</v>
      </c>
      <c r="U72" s="12">
        <f t="shared" si="9"/>
        <v>-0.13035111111111114</v>
      </c>
      <c r="V72">
        <f>COUNTIF($L$2:L72,1)</f>
        <v>33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44650</v>
      </c>
      <c r="C73" s="3" t="s">
        <v>200</v>
      </c>
      <c r="D73" s="3" t="s">
        <v>23</v>
      </c>
      <c r="E73" s="3">
        <v>1</v>
      </c>
      <c r="F73" s="3">
        <v>2</v>
      </c>
      <c r="G73" s="3" t="s">
        <v>20</v>
      </c>
      <c r="H73" s="3" t="s">
        <v>24</v>
      </c>
      <c r="I73" s="3" t="s">
        <v>25</v>
      </c>
      <c r="J73" s="13" t="s">
        <v>33</v>
      </c>
      <c r="K73" s="23"/>
      <c r="L73" s="6" t="s">
        <v>22</v>
      </c>
      <c r="M73" s="7">
        <v>1.75</v>
      </c>
      <c r="N73" s="7">
        <v>2</v>
      </c>
      <c r="O73" s="8" t="s">
        <v>28</v>
      </c>
      <c r="P73" s="7">
        <f t="shared" si="10"/>
        <v>114.5</v>
      </c>
      <c r="Q73" s="28">
        <f t="shared" si="6"/>
        <v>1.5</v>
      </c>
      <c r="R73" s="9">
        <f t="shared" si="11"/>
        <v>-13.1645</v>
      </c>
      <c r="S73" s="10">
        <f t="shared" si="7"/>
        <v>101.3355</v>
      </c>
      <c r="T73" s="11">
        <f t="shared" si="8"/>
        <v>0.47887323943661969</v>
      </c>
      <c r="U73" s="12">
        <f t="shared" si="9"/>
        <v>-0.11497379912663759</v>
      </c>
      <c r="V73">
        <f>COUNTIF($L$2:L73,1)</f>
        <v>34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44650</v>
      </c>
      <c r="C74" s="3" t="s">
        <v>201</v>
      </c>
      <c r="D74" s="3" t="s">
        <v>23</v>
      </c>
      <c r="E74" s="3">
        <v>1</v>
      </c>
      <c r="F74" s="3" t="s">
        <v>170</v>
      </c>
      <c r="G74" s="3" t="s">
        <v>20</v>
      </c>
      <c r="H74" s="3" t="s">
        <v>24</v>
      </c>
      <c r="I74" s="3" t="s">
        <v>25</v>
      </c>
      <c r="J74" s="34" t="s">
        <v>194</v>
      </c>
      <c r="K74" s="23"/>
      <c r="L74" s="6" t="s">
        <v>22</v>
      </c>
      <c r="M74" s="7">
        <v>1</v>
      </c>
      <c r="N74" s="7">
        <v>2</v>
      </c>
      <c r="O74" s="8" t="s">
        <v>28</v>
      </c>
      <c r="P74" s="7">
        <f t="shared" si="10"/>
        <v>116.5</v>
      </c>
      <c r="Q74" s="35">
        <f t="shared" si="6"/>
        <v>0</v>
      </c>
      <c r="R74" s="29">
        <f t="shared" si="11"/>
        <v>-13.1645</v>
      </c>
      <c r="S74" s="30">
        <f t="shared" si="7"/>
        <v>103.3355</v>
      </c>
      <c r="T74" s="31">
        <f t="shared" si="8"/>
        <v>0.4861111111111111</v>
      </c>
      <c r="U74" s="12">
        <f t="shared" si="9"/>
        <v>-0.11300000000000003</v>
      </c>
      <c r="V74">
        <f>COUNTIF($L$2:L74,1)</f>
        <v>35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</sheetData>
  <sheetProtection selectLockedCells="1" selectUnlockedCells="1"/>
  <autoFilter ref="A1:IK7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2022-04-04T16:15:22Z</dcterms:modified>
</cp:coreProperties>
</file>