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2DFDB9DE-92CC-47CF-BD34-C77BA3713BC0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November" sheetId="1" r:id="rId1"/>
  </sheets>
  <definedNames>
    <definedName name="__Anonymous_Sheet_DB__1">November!#REF!</definedName>
    <definedName name="__xlnm._FilterDatabase" localSheetId="0">November!#REF!</definedName>
    <definedName name="__xlnm._FilterDatabase_1">November!#REF!</definedName>
    <definedName name="_xlnm._FilterDatabase" localSheetId="0" hidden="1">November!$A$1:$IK$81</definedName>
    <definedName name="Excel_BuiltIn__FilterDatabase" localSheetId="0">November!#REF!</definedName>
    <definedName name="Excel_BuiltIn__FilterDatabase_1">November!#REF!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1" i="1" l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/>
  <c r="Q62" i="1"/>
  <c r="V61" i="1"/>
  <c r="T61" i="1" s="1"/>
  <c r="Q61" i="1"/>
  <c r="V60" i="1"/>
  <c r="T60" i="1" s="1"/>
  <c r="Q60" i="1"/>
  <c r="V59" i="1"/>
  <c r="T59" i="1" s="1"/>
  <c r="Q59" i="1"/>
  <c r="V58" i="1"/>
  <c r="T58" i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S3" i="1" l="1"/>
  <c r="U3" i="1" s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P6" i="1"/>
  <c r="S4" i="1"/>
  <c r="U4" i="1" s="1"/>
  <c r="S5" i="1" l="1"/>
  <c r="U5" i="1" s="1"/>
  <c r="R53" i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P7" i="1"/>
  <c r="S6" i="1"/>
  <c r="U6" i="1" s="1"/>
  <c r="S7" i="1" l="1"/>
  <c r="U7" i="1" s="1"/>
  <c r="P8" i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S12" i="1" l="1"/>
  <c r="U12" i="1" s="1"/>
  <c r="P13" i="1"/>
  <c r="P14" i="1" l="1"/>
  <c r="S13" i="1"/>
  <c r="U13" i="1" s="1"/>
  <c r="S14" i="1" l="1"/>
  <c r="U14" i="1" s="1"/>
  <c r="P15" i="1"/>
  <c r="S15" i="1" l="1"/>
  <c r="U15" i="1" s="1"/>
  <c r="P16" i="1"/>
  <c r="P17" i="1" l="1"/>
  <c r="S16" i="1"/>
  <c r="U16" i="1" s="1"/>
  <c r="S17" i="1" l="1"/>
  <c r="U17" i="1" s="1"/>
  <c r="P18" i="1"/>
  <c r="P19" i="1" l="1"/>
  <c r="S18" i="1"/>
  <c r="U18" i="1" s="1"/>
  <c r="S19" i="1" l="1"/>
  <c r="U19" i="1" s="1"/>
  <c r="P20" i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S24" i="1" l="1"/>
  <c r="U24" i="1" s="1"/>
  <c r="P25" i="1"/>
  <c r="P26" i="1" l="1"/>
  <c r="S25" i="1"/>
  <c r="U25" i="1" s="1"/>
  <c r="P27" i="1" l="1"/>
  <c r="S26" i="1"/>
  <c r="U26" i="1" s="1"/>
  <c r="P28" i="1" l="1"/>
  <c r="S27" i="1"/>
  <c r="U27" i="1" s="1"/>
  <c r="P29" i="1" l="1"/>
  <c r="S28" i="1"/>
  <c r="U28" i="1" s="1"/>
  <c r="S29" i="1" l="1"/>
  <c r="U29" i="1" s="1"/>
  <c r="P30" i="1"/>
  <c r="P31" i="1" l="1"/>
  <c r="S30" i="1"/>
  <c r="U30" i="1" s="1"/>
  <c r="S31" i="1" l="1"/>
  <c r="U31" i="1" s="1"/>
  <c r="P32" i="1"/>
  <c r="P33" i="1" l="1"/>
  <c r="S32" i="1"/>
  <c r="U32" i="1" s="1"/>
  <c r="P34" i="1" l="1"/>
  <c r="S33" i="1"/>
  <c r="U33" i="1" s="1"/>
  <c r="S34" i="1" l="1"/>
  <c r="U34" i="1" s="1"/>
  <c r="P35" i="1"/>
  <c r="P36" i="1" l="1"/>
  <c r="S35" i="1"/>
  <c r="U35" i="1" s="1"/>
  <c r="S36" i="1" l="1"/>
  <c r="U36" i="1" s="1"/>
  <c r="P37" i="1"/>
  <c r="P38" i="1" l="1"/>
  <c r="S37" i="1"/>
  <c r="U37" i="1" s="1"/>
  <c r="S38" i="1" l="1"/>
  <c r="U38" i="1" s="1"/>
  <c r="P39" i="1"/>
  <c r="P40" i="1" l="1"/>
  <c r="S39" i="1"/>
  <c r="U39" i="1" s="1"/>
  <c r="P41" i="1" l="1"/>
  <c r="S40" i="1"/>
  <c r="U40" i="1" s="1"/>
  <c r="S41" i="1" l="1"/>
  <c r="U41" i="1" s="1"/>
  <c r="P42" i="1"/>
  <c r="P43" i="1" l="1"/>
  <c r="S42" i="1"/>
  <c r="U42" i="1" s="1"/>
  <c r="S43" i="1" l="1"/>
  <c r="U43" i="1" s="1"/>
  <c r="P44" i="1"/>
  <c r="P45" i="1" l="1"/>
  <c r="S44" i="1"/>
  <c r="U44" i="1" s="1"/>
  <c r="P46" i="1" l="1"/>
  <c r="S45" i="1"/>
  <c r="U45" i="1" s="1"/>
  <c r="S46" i="1" l="1"/>
  <c r="U46" i="1" s="1"/>
  <c r="P47" i="1"/>
  <c r="P48" i="1" l="1"/>
  <c r="S47" i="1"/>
  <c r="U47" i="1" s="1"/>
  <c r="S48" i="1" l="1"/>
  <c r="U48" i="1" s="1"/>
  <c r="P49" i="1"/>
  <c r="P50" i="1" l="1"/>
  <c r="S49" i="1"/>
  <c r="U49" i="1" s="1"/>
  <c r="P51" i="1" l="1"/>
  <c r="S50" i="1"/>
  <c r="U50" i="1" s="1"/>
  <c r="S51" i="1" l="1"/>
  <c r="U51" i="1" s="1"/>
  <c r="P52" i="1"/>
  <c r="P53" i="1" l="1"/>
  <c r="S52" i="1"/>
  <c r="U52" i="1" s="1"/>
  <c r="S53" i="1" l="1"/>
  <c r="U53" i="1" s="1"/>
  <c r="P54" i="1"/>
  <c r="P55" i="1" l="1"/>
  <c r="S54" i="1"/>
  <c r="U54" i="1" s="1"/>
  <c r="S55" i="1" l="1"/>
  <c r="U55" i="1" s="1"/>
  <c r="P56" i="1"/>
  <c r="S56" i="1" l="1"/>
  <c r="U56" i="1" s="1"/>
  <c r="P57" i="1"/>
  <c r="S57" i="1" l="1"/>
  <c r="U57" i="1" s="1"/>
  <c r="P58" i="1"/>
  <c r="P59" i="1" l="1"/>
  <c r="S58" i="1"/>
  <c r="U58" i="1" s="1"/>
  <c r="S59" i="1" l="1"/>
  <c r="U59" i="1" s="1"/>
  <c r="P60" i="1"/>
  <c r="S60" i="1" l="1"/>
  <c r="U60" i="1" s="1"/>
  <c r="P61" i="1"/>
  <c r="P62" i="1" l="1"/>
  <c r="S61" i="1"/>
  <c r="U61" i="1" s="1"/>
  <c r="P63" i="1" l="1"/>
  <c r="S62" i="1"/>
  <c r="U62" i="1" s="1"/>
  <c r="P64" i="1" l="1"/>
  <c r="S63" i="1"/>
  <c r="U63" i="1" s="1"/>
  <c r="S64" i="1" l="1"/>
  <c r="U64" i="1" s="1"/>
  <c r="P65" i="1"/>
  <c r="S65" i="1" l="1"/>
  <c r="U65" i="1" s="1"/>
  <c r="P66" i="1"/>
  <c r="S66" i="1" l="1"/>
  <c r="U66" i="1" s="1"/>
  <c r="P67" i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S71" i="1" l="1"/>
  <c r="U71" i="1" s="1"/>
  <c r="P72" i="1"/>
  <c r="P73" i="1" l="1"/>
  <c r="S72" i="1"/>
  <c r="U72" i="1" s="1"/>
  <c r="P74" i="1" l="1"/>
  <c r="S73" i="1"/>
  <c r="U73" i="1" s="1"/>
  <c r="S74" i="1" l="1"/>
  <c r="U74" i="1" s="1"/>
  <c r="P75" i="1"/>
  <c r="P76" i="1" l="1"/>
  <c r="S75" i="1"/>
  <c r="U75" i="1" s="1"/>
  <c r="S76" i="1" l="1"/>
  <c r="U76" i="1" s="1"/>
  <c r="P77" i="1"/>
  <c r="P78" i="1" l="1"/>
  <c r="S77" i="1"/>
  <c r="U77" i="1" s="1"/>
  <c r="P79" i="1" l="1"/>
  <c r="S78" i="1"/>
  <c r="U78" i="1" s="1"/>
  <c r="P80" i="1" l="1"/>
  <c r="S79" i="1"/>
  <c r="U79" i="1" s="1"/>
  <c r="P81" i="1" l="1"/>
  <c r="S81" i="1" s="1"/>
  <c r="U81" i="1" s="1"/>
  <c r="S80" i="1"/>
  <c r="U80" i="1" s="1"/>
</calcChain>
</file>

<file path=xl/sharedStrings.xml><?xml version="1.0" encoding="utf-8"?>
<sst xmlns="http://schemas.openxmlformats.org/spreadsheetml/2006/main" count="753" uniqueCount="210">
  <si>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</si>
  <si>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</si>
  <si>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</si>
  <si>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</si>
  <si>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</si>
  <si>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</si>
  <si>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</si>
  <si>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</si>
  <si>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</si>
  <si>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</si>
  <si>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</si>
  <si>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</si>
  <si>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</si>
  <si>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</si>
  <si>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</si>
  <si>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</si>
  <si>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</si>
  <si>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</si>
  <si>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</si>
  <si>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</si>
  <si>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</si>
  <si>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</si>
  <si>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</si>
  <si>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asian</t>
  </si>
  <si>
    <t>Pregame</t>
  </si>
  <si>
    <t>0</t>
  </si>
  <si>
    <t>nein</t>
  </si>
  <si>
    <t>1-2</t>
  </si>
  <si>
    <t>Chancenwucher</t>
  </si>
  <si>
    <t>0-3</t>
  </si>
  <si>
    <t>0-1</t>
  </si>
  <si>
    <t>1-1</t>
  </si>
  <si>
    <t>Amateure</t>
  </si>
  <si>
    <t>4-0</t>
  </si>
  <si>
    <t>2-0</t>
  </si>
  <si>
    <t>Fussball</t>
  </si>
  <si>
    <t>3-1</t>
  </si>
  <si>
    <t>1 asian -1,5</t>
  </si>
  <si>
    <t>2-1</t>
  </si>
  <si>
    <t>1 asian -1</t>
  </si>
  <si>
    <t>1-0</t>
  </si>
  <si>
    <t>2 asian -1,25</t>
  </si>
  <si>
    <t>1 asian -1,25</t>
  </si>
  <si>
    <t>1-3</t>
  </si>
  <si>
    <t>df</t>
  </si>
  <si>
    <t>3-0</t>
  </si>
  <si>
    <t>NFL</t>
  </si>
  <si>
    <t>lächerlich</t>
  </si>
  <si>
    <t>4-2</t>
  </si>
  <si>
    <t>1 asian -2</t>
  </si>
  <si>
    <t>2 asian -2,5</t>
  </si>
  <si>
    <t>2 asian -1,75</t>
  </si>
  <si>
    <t>2 asian -1,5</t>
  </si>
  <si>
    <t>1 asian -2,25</t>
  </si>
  <si>
    <t>1 asian -1,75</t>
  </si>
  <si>
    <t>5-0</t>
  </si>
  <si>
    <t>2-5</t>
  </si>
  <si>
    <t>5-1</t>
  </si>
  <si>
    <t>3-2</t>
  </si>
  <si>
    <t>0-0</t>
  </si>
  <si>
    <t>2 asian -0,75</t>
  </si>
  <si>
    <t>unglücklich</t>
  </si>
  <si>
    <t>1-4</t>
  </si>
  <si>
    <t>Kiew - Barca</t>
  </si>
  <si>
    <t>Ecken 2 asian -4</t>
  </si>
  <si>
    <t>1-7</t>
  </si>
  <si>
    <t>Tiraspol - Inter Mailand</t>
  </si>
  <si>
    <t>Ecken 2 asian -5</t>
  </si>
  <si>
    <t>Roma - Brondby</t>
  </si>
  <si>
    <t>Ecken 1 asian -3</t>
  </si>
  <si>
    <t>13-1</t>
  </si>
  <si>
    <t>Plauen - Inter Leipzig</t>
  </si>
  <si>
    <t>2 asian +1</t>
  </si>
  <si>
    <t>Pullach - Ingolstadt II</t>
  </si>
  <si>
    <t>Turu - SSVg Velbert</t>
  </si>
  <si>
    <t>Mainz - Gladbach
Empoli - Genua</t>
  </si>
  <si>
    <t>over 2
over 2,25</t>
  </si>
  <si>
    <r>
      <rPr>
        <b/>
        <sz val="10"/>
        <color rgb="FF0070C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2-2</t>
    </r>
  </si>
  <si>
    <t>Krieschow - Wernigerode</t>
  </si>
  <si>
    <t>Zorbau - Merseburg</t>
  </si>
  <si>
    <t>RSV Eintracht - Rostocker FC</t>
  </si>
  <si>
    <t>Uphusen - Oldenburg</t>
  </si>
  <si>
    <t>ManU - City</t>
  </si>
  <si>
    <t>0-2</t>
  </si>
  <si>
    <t>Bayreuth - Fürth II
Oberhausen - Homberg</t>
  </si>
  <si>
    <t>1 asian -1,5
1 asian -1,25</t>
  </si>
  <si>
    <t>4-0
3-1</t>
  </si>
  <si>
    <t>Uerdingen - Düsseldorf II</t>
  </si>
  <si>
    <t>Spezia - Turin
Bayern - Freiburg</t>
  </si>
  <si>
    <t>2 asian +0,25
1 asian -1,25</t>
  </si>
  <si>
    <t>1-0
2-1</t>
  </si>
  <si>
    <t>Heimstetten - Bayern II</t>
  </si>
  <si>
    <t>Oldenburg - Hildesheim
Stuttgart II - Elversberg</t>
  </si>
  <si>
    <t>1 asian -1,25
2 asian -1</t>
  </si>
  <si>
    <t>1-2
0-0</t>
  </si>
  <si>
    <t>Egestorf - Arminia Hannover</t>
  </si>
  <si>
    <t>Northeim - Lupo</t>
  </si>
  <si>
    <t>Wesseling - Vichttal</t>
  </si>
  <si>
    <t>2-4</t>
  </si>
  <si>
    <t>Breinig - Siegburger</t>
  </si>
  <si>
    <t>Pesch - Eilendorf</t>
  </si>
  <si>
    <t>Düren - Freialdenhoven</t>
  </si>
  <si>
    <t>Lörrach - St. Kickers</t>
  </si>
  <si>
    <t>Ratingen - Bocholt</t>
  </si>
  <si>
    <t>Panthers - Patriots
Cowboys - Broncos</t>
  </si>
  <si>
    <t>2 asian -3
1</t>
  </si>
  <si>
    <r>
      <t xml:space="preserve">6-24
</t>
    </r>
    <r>
      <rPr>
        <b/>
        <sz val="10"/>
        <color rgb="FFFF0000"/>
        <rFont val="Arial"/>
        <family val="2"/>
      </rPr>
      <t>16-30</t>
    </r>
  </si>
  <si>
    <t>Jaguars - Bills
Chiefs - Packers</t>
  </si>
  <si>
    <t>2 asian -7,5
1</t>
  </si>
  <si>
    <r>
      <rPr>
        <b/>
        <sz val="10"/>
        <color rgb="FFFF0000"/>
        <rFont val="Arial"/>
        <family val="2"/>
      </rPr>
      <t>9-6</t>
    </r>
    <r>
      <rPr>
        <b/>
        <sz val="10"/>
        <color rgb="FF00B050"/>
        <rFont val="Arial"/>
        <family val="2"/>
      </rPr>
      <t xml:space="preserve">
13-7</t>
    </r>
  </si>
  <si>
    <t>Baunatal - Steinbach</t>
  </si>
  <si>
    <t>Friedberg - Wehen Wiesbaden</t>
  </si>
  <si>
    <t>2 asian -2,75</t>
  </si>
  <si>
    <t>Erlangen - Gebenbach</t>
  </si>
  <si>
    <t>85. 1-1 + Chancenwucher</t>
  </si>
  <si>
    <t>Rudolstadt - Merseburg
Ravensburg - Ilshofen</t>
  </si>
  <si>
    <t>1 asian -2
1 asian -1,75</t>
  </si>
  <si>
    <r>
      <t xml:space="preserve">3-0
</t>
    </r>
    <r>
      <rPr>
        <b/>
        <sz val="10"/>
        <color rgb="FFFF0000"/>
        <rFont val="Arial"/>
        <family val="2"/>
      </rPr>
      <t>1-1</t>
    </r>
  </si>
  <si>
    <t>Chancenwucher + rote Karte</t>
  </si>
  <si>
    <t>Deisenhofen - Pullach</t>
  </si>
  <si>
    <t>2-0 nach 17min</t>
  </si>
  <si>
    <t>Inter Leipzig - Zorbau</t>
  </si>
  <si>
    <t>St. Kickers - Nöttingen</t>
  </si>
  <si>
    <t>3-0 Führung</t>
  </si>
  <si>
    <t>Trier - Engers</t>
  </si>
  <si>
    <t xml:space="preserve">2 reguläre Tore nicht gegeben </t>
  </si>
  <si>
    <t>Emden - Celle</t>
  </si>
  <si>
    <t>Freiberg - Göppingen</t>
  </si>
  <si>
    <t>Tündern - Lupo
Friesdorf - Düren</t>
  </si>
  <si>
    <t>2
2 asian -1,75</t>
  </si>
  <si>
    <t>5-2
0-0</t>
  </si>
  <si>
    <t>Vilzing - Würzburger</t>
  </si>
  <si>
    <t>Bamberg - Seligenporten</t>
  </si>
  <si>
    <t>Norwegen - Lettland</t>
  </si>
  <si>
    <t>Ecken 1 asian -5</t>
  </si>
  <si>
    <t>9-3</t>
  </si>
  <si>
    <t>Todesfelde - Pansdorf</t>
  </si>
  <si>
    <t>Marienborn - Vreden
Bocholt - Monheim</t>
  </si>
  <si>
    <t>1 HC -1
1</t>
  </si>
  <si>
    <t>cb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</si>
  <si>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6-1</t>
    </r>
  </si>
  <si>
    <t>Herne - Paderborn II
Liechtenstein - Rumänien</t>
  </si>
  <si>
    <t>2 HC -1
2 HC -1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</si>
  <si>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0-2</t>
    </r>
  </si>
  <si>
    <t>Liechtenstein - Rumänien</t>
  </si>
  <si>
    <t>2 Ecken -6,5</t>
  </si>
  <si>
    <t>2-15</t>
  </si>
  <si>
    <t>Rehden - Jeddeloh II</t>
  </si>
  <si>
    <t>2-3</t>
  </si>
  <si>
    <t>2-0 Führung, 3 Gegentore in 4 Minuten</t>
  </si>
  <si>
    <t xml:space="preserve">0 </t>
  </si>
  <si>
    <t>Mülheim - Trier</t>
  </si>
  <si>
    <t>2 asian -2</t>
  </si>
  <si>
    <t>Dreiech - Ginsheim</t>
  </si>
  <si>
    <t>Uerdingen - Münster</t>
  </si>
  <si>
    <t>0-1 nach 2min</t>
  </si>
  <si>
    <t>Eichstätt - Bayern II
Oberachern - St. Kickers</t>
  </si>
  <si>
    <t>2 asian -1,5
2</t>
  </si>
  <si>
    <t>cbet</t>
  </si>
  <si>
    <r>
      <rPr>
        <b/>
        <sz val="10"/>
        <color rgb="FFFF0000"/>
        <rFont val="Arial"/>
        <family val="2"/>
      </rPr>
      <t>3-1</t>
    </r>
    <r>
      <rPr>
        <b/>
        <sz val="10"/>
        <color rgb="FF00B050"/>
        <rFont val="Arial"/>
        <family val="2"/>
      </rPr>
      <t xml:space="preserve">
3-4</t>
    </r>
  </si>
  <si>
    <t>Ilshofen - Villingen</t>
  </si>
  <si>
    <t>Bruchsal - Ravensburg</t>
  </si>
  <si>
    <t>2-2</t>
  </si>
  <si>
    <t>87. und 89. 2-2</t>
  </si>
  <si>
    <t>Bergamo - Spezia
Hoffenheim - Leipzig</t>
  </si>
  <si>
    <t>1 asian -1
2 asian 0</t>
  </si>
  <si>
    <r>
      <t xml:space="preserve">5-2
</t>
    </r>
    <r>
      <rPr>
        <b/>
        <sz val="10"/>
        <color rgb="FFFF0000"/>
        <rFont val="Arial"/>
        <family val="2"/>
      </rPr>
      <t>2-0</t>
    </r>
  </si>
  <si>
    <t>Bersenbrück - Rotenburger</t>
  </si>
  <si>
    <t>2x geführt + Elfer verschossen</t>
  </si>
  <si>
    <t>Oldenburg - Delmenhorst</t>
  </si>
  <si>
    <t>Steinbach - Stadtallendorf</t>
  </si>
  <si>
    <t>2 asian -1</t>
  </si>
  <si>
    <t>1-4 nach Verlängerung</t>
  </si>
  <si>
    <t>Tiraspol - Real Madrid</t>
  </si>
  <si>
    <t>3-5</t>
  </si>
  <si>
    <t>Holzwickeder - Paderborn II</t>
  </si>
  <si>
    <t>0-6</t>
  </si>
  <si>
    <t>Leicester - Legia
Roma - Luhansk</t>
  </si>
  <si>
    <t>1 asian -1,5
1 asian -1,5</t>
  </si>
  <si>
    <t>3-1
4-0</t>
  </si>
  <si>
    <t>Großaspach - Hoffenheim II</t>
  </si>
  <si>
    <t>over 2,75</t>
  </si>
  <si>
    <t>Walldorf - Bad Vilbel</t>
  </si>
  <si>
    <t>Victoria Hamburg - Rugenbergen</t>
  </si>
  <si>
    <t>Bayern II - Memmingen</t>
  </si>
  <si>
    <t>Bayreuth - Nürnberg II</t>
  </si>
  <si>
    <t>5-2</t>
  </si>
  <si>
    <t>Sampdoria - Verona
Köln - Gladbach</t>
  </si>
  <si>
    <t>3-1
4-1</t>
  </si>
  <si>
    <t>Juve - Bergamo
Bayern - Bielefeld</t>
  </si>
  <si>
    <t>over 2,25
1 asian -1,75</t>
  </si>
  <si>
    <t>0-1
1-0</t>
  </si>
  <si>
    <t>Oldenburg - Lüneburg</t>
  </si>
  <si>
    <t>Kaan - Haltern</t>
  </si>
  <si>
    <t>Paffendorf - Wesseling</t>
  </si>
  <si>
    <t>6-0</t>
  </si>
  <si>
    <t>Spezia - Bologna
Frankfurt - Union</t>
  </si>
  <si>
    <t>over 2
over 2</t>
  </si>
  <si>
    <r>
      <rPr>
        <b/>
        <sz val="10"/>
        <color rgb="FFFF000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2-1</t>
    </r>
  </si>
  <si>
    <t>Chancenwucher, 3x Pfosten</t>
  </si>
  <si>
    <t>Colts - Buccs</t>
  </si>
  <si>
    <t>2 asian -3</t>
  </si>
  <si>
    <t>31-38</t>
  </si>
  <si>
    <t>Laguna - Granada</t>
  </si>
  <si>
    <t>0-7</t>
  </si>
  <si>
    <t>Unami - Alaves</t>
  </si>
  <si>
    <t>betwinner</t>
  </si>
  <si>
    <t>Mollerussa - Getafe</t>
  </si>
  <si>
    <t>2 asian -3,25</t>
  </si>
  <si>
    <t>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</si>
</sst>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November</a:t>
            </a:r>
            <a:endParaRPr lang="de-DE"/>
          </a:p>
        </c:rich>
      </c:tx>
      <c:layout>
        <c:manualLayout>
          <c:xMode val="edge"/>
          <c:yMode val="edge"/>
          <c:x val="0.35560052929746899"/>
          <c:y val="4.074155981490753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2-4B4E-976E-0E15374651B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layout>
                <c:manualLayout>
                  <c:x val="-1.8322279372346417E-3"/>
                  <c:y val="2.702164710532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7.915080418936753E-3"/>
                  <c:y val="-5.2046591932177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20-4CEE-B838-13A6ADD4A958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E-4F48-948C-6A1A67996DD3}"/>
                </c:ext>
              </c:extLst>
            </c:dLbl>
            <c:dLbl>
              <c:idx val="7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1A-4256-8869-A1C02A833B7A}"/>
                </c:ext>
              </c:extLst>
            </c:dLbl>
            <c:dLbl>
              <c:idx val="7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A9-4511-BD16-9323770E9220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8C-48F0-B504-10E54816FC98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B-489C-8487-807AC3912A7F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4"/>
              <c:layout>
                <c:manualLayout>
                  <c:x val="-3.8635483589887534E-4"/>
                  <c:y val="-4.770445540430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95-457C-BD8D-F68FB19B3505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8-4C71-B984-91A2634D5FE6}"/>
                </c:ext>
              </c:extLst>
            </c:dLbl>
            <c:dLbl>
              <c:idx val="167"/>
              <c:layout>
                <c:manualLayout>
                  <c:x val="-2.5387471107110658E-3"/>
                  <c:y val="-3.99836236519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0B9-ADF0-9B69EC79DB40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3D3-B2F0-E88B68F9426C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November!$R$3:$R$81</c:f>
              <c:numCache>
                <c:formatCode>General</c:formatCode>
                <c:ptCount val="79"/>
                <c:pt idx="0">
                  <c:v>-1</c:v>
                </c:pt>
                <c:pt idx="1">
                  <c:v>0.75</c:v>
                </c:pt>
                <c:pt idx="2">
                  <c:v>-1.25</c:v>
                </c:pt>
                <c:pt idx="3">
                  <c:v>0.96999999999999975</c:v>
                </c:pt>
                <c:pt idx="4">
                  <c:v>2.3949999999999996</c:v>
                </c:pt>
                <c:pt idx="5">
                  <c:v>1.3949999999999996</c:v>
                </c:pt>
                <c:pt idx="6">
                  <c:v>3.2949999999999995</c:v>
                </c:pt>
                <c:pt idx="7">
                  <c:v>4.57</c:v>
                </c:pt>
                <c:pt idx="8">
                  <c:v>5.2750000000000004</c:v>
                </c:pt>
                <c:pt idx="9">
                  <c:v>6.7750000000000004</c:v>
                </c:pt>
                <c:pt idx="10">
                  <c:v>7.9750000000000005</c:v>
                </c:pt>
                <c:pt idx="11">
                  <c:v>5.9750000000000005</c:v>
                </c:pt>
                <c:pt idx="12">
                  <c:v>4.4750000000000005</c:v>
                </c:pt>
                <c:pt idx="13">
                  <c:v>6.0850000000000009</c:v>
                </c:pt>
                <c:pt idx="14">
                  <c:v>7.9850000000000012</c:v>
                </c:pt>
                <c:pt idx="15">
                  <c:v>6.4850000000000012</c:v>
                </c:pt>
                <c:pt idx="16">
                  <c:v>4.4850000000000012</c:v>
                </c:pt>
                <c:pt idx="17">
                  <c:v>1.4850000000000012</c:v>
                </c:pt>
                <c:pt idx="18">
                  <c:v>0.48500000000000121</c:v>
                </c:pt>
                <c:pt idx="19">
                  <c:v>1.6850000000000014</c:v>
                </c:pt>
                <c:pt idx="20">
                  <c:v>2.5850000000000013</c:v>
                </c:pt>
                <c:pt idx="21">
                  <c:v>4.0100000000000016</c:v>
                </c:pt>
                <c:pt idx="22">
                  <c:v>5.8100000000000014</c:v>
                </c:pt>
                <c:pt idx="23">
                  <c:v>6.6100000000000012</c:v>
                </c:pt>
                <c:pt idx="24">
                  <c:v>7.9600000000000009</c:v>
                </c:pt>
                <c:pt idx="25">
                  <c:v>9.9200000000000017</c:v>
                </c:pt>
                <c:pt idx="26">
                  <c:v>7.9200000000000017</c:v>
                </c:pt>
                <c:pt idx="27">
                  <c:v>6.9200000000000017</c:v>
                </c:pt>
                <c:pt idx="28">
                  <c:v>4.9200000000000017</c:v>
                </c:pt>
                <c:pt idx="29">
                  <c:v>3.4200000000000017</c:v>
                </c:pt>
                <c:pt idx="30">
                  <c:v>1.9200000000000017</c:v>
                </c:pt>
                <c:pt idx="31">
                  <c:v>0.42000000000000171</c:v>
                </c:pt>
                <c:pt idx="32">
                  <c:v>-1.0799999999999983</c:v>
                </c:pt>
                <c:pt idx="33">
                  <c:v>-2.5799999999999983</c:v>
                </c:pt>
                <c:pt idx="34">
                  <c:v>-2.5799999999999983</c:v>
                </c:pt>
                <c:pt idx="35">
                  <c:v>-3.5799999999999983</c:v>
                </c:pt>
                <c:pt idx="36">
                  <c:v>-4.5799999999999983</c:v>
                </c:pt>
                <c:pt idx="37">
                  <c:v>-7.5799999999999983</c:v>
                </c:pt>
                <c:pt idx="38">
                  <c:v>-6.1399999999999988</c:v>
                </c:pt>
                <c:pt idx="39">
                  <c:v>-5.464999999999999</c:v>
                </c:pt>
                <c:pt idx="40">
                  <c:v>-6.964999999999999</c:v>
                </c:pt>
                <c:pt idx="41">
                  <c:v>-8.9649999999999999</c:v>
                </c:pt>
                <c:pt idx="42">
                  <c:v>-7.4649999999999999</c:v>
                </c:pt>
                <c:pt idx="43">
                  <c:v>-5.7850000000000001</c:v>
                </c:pt>
                <c:pt idx="44">
                  <c:v>-7.2850000000000001</c:v>
                </c:pt>
                <c:pt idx="45">
                  <c:v>-8.7850000000000001</c:v>
                </c:pt>
                <c:pt idx="46">
                  <c:v>-10.285</c:v>
                </c:pt>
                <c:pt idx="47">
                  <c:v>-8.83</c:v>
                </c:pt>
                <c:pt idx="48">
                  <c:v>-10.33</c:v>
                </c:pt>
                <c:pt idx="49">
                  <c:v>-11.33</c:v>
                </c:pt>
                <c:pt idx="50">
                  <c:v>-12.83</c:v>
                </c:pt>
                <c:pt idx="51">
                  <c:v>-11.092000000000001</c:v>
                </c:pt>
                <c:pt idx="52">
                  <c:v>-13.092000000000001</c:v>
                </c:pt>
                <c:pt idx="53">
                  <c:v>-14.592000000000001</c:v>
                </c:pt>
                <c:pt idx="54">
                  <c:v>-16.091999999999999</c:v>
                </c:pt>
                <c:pt idx="55">
                  <c:v>-17.591999999999999</c:v>
                </c:pt>
                <c:pt idx="56">
                  <c:v>-19.591999999999999</c:v>
                </c:pt>
                <c:pt idx="57">
                  <c:v>-21.091999999999999</c:v>
                </c:pt>
                <c:pt idx="58">
                  <c:v>-23.091999999999999</c:v>
                </c:pt>
                <c:pt idx="59">
                  <c:v>-25.091999999999999</c:v>
                </c:pt>
                <c:pt idx="60">
                  <c:v>-22.460999999999999</c:v>
                </c:pt>
                <c:pt idx="61">
                  <c:v>-23.960999999999999</c:v>
                </c:pt>
                <c:pt idx="62">
                  <c:v>-20.224999999999998</c:v>
                </c:pt>
                <c:pt idx="63">
                  <c:v>-18.559999999999999</c:v>
                </c:pt>
                <c:pt idx="64">
                  <c:v>-20.059999999999999</c:v>
                </c:pt>
                <c:pt idx="65">
                  <c:v>-21.56</c:v>
                </c:pt>
                <c:pt idx="66">
                  <c:v>-23.56</c:v>
                </c:pt>
                <c:pt idx="67">
                  <c:v>-25.06</c:v>
                </c:pt>
                <c:pt idx="68">
                  <c:v>-23.02</c:v>
                </c:pt>
                <c:pt idx="69">
                  <c:v>-21.4</c:v>
                </c:pt>
                <c:pt idx="70">
                  <c:v>-22.9</c:v>
                </c:pt>
                <c:pt idx="71">
                  <c:v>-20.88</c:v>
                </c:pt>
                <c:pt idx="72">
                  <c:v>-19.279999999999998</c:v>
                </c:pt>
                <c:pt idx="73">
                  <c:v>-17.479999999999997</c:v>
                </c:pt>
                <c:pt idx="74">
                  <c:v>-18.979999999999997</c:v>
                </c:pt>
                <c:pt idx="75">
                  <c:v>-17.949999999999996</c:v>
                </c:pt>
                <c:pt idx="76">
                  <c:v>-15.147999999999996</c:v>
                </c:pt>
                <c:pt idx="77">
                  <c:v>-13.647999999999996</c:v>
                </c:pt>
                <c:pt idx="78">
                  <c:v>-12.246999999999996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8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20"/>
          <c:min val="-3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59899</xdr:colOff>
      <xdr:row>81</xdr:row>
      <xdr:rowOff>75359</xdr:rowOff>
    </xdr:from>
    <xdr:to>
      <xdr:col>11</xdr:col>
      <xdr:colOff>361951</xdr:colOff>
      <xdr:row>103</xdr:row>
      <xdr:rowOff>114301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81"/>
  <sheetViews>
    <sheetView tabSelected="1" topLeftCell="A70" zoomScaleNormal="100" workbookViewId="0">
      <selection activeCell="Q88" sqref="Q88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5" customHeight="1" x14ac:dyDescent="0.2">
      <c r="A3" s="3">
        <v>1</v>
      </c>
      <c r="B3" s="4">
        <v>44502</v>
      </c>
      <c r="C3" s="3" t="s">
        <v>63</v>
      </c>
      <c r="D3" s="3" t="s">
        <v>35</v>
      </c>
      <c r="E3" s="3">
        <v>1</v>
      </c>
      <c r="F3" s="3" t="s">
        <v>41</v>
      </c>
      <c r="G3" s="3" t="s">
        <v>20</v>
      </c>
      <c r="H3" s="3" t="s">
        <v>23</v>
      </c>
      <c r="I3" s="3" t="s">
        <v>24</v>
      </c>
      <c r="J3" s="5" t="s">
        <v>30</v>
      </c>
      <c r="K3" s="23"/>
      <c r="L3" s="6" t="s">
        <v>25</v>
      </c>
      <c r="M3" s="7">
        <v>2.3199999999999998</v>
      </c>
      <c r="N3" s="7">
        <v>1</v>
      </c>
      <c r="O3" s="8" t="s">
        <v>26</v>
      </c>
      <c r="P3" s="7">
        <f>N3</f>
        <v>1</v>
      </c>
      <c r="Q3" s="29">
        <f t="shared" ref="Q3:Q66" si="0">IF(AND(L3="1",O3="ja"),(N3*M3*0.95)-N3,IF(AND(L3="1",O3="nein"),N3*M3-N3,-N3))</f>
        <v>-1</v>
      </c>
      <c r="R3" s="9">
        <f>Q3</f>
        <v>-1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5" customHeight="1" x14ac:dyDescent="0.2">
      <c r="A4" s="3">
        <v>2</v>
      </c>
      <c r="B4" s="4">
        <v>44502</v>
      </c>
      <c r="C4" s="3" t="s">
        <v>63</v>
      </c>
      <c r="D4" s="3" t="s">
        <v>35</v>
      </c>
      <c r="E4" s="3">
        <v>1</v>
      </c>
      <c r="F4" s="3" t="s">
        <v>64</v>
      </c>
      <c r="G4" s="3" t="s">
        <v>20</v>
      </c>
      <c r="H4" s="3" t="s">
        <v>23</v>
      </c>
      <c r="I4" s="3" t="s">
        <v>24</v>
      </c>
      <c r="J4" s="13" t="s">
        <v>65</v>
      </c>
      <c r="K4" s="23"/>
      <c r="L4" s="6" t="s">
        <v>22</v>
      </c>
      <c r="M4" s="3">
        <v>2.75</v>
      </c>
      <c r="N4" s="7">
        <v>1</v>
      </c>
      <c r="O4" s="8" t="s">
        <v>26</v>
      </c>
      <c r="P4" s="7">
        <f t="shared" ref="P4:P67" si="4">P3+N4</f>
        <v>2</v>
      </c>
      <c r="Q4" s="36">
        <f t="shared" si="0"/>
        <v>1.75</v>
      </c>
      <c r="R4" s="9">
        <f t="shared" ref="R4:R67" si="5">R3+Q4</f>
        <v>0.75</v>
      </c>
      <c r="S4" s="10">
        <f t="shared" si="1"/>
        <v>2.75</v>
      </c>
      <c r="T4" s="11">
        <f t="shared" si="2"/>
        <v>0.5</v>
      </c>
      <c r="U4" s="12">
        <f t="shared" si="3"/>
        <v>0.375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5" customHeight="1" x14ac:dyDescent="0.2">
      <c r="A5" s="3">
        <v>3</v>
      </c>
      <c r="B5" s="4">
        <v>44503</v>
      </c>
      <c r="C5" s="3" t="s">
        <v>66</v>
      </c>
      <c r="D5" s="3" t="s">
        <v>35</v>
      </c>
      <c r="E5" s="3">
        <v>1</v>
      </c>
      <c r="F5" s="3" t="s">
        <v>67</v>
      </c>
      <c r="G5" s="3" t="s">
        <v>20</v>
      </c>
      <c r="H5" s="3" t="s">
        <v>23</v>
      </c>
      <c r="I5" s="3" t="s">
        <v>24</v>
      </c>
      <c r="J5" s="5" t="s">
        <v>56</v>
      </c>
      <c r="K5" s="23"/>
      <c r="L5" s="6" t="s">
        <v>25</v>
      </c>
      <c r="M5" s="7">
        <v>1.9610000000000001</v>
      </c>
      <c r="N5" s="7">
        <v>2</v>
      </c>
      <c r="O5" s="8" t="s">
        <v>26</v>
      </c>
      <c r="P5" s="7">
        <f t="shared" si="4"/>
        <v>4</v>
      </c>
      <c r="Q5" s="29">
        <f t="shared" si="0"/>
        <v>-2</v>
      </c>
      <c r="R5" s="9">
        <f t="shared" si="5"/>
        <v>-1.25</v>
      </c>
      <c r="S5" s="10">
        <f t="shared" si="1"/>
        <v>2.75</v>
      </c>
      <c r="T5" s="11">
        <f t="shared" si="2"/>
        <v>0.33333333333333331</v>
      </c>
      <c r="U5" s="12">
        <f t="shared" si="3"/>
        <v>-0.3125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5" customHeight="1" x14ac:dyDescent="0.2">
      <c r="A6" s="3">
        <v>4</v>
      </c>
      <c r="B6" s="4">
        <v>44503</v>
      </c>
      <c r="C6" s="3" t="s">
        <v>66</v>
      </c>
      <c r="D6" s="3" t="s">
        <v>35</v>
      </c>
      <c r="E6" s="3">
        <v>1</v>
      </c>
      <c r="F6" s="3" t="s">
        <v>41</v>
      </c>
      <c r="G6" s="3" t="s">
        <v>20</v>
      </c>
      <c r="H6" s="3" t="s">
        <v>23</v>
      </c>
      <c r="I6" s="3" t="s">
        <v>24</v>
      </c>
      <c r="J6" s="13" t="s">
        <v>43</v>
      </c>
      <c r="K6" s="23"/>
      <c r="L6" s="6" t="s">
        <v>22</v>
      </c>
      <c r="M6" s="7">
        <v>2.11</v>
      </c>
      <c r="N6" s="7">
        <v>2</v>
      </c>
      <c r="O6" s="8" t="s">
        <v>26</v>
      </c>
      <c r="P6" s="7">
        <f t="shared" si="4"/>
        <v>6</v>
      </c>
      <c r="Q6" s="28">
        <f t="shared" si="0"/>
        <v>2.2199999999999998</v>
      </c>
      <c r="R6" s="9">
        <f t="shared" si="5"/>
        <v>0.96999999999999975</v>
      </c>
      <c r="S6" s="10">
        <f t="shared" si="1"/>
        <v>6.97</v>
      </c>
      <c r="T6" s="11">
        <f t="shared" si="2"/>
        <v>0.5</v>
      </c>
      <c r="U6" s="12">
        <f t="shared" si="3"/>
        <v>0.16166666666666663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" customHeight="1" x14ac:dyDescent="0.2">
      <c r="A7" s="3">
        <v>5</v>
      </c>
      <c r="B7" s="4">
        <v>44504</v>
      </c>
      <c r="C7" s="3" t="s">
        <v>68</v>
      </c>
      <c r="D7" s="3" t="s">
        <v>35</v>
      </c>
      <c r="E7" s="3">
        <v>1</v>
      </c>
      <c r="F7" s="3" t="s">
        <v>69</v>
      </c>
      <c r="G7" s="3" t="s">
        <v>20</v>
      </c>
      <c r="H7" s="3" t="s">
        <v>23</v>
      </c>
      <c r="I7" s="3" t="s">
        <v>24</v>
      </c>
      <c r="J7" s="13" t="s">
        <v>70</v>
      </c>
      <c r="K7" s="23"/>
      <c r="L7" s="6" t="s">
        <v>22</v>
      </c>
      <c r="M7" s="7">
        <v>1.95</v>
      </c>
      <c r="N7" s="7">
        <v>1.5</v>
      </c>
      <c r="O7" s="8" t="s">
        <v>26</v>
      </c>
      <c r="P7" s="7">
        <f t="shared" si="4"/>
        <v>7.5</v>
      </c>
      <c r="Q7" s="28">
        <f t="shared" si="0"/>
        <v>1.4249999999999998</v>
      </c>
      <c r="R7" s="9">
        <f t="shared" si="5"/>
        <v>2.3949999999999996</v>
      </c>
      <c r="S7" s="10">
        <f t="shared" si="1"/>
        <v>9.8949999999999996</v>
      </c>
      <c r="T7" s="11">
        <f t="shared" si="2"/>
        <v>0.6</v>
      </c>
      <c r="U7" s="12">
        <f t="shared" si="3"/>
        <v>0.3193333333333333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" customHeight="1" x14ac:dyDescent="0.2">
      <c r="A8" s="3">
        <v>6</v>
      </c>
      <c r="B8" s="4">
        <v>44505</v>
      </c>
      <c r="C8" s="3" t="s">
        <v>71</v>
      </c>
      <c r="D8" s="3" t="s">
        <v>32</v>
      </c>
      <c r="E8" s="3">
        <v>1</v>
      </c>
      <c r="F8" s="3" t="s">
        <v>72</v>
      </c>
      <c r="G8" s="3" t="s">
        <v>20</v>
      </c>
      <c r="H8" s="3" t="s">
        <v>23</v>
      </c>
      <c r="I8" s="3" t="s">
        <v>24</v>
      </c>
      <c r="J8" s="5" t="s">
        <v>34</v>
      </c>
      <c r="K8" s="23"/>
      <c r="L8" s="6" t="s">
        <v>25</v>
      </c>
      <c r="M8" s="7">
        <v>2.4</v>
      </c>
      <c r="N8" s="7">
        <v>1</v>
      </c>
      <c r="O8" s="8" t="s">
        <v>26</v>
      </c>
      <c r="P8" s="7">
        <f t="shared" si="4"/>
        <v>8.5</v>
      </c>
      <c r="Q8" s="29">
        <f t="shared" si="0"/>
        <v>-1</v>
      </c>
      <c r="R8" s="9">
        <f t="shared" si="5"/>
        <v>1.3949999999999996</v>
      </c>
      <c r="S8" s="10">
        <f t="shared" si="1"/>
        <v>9.8949999999999996</v>
      </c>
      <c r="T8" s="11">
        <f t="shared" si="2"/>
        <v>0.5</v>
      </c>
      <c r="U8" s="12">
        <f t="shared" si="3"/>
        <v>0.16411764705882348</v>
      </c>
      <c r="V8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" customHeight="1" x14ac:dyDescent="0.2">
      <c r="A9" s="3">
        <v>7</v>
      </c>
      <c r="B9" s="4">
        <v>44505</v>
      </c>
      <c r="C9" s="3" t="s">
        <v>73</v>
      </c>
      <c r="D9" s="3" t="s">
        <v>32</v>
      </c>
      <c r="E9" s="3">
        <v>1</v>
      </c>
      <c r="F9" s="3" t="s">
        <v>60</v>
      </c>
      <c r="G9" s="3" t="s">
        <v>20</v>
      </c>
      <c r="H9" s="3" t="s">
        <v>23</v>
      </c>
      <c r="I9" s="3" t="s">
        <v>24</v>
      </c>
      <c r="J9" s="13" t="s">
        <v>43</v>
      </c>
      <c r="K9" s="23"/>
      <c r="L9" s="6" t="s">
        <v>22</v>
      </c>
      <c r="M9" s="7">
        <v>1.95</v>
      </c>
      <c r="N9" s="7">
        <v>2</v>
      </c>
      <c r="O9" s="8" t="s">
        <v>26</v>
      </c>
      <c r="P9" s="7">
        <f t="shared" si="4"/>
        <v>10.5</v>
      </c>
      <c r="Q9" s="28">
        <f t="shared" si="0"/>
        <v>1.9</v>
      </c>
      <c r="R9" s="9">
        <f t="shared" si="5"/>
        <v>3.2949999999999995</v>
      </c>
      <c r="S9" s="10">
        <f t="shared" si="1"/>
        <v>13.795</v>
      </c>
      <c r="T9" s="11">
        <f t="shared" si="2"/>
        <v>0.5714285714285714</v>
      </c>
      <c r="U9" s="12">
        <f t="shared" si="3"/>
        <v>0.31380952380952382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" customHeight="1" x14ac:dyDescent="0.2">
      <c r="A10" s="3">
        <v>8</v>
      </c>
      <c r="B10" s="4">
        <v>44505</v>
      </c>
      <c r="C10" s="3" t="s">
        <v>74</v>
      </c>
      <c r="D10" s="3" t="s">
        <v>32</v>
      </c>
      <c r="E10" s="3">
        <v>1</v>
      </c>
      <c r="F10" s="3" t="s">
        <v>41</v>
      </c>
      <c r="G10" s="3" t="s">
        <v>20</v>
      </c>
      <c r="H10" s="3" t="s">
        <v>23</v>
      </c>
      <c r="I10" s="3" t="s">
        <v>24</v>
      </c>
      <c r="J10" s="13" t="s">
        <v>62</v>
      </c>
      <c r="K10" s="23"/>
      <c r="L10" s="6" t="s">
        <v>22</v>
      </c>
      <c r="M10" s="7">
        <v>1.85</v>
      </c>
      <c r="N10" s="7">
        <v>1.5</v>
      </c>
      <c r="O10" s="8" t="s">
        <v>26</v>
      </c>
      <c r="P10" s="7">
        <f t="shared" si="4"/>
        <v>12</v>
      </c>
      <c r="Q10" s="28">
        <f t="shared" si="0"/>
        <v>1.2750000000000004</v>
      </c>
      <c r="R10" s="9">
        <f t="shared" si="5"/>
        <v>4.57</v>
      </c>
      <c r="S10" s="10">
        <f t="shared" si="1"/>
        <v>16.57</v>
      </c>
      <c r="T10" s="11">
        <f t="shared" si="2"/>
        <v>0.625</v>
      </c>
      <c r="U10" s="12">
        <f t="shared" si="3"/>
        <v>0.38083333333333336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5.5" x14ac:dyDescent="0.2">
      <c r="A11" s="3">
        <v>9</v>
      </c>
      <c r="B11" s="4">
        <v>44505</v>
      </c>
      <c r="C11" s="3" t="s">
        <v>75</v>
      </c>
      <c r="D11" s="3" t="s">
        <v>35</v>
      </c>
      <c r="E11" s="3">
        <v>2</v>
      </c>
      <c r="F11" s="3" t="s">
        <v>76</v>
      </c>
      <c r="G11" s="3" t="s">
        <v>20</v>
      </c>
      <c r="H11" s="3" t="s">
        <v>23</v>
      </c>
      <c r="I11" s="3" t="s">
        <v>24</v>
      </c>
      <c r="J11" s="13" t="s">
        <v>77</v>
      </c>
      <c r="K11" s="23"/>
      <c r="L11" s="6" t="s">
        <v>22</v>
      </c>
      <c r="M11" s="7">
        <v>1.47</v>
      </c>
      <c r="N11" s="7">
        <v>1.5</v>
      </c>
      <c r="O11" s="8" t="s">
        <v>26</v>
      </c>
      <c r="P11" s="7">
        <f t="shared" si="4"/>
        <v>13.5</v>
      </c>
      <c r="Q11" s="28">
        <f t="shared" si="0"/>
        <v>0.70500000000000007</v>
      </c>
      <c r="R11" s="9">
        <f t="shared" si="5"/>
        <v>5.2750000000000004</v>
      </c>
      <c r="S11" s="10">
        <f t="shared" si="1"/>
        <v>18.774999999999999</v>
      </c>
      <c r="T11" s="11">
        <f t="shared" si="2"/>
        <v>0.66666666666666663</v>
      </c>
      <c r="U11" s="12">
        <f t="shared" si="3"/>
        <v>0.39074074074074061</v>
      </c>
      <c r="V11">
        <f>COUNTIF($L$2:L11,1)</f>
        <v>6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" customHeight="1" x14ac:dyDescent="0.2">
      <c r="A12" s="3">
        <v>10</v>
      </c>
      <c r="B12" s="4">
        <v>44506</v>
      </c>
      <c r="C12" s="3" t="s">
        <v>78</v>
      </c>
      <c r="D12" s="3" t="s">
        <v>32</v>
      </c>
      <c r="E12" s="3">
        <v>1</v>
      </c>
      <c r="F12" s="3" t="s">
        <v>54</v>
      </c>
      <c r="G12" s="3" t="s">
        <v>20</v>
      </c>
      <c r="H12" s="3" t="s">
        <v>23</v>
      </c>
      <c r="I12" s="3" t="s">
        <v>24</v>
      </c>
      <c r="J12" s="13" t="s">
        <v>33</v>
      </c>
      <c r="K12" s="23"/>
      <c r="L12" s="6" t="s">
        <v>22</v>
      </c>
      <c r="M12" s="7">
        <v>2</v>
      </c>
      <c r="N12" s="7">
        <v>1.5</v>
      </c>
      <c r="O12" s="8" t="s">
        <v>26</v>
      </c>
      <c r="P12" s="7">
        <f t="shared" si="4"/>
        <v>15</v>
      </c>
      <c r="Q12" s="28">
        <f t="shared" si="0"/>
        <v>1.5</v>
      </c>
      <c r="R12" s="9">
        <f t="shared" si="5"/>
        <v>6.7750000000000004</v>
      </c>
      <c r="S12" s="10">
        <f t="shared" si="1"/>
        <v>21.774999999999999</v>
      </c>
      <c r="T12" s="11">
        <f t="shared" si="2"/>
        <v>0.7</v>
      </c>
      <c r="U12" s="12">
        <f t="shared" si="3"/>
        <v>0.45166666666666655</v>
      </c>
      <c r="V12">
        <f>COUNTIF($L$2:L12,1)</f>
        <v>7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" customHeight="1" x14ac:dyDescent="0.2">
      <c r="A13" s="3">
        <v>11</v>
      </c>
      <c r="B13" s="4">
        <v>44506</v>
      </c>
      <c r="C13" s="3" t="s">
        <v>79</v>
      </c>
      <c r="D13" s="3" t="s">
        <v>32</v>
      </c>
      <c r="E13" s="3">
        <v>1</v>
      </c>
      <c r="F13" s="3" t="s">
        <v>37</v>
      </c>
      <c r="G13" s="3" t="s">
        <v>20</v>
      </c>
      <c r="H13" s="3" t="s">
        <v>23</v>
      </c>
      <c r="I13" s="3" t="s">
        <v>24</v>
      </c>
      <c r="J13" s="13" t="s">
        <v>34</v>
      </c>
      <c r="K13" s="23"/>
      <c r="L13" s="6" t="s">
        <v>22</v>
      </c>
      <c r="M13" s="7">
        <v>1.8</v>
      </c>
      <c r="N13" s="7">
        <v>1.5</v>
      </c>
      <c r="O13" s="8" t="s">
        <v>26</v>
      </c>
      <c r="P13" s="7">
        <f t="shared" si="4"/>
        <v>16.5</v>
      </c>
      <c r="Q13" s="28">
        <f t="shared" si="0"/>
        <v>1.2000000000000002</v>
      </c>
      <c r="R13" s="9">
        <f t="shared" si="5"/>
        <v>7.9750000000000005</v>
      </c>
      <c r="S13" s="10">
        <f t="shared" si="1"/>
        <v>24.475000000000001</v>
      </c>
      <c r="T13" s="11">
        <f t="shared" si="2"/>
        <v>0.72727272727272729</v>
      </c>
      <c r="U13" s="12">
        <f t="shared" si="3"/>
        <v>0.48333333333333339</v>
      </c>
      <c r="V13">
        <f>COUNTIF($L$2:L13,1)</f>
        <v>8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" customHeight="1" x14ac:dyDescent="0.2">
      <c r="A14" s="3">
        <v>12</v>
      </c>
      <c r="B14" s="4">
        <v>44506</v>
      </c>
      <c r="C14" s="3" t="s">
        <v>80</v>
      </c>
      <c r="D14" s="3" t="s">
        <v>32</v>
      </c>
      <c r="E14" s="3">
        <v>1</v>
      </c>
      <c r="F14" s="3" t="s">
        <v>41</v>
      </c>
      <c r="G14" s="3" t="s">
        <v>20</v>
      </c>
      <c r="H14" s="3" t="s">
        <v>23</v>
      </c>
      <c r="I14" s="3" t="s">
        <v>24</v>
      </c>
      <c r="J14" s="5" t="s">
        <v>48</v>
      </c>
      <c r="K14" s="23"/>
      <c r="L14" s="6" t="s">
        <v>25</v>
      </c>
      <c r="M14" s="7">
        <v>2</v>
      </c>
      <c r="N14" s="7">
        <v>2</v>
      </c>
      <c r="O14" s="8" t="s">
        <v>26</v>
      </c>
      <c r="P14" s="7">
        <f t="shared" si="4"/>
        <v>18.5</v>
      </c>
      <c r="Q14" s="29">
        <f t="shared" si="0"/>
        <v>-2</v>
      </c>
      <c r="R14" s="9">
        <f t="shared" si="5"/>
        <v>5.9750000000000005</v>
      </c>
      <c r="S14" s="10">
        <f t="shared" si="1"/>
        <v>24.475000000000001</v>
      </c>
      <c r="T14" s="11">
        <f t="shared" si="2"/>
        <v>0.66666666666666663</v>
      </c>
      <c r="U14" s="12">
        <f t="shared" si="3"/>
        <v>0.32297297297297306</v>
      </c>
      <c r="V14">
        <f>COUNTIF($L$2:L14,1)</f>
        <v>8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" customHeight="1" x14ac:dyDescent="0.2">
      <c r="A15" s="3">
        <v>13</v>
      </c>
      <c r="B15" s="4">
        <v>44506</v>
      </c>
      <c r="C15" s="3" t="s">
        <v>81</v>
      </c>
      <c r="D15" s="3" t="s">
        <v>32</v>
      </c>
      <c r="E15" s="3">
        <v>1</v>
      </c>
      <c r="F15" s="3" t="s">
        <v>41</v>
      </c>
      <c r="G15" s="3" t="s">
        <v>20</v>
      </c>
      <c r="H15" s="3" t="s">
        <v>23</v>
      </c>
      <c r="I15" s="3" t="s">
        <v>24</v>
      </c>
      <c r="J15" s="5" t="s">
        <v>59</v>
      </c>
      <c r="K15" s="23"/>
      <c r="L15" s="6" t="s">
        <v>25</v>
      </c>
      <c r="M15" s="7">
        <v>1.9</v>
      </c>
      <c r="N15" s="7">
        <v>1.5</v>
      </c>
      <c r="O15" s="8" t="s">
        <v>26</v>
      </c>
      <c r="P15" s="7">
        <f t="shared" si="4"/>
        <v>20</v>
      </c>
      <c r="Q15" s="29">
        <f t="shared" si="0"/>
        <v>-1.5</v>
      </c>
      <c r="R15" s="9">
        <f t="shared" si="5"/>
        <v>4.4750000000000005</v>
      </c>
      <c r="S15" s="10">
        <f t="shared" si="1"/>
        <v>24.475000000000001</v>
      </c>
      <c r="T15" s="11">
        <f t="shared" si="2"/>
        <v>0.61538461538461542</v>
      </c>
      <c r="U15" s="12">
        <f t="shared" si="3"/>
        <v>0.22375000000000006</v>
      </c>
      <c r="V15">
        <f>COUNTIF($L$2:L15,1)</f>
        <v>8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" customHeight="1" x14ac:dyDescent="0.2">
      <c r="A16" s="3">
        <v>14</v>
      </c>
      <c r="B16" s="4">
        <v>44506</v>
      </c>
      <c r="C16" s="3" t="s">
        <v>82</v>
      </c>
      <c r="D16" s="3" t="s">
        <v>35</v>
      </c>
      <c r="E16" s="3">
        <v>1</v>
      </c>
      <c r="F16" s="3" t="s">
        <v>41</v>
      </c>
      <c r="G16" s="3" t="s">
        <v>20</v>
      </c>
      <c r="H16" s="3" t="s">
        <v>23</v>
      </c>
      <c r="I16" s="3" t="s">
        <v>24</v>
      </c>
      <c r="J16" s="13" t="s">
        <v>83</v>
      </c>
      <c r="K16" s="23"/>
      <c r="L16" s="6" t="s">
        <v>22</v>
      </c>
      <c r="M16" s="7">
        <v>2.61</v>
      </c>
      <c r="N16" s="7">
        <v>1</v>
      </c>
      <c r="O16" s="8" t="s">
        <v>26</v>
      </c>
      <c r="P16" s="7">
        <f t="shared" si="4"/>
        <v>21</v>
      </c>
      <c r="Q16" s="28">
        <f t="shared" si="0"/>
        <v>1.6099999999999999</v>
      </c>
      <c r="R16" s="9">
        <f t="shared" si="5"/>
        <v>6.0850000000000009</v>
      </c>
      <c r="S16" s="10">
        <f t="shared" si="1"/>
        <v>27.085000000000001</v>
      </c>
      <c r="T16" s="11">
        <f t="shared" si="2"/>
        <v>0.6428571428571429</v>
      </c>
      <c r="U16" s="12">
        <f t="shared" si="3"/>
        <v>0.28976190476190478</v>
      </c>
      <c r="V16">
        <f>COUNTIF($L$2:L16,1)</f>
        <v>9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" customHeight="1" x14ac:dyDescent="0.2">
      <c r="A17" s="3">
        <v>15</v>
      </c>
      <c r="B17" s="4">
        <v>44506</v>
      </c>
      <c r="C17" s="3" t="s">
        <v>84</v>
      </c>
      <c r="D17" s="3" t="s">
        <v>32</v>
      </c>
      <c r="E17" s="3">
        <v>1</v>
      </c>
      <c r="F17" s="3" t="s">
        <v>85</v>
      </c>
      <c r="G17" s="3" t="s">
        <v>20</v>
      </c>
      <c r="H17" s="3" t="s">
        <v>23</v>
      </c>
      <c r="I17" s="3" t="s">
        <v>24</v>
      </c>
      <c r="J17" s="13" t="s">
        <v>86</v>
      </c>
      <c r="K17" s="23"/>
      <c r="L17" s="6" t="s">
        <v>22</v>
      </c>
      <c r="M17" s="7">
        <v>2.9</v>
      </c>
      <c r="N17" s="7">
        <v>1</v>
      </c>
      <c r="O17" s="8" t="s">
        <v>26</v>
      </c>
      <c r="P17" s="7">
        <f t="shared" si="4"/>
        <v>22</v>
      </c>
      <c r="Q17" s="28">
        <f t="shared" si="0"/>
        <v>1.9</v>
      </c>
      <c r="R17" s="9">
        <f t="shared" si="5"/>
        <v>7.9850000000000012</v>
      </c>
      <c r="S17" s="10">
        <f t="shared" si="1"/>
        <v>29.984999999999999</v>
      </c>
      <c r="T17" s="11">
        <f t="shared" si="2"/>
        <v>0.66666666666666663</v>
      </c>
      <c r="U17" s="12">
        <f t="shared" si="3"/>
        <v>0.36295454545454542</v>
      </c>
      <c r="V17">
        <f>COUNTIF($L$2:L17,1)</f>
        <v>10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" customHeight="1" x14ac:dyDescent="0.2">
      <c r="A18" s="3">
        <v>16</v>
      </c>
      <c r="B18" s="4">
        <v>44506</v>
      </c>
      <c r="C18" s="3" t="s">
        <v>87</v>
      </c>
      <c r="D18" s="3" t="s">
        <v>32</v>
      </c>
      <c r="E18" s="3">
        <v>1</v>
      </c>
      <c r="F18" s="3" t="s">
        <v>52</v>
      </c>
      <c r="G18" s="3" t="s">
        <v>20</v>
      </c>
      <c r="H18" s="3" t="s">
        <v>23</v>
      </c>
      <c r="I18" s="3" t="s">
        <v>24</v>
      </c>
      <c r="J18" s="5" t="s">
        <v>31</v>
      </c>
      <c r="K18" s="23" t="s">
        <v>28</v>
      </c>
      <c r="L18" s="6" t="s">
        <v>25</v>
      </c>
      <c r="M18" s="7">
        <v>2</v>
      </c>
      <c r="N18" s="7">
        <v>1.5</v>
      </c>
      <c r="O18" s="8" t="s">
        <v>26</v>
      </c>
      <c r="P18" s="7">
        <f t="shared" si="4"/>
        <v>23.5</v>
      </c>
      <c r="Q18" s="29">
        <f t="shared" si="0"/>
        <v>-1.5</v>
      </c>
      <c r="R18" s="9">
        <f t="shared" si="5"/>
        <v>6.4850000000000012</v>
      </c>
      <c r="S18" s="10">
        <f t="shared" si="1"/>
        <v>29.984999999999999</v>
      </c>
      <c r="T18" s="11">
        <f t="shared" si="2"/>
        <v>0.625</v>
      </c>
      <c r="U18" s="12">
        <f t="shared" si="3"/>
        <v>0.27595744680851059</v>
      </c>
      <c r="V18">
        <f>COUNTIF($L$2:L18,1)</f>
        <v>10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44506</v>
      </c>
      <c r="C19" s="3" t="s">
        <v>88</v>
      </c>
      <c r="D19" s="3" t="s">
        <v>35</v>
      </c>
      <c r="E19" s="3">
        <v>2</v>
      </c>
      <c r="F19" s="3" t="s">
        <v>89</v>
      </c>
      <c r="G19" s="3" t="s">
        <v>20</v>
      </c>
      <c r="H19" s="3" t="s">
        <v>23</v>
      </c>
      <c r="I19" s="3" t="s">
        <v>24</v>
      </c>
      <c r="J19" s="5" t="s">
        <v>90</v>
      </c>
      <c r="K19" s="23" t="s">
        <v>61</v>
      </c>
      <c r="L19" s="6" t="s">
        <v>25</v>
      </c>
      <c r="M19" s="7">
        <v>1.9630000000000001</v>
      </c>
      <c r="N19" s="7">
        <v>2</v>
      </c>
      <c r="O19" s="8" t="s">
        <v>26</v>
      </c>
      <c r="P19" s="7">
        <f t="shared" si="4"/>
        <v>25.5</v>
      </c>
      <c r="Q19" s="29">
        <f t="shared" si="0"/>
        <v>-2</v>
      </c>
      <c r="R19" s="9">
        <f t="shared" si="5"/>
        <v>4.4850000000000012</v>
      </c>
      <c r="S19" s="10">
        <f t="shared" si="1"/>
        <v>29.984999999999999</v>
      </c>
      <c r="T19" s="11">
        <f t="shared" si="2"/>
        <v>0.58823529411764708</v>
      </c>
      <c r="U19" s="12">
        <f t="shared" si="3"/>
        <v>0.17588235294117646</v>
      </c>
      <c r="V19">
        <f>COUNTIF($L$2:L19,1)</f>
        <v>10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" customHeight="1" x14ac:dyDescent="0.2">
      <c r="A20" s="3">
        <v>18</v>
      </c>
      <c r="B20" s="4">
        <v>44507</v>
      </c>
      <c r="C20" s="3" t="s">
        <v>91</v>
      </c>
      <c r="D20" s="3" t="s">
        <v>32</v>
      </c>
      <c r="E20" s="3">
        <v>1</v>
      </c>
      <c r="F20" s="3" t="s">
        <v>52</v>
      </c>
      <c r="G20" s="3" t="s">
        <v>20</v>
      </c>
      <c r="H20" s="3" t="s">
        <v>23</v>
      </c>
      <c r="I20" s="3" t="s">
        <v>24</v>
      </c>
      <c r="J20" s="5" t="s">
        <v>38</v>
      </c>
      <c r="K20" s="23" t="s">
        <v>61</v>
      </c>
      <c r="L20" s="6" t="s">
        <v>25</v>
      </c>
      <c r="M20" s="7">
        <v>1.925</v>
      </c>
      <c r="N20" s="7">
        <v>3</v>
      </c>
      <c r="O20" s="8" t="s">
        <v>26</v>
      </c>
      <c r="P20" s="7">
        <f t="shared" si="4"/>
        <v>28.5</v>
      </c>
      <c r="Q20" s="29">
        <f t="shared" si="0"/>
        <v>-3</v>
      </c>
      <c r="R20" s="9">
        <f t="shared" si="5"/>
        <v>1.4850000000000012</v>
      </c>
      <c r="S20" s="10">
        <f t="shared" si="1"/>
        <v>29.984999999999999</v>
      </c>
      <c r="T20" s="11">
        <f t="shared" si="2"/>
        <v>0.55555555555555558</v>
      </c>
      <c r="U20" s="12">
        <f t="shared" si="3"/>
        <v>5.2105263157894717E-2</v>
      </c>
      <c r="V20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5.5" x14ac:dyDescent="0.2">
      <c r="A21" s="3">
        <v>19</v>
      </c>
      <c r="B21" s="4">
        <v>44507</v>
      </c>
      <c r="C21" s="3" t="s">
        <v>92</v>
      </c>
      <c r="D21" s="3" t="s">
        <v>32</v>
      </c>
      <c r="E21" s="3">
        <v>2</v>
      </c>
      <c r="F21" s="3" t="s">
        <v>93</v>
      </c>
      <c r="G21" s="3" t="s">
        <v>20</v>
      </c>
      <c r="H21" s="3" t="s">
        <v>23</v>
      </c>
      <c r="I21" s="3" t="s">
        <v>24</v>
      </c>
      <c r="J21" s="5" t="s">
        <v>94</v>
      </c>
      <c r="K21" s="23"/>
      <c r="L21" s="6" t="s">
        <v>25</v>
      </c>
      <c r="M21" s="7">
        <v>3.3</v>
      </c>
      <c r="N21" s="7">
        <v>1</v>
      </c>
      <c r="O21" s="8" t="s">
        <v>26</v>
      </c>
      <c r="P21" s="7">
        <f t="shared" si="4"/>
        <v>29.5</v>
      </c>
      <c r="Q21" s="29">
        <f t="shared" si="0"/>
        <v>-1</v>
      </c>
      <c r="R21" s="9">
        <f t="shared" si="5"/>
        <v>0.48500000000000121</v>
      </c>
      <c r="S21" s="10">
        <f t="shared" si="1"/>
        <v>29.984999999999999</v>
      </c>
      <c r="T21" s="11">
        <f t="shared" si="2"/>
        <v>0.52631578947368418</v>
      </c>
      <c r="U21" s="12">
        <f t="shared" si="3"/>
        <v>1.6440677966101675E-2</v>
      </c>
      <c r="V21">
        <f>COUNTIF($L$2:L21,1)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" customHeight="1" x14ac:dyDescent="0.2">
      <c r="A22" s="3">
        <v>20</v>
      </c>
      <c r="B22" s="4">
        <v>44507</v>
      </c>
      <c r="C22" s="3" t="s">
        <v>95</v>
      </c>
      <c r="D22" s="3" t="s">
        <v>32</v>
      </c>
      <c r="E22" s="3">
        <v>1</v>
      </c>
      <c r="F22" s="3" t="s">
        <v>54</v>
      </c>
      <c r="G22" s="3" t="s">
        <v>20</v>
      </c>
      <c r="H22" s="3" t="s">
        <v>23</v>
      </c>
      <c r="I22" s="3" t="s">
        <v>24</v>
      </c>
      <c r="J22" s="13" t="s">
        <v>57</v>
      </c>
      <c r="K22" s="23"/>
      <c r="L22" s="6" t="s">
        <v>22</v>
      </c>
      <c r="M22" s="7">
        <v>1.8</v>
      </c>
      <c r="N22" s="7">
        <v>1.5</v>
      </c>
      <c r="O22" s="8" t="s">
        <v>26</v>
      </c>
      <c r="P22" s="7">
        <f t="shared" si="4"/>
        <v>31</v>
      </c>
      <c r="Q22" s="28">
        <f t="shared" si="0"/>
        <v>1.2000000000000002</v>
      </c>
      <c r="R22" s="9">
        <f t="shared" si="5"/>
        <v>1.6850000000000014</v>
      </c>
      <c r="S22" s="10">
        <f t="shared" si="1"/>
        <v>32.685000000000002</v>
      </c>
      <c r="T22" s="11">
        <f t="shared" si="2"/>
        <v>0.55000000000000004</v>
      </c>
      <c r="U22" s="12">
        <f t="shared" si="3"/>
        <v>5.4354838709677493E-2</v>
      </c>
      <c r="V22">
        <f>COUNTIF($L$2:L22,1)</f>
        <v>11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" customHeight="1" x14ac:dyDescent="0.2">
      <c r="A23" s="3">
        <v>21</v>
      </c>
      <c r="B23" s="4">
        <v>44507</v>
      </c>
      <c r="C23" s="3" t="s">
        <v>96</v>
      </c>
      <c r="D23" s="3" t="s">
        <v>32</v>
      </c>
      <c r="E23" s="3">
        <v>1</v>
      </c>
      <c r="F23" s="3" t="s">
        <v>51</v>
      </c>
      <c r="G23" s="3" t="s">
        <v>20</v>
      </c>
      <c r="H23" s="3" t="s">
        <v>23</v>
      </c>
      <c r="I23" s="3" t="s">
        <v>24</v>
      </c>
      <c r="J23" s="13" t="s">
        <v>43</v>
      </c>
      <c r="K23" s="23"/>
      <c r="L23" s="6" t="s">
        <v>22</v>
      </c>
      <c r="M23" s="7">
        <v>1.45</v>
      </c>
      <c r="N23" s="7">
        <v>2</v>
      </c>
      <c r="O23" s="8" t="s">
        <v>26</v>
      </c>
      <c r="P23" s="7">
        <f t="shared" si="4"/>
        <v>33</v>
      </c>
      <c r="Q23" s="28">
        <f t="shared" si="0"/>
        <v>0.89999999999999991</v>
      </c>
      <c r="R23" s="9">
        <f t="shared" si="5"/>
        <v>2.5850000000000013</v>
      </c>
      <c r="S23" s="10">
        <f t="shared" si="1"/>
        <v>35.585000000000001</v>
      </c>
      <c r="T23" s="11">
        <f t="shared" si="2"/>
        <v>0.5714285714285714</v>
      </c>
      <c r="U23" s="12">
        <f t="shared" si="3"/>
        <v>7.8333333333333366E-2</v>
      </c>
      <c r="V23">
        <f>COUNTIF($L$2:L23,1)</f>
        <v>12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" customHeight="1" x14ac:dyDescent="0.2">
      <c r="A24" s="3">
        <v>22</v>
      </c>
      <c r="B24" s="4">
        <v>44507</v>
      </c>
      <c r="C24" s="3" t="s">
        <v>97</v>
      </c>
      <c r="D24" s="3" t="s">
        <v>32</v>
      </c>
      <c r="E24" s="3">
        <v>1</v>
      </c>
      <c r="F24" s="3" t="s">
        <v>41</v>
      </c>
      <c r="G24" s="3" t="s">
        <v>20</v>
      </c>
      <c r="H24" s="3" t="s">
        <v>23</v>
      </c>
      <c r="I24" s="3" t="s">
        <v>24</v>
      </c>
      <c r="J24" s="13" t="s">
        <v>98</v>
      </c>
      <c r="K24" s="23"/>
      <c r="L24" s="6" t="s">
        <v>22</v>
      </c>
      <c r="M24" s="7">
        <v>1.95</v>
      </c>
      <c r="N24" s="7">
        <v>1.5</v>
      </c>
      <c r="O24" s="8" t="s">
        <v>26</v>
      </c>
      <c r="P24" s="7">
        <f t="shared" si="4"/>
        <v>34.5</v>
      </c>
      <c r="Q24" s="28">
        <f t="shared" si="0"/>
        <v>1.4249999999999998</v>
      </c>
      <c r="R24" s="9">
        <f t="shared" si="5"/>
        <v>4.0100000000000016</v>
      </c>
      <c r="S24" s="10">
        <f t="shared" si="1"/>
        <v>38.510000000000005</v>
      </c>
      <c r="T24" s="11">
        <f t="shared" si="2"/>
        <v>0.59090909090909094</v>
      </c>
      <c r="U24" s="12">
        <f t="shared" si="3"/>
        <v>0.11623188405797116</v>
      </c>
      <c r="V24">
        <f>COUNTIF($L$2:L24,1)</f>
        <v>13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" customHeight="1" x14ac:dyDescent="0.2">
      <c r="A25" s="3">
        <v>23</v>
      </c>
      <c r="B25" s="4">
        <v>44507</v>
      </c>
      <c r="C25" s="3" t="s">
        <v>99</v>
      </c>
      <c r="D25" s="3" t="s">
        <v>32</v>
      </c>
      <c r="E25" s="3">
        <v>1</v>
      </c>
      <c r="F25" s="3" t="s">
        <v>51</v>
      </c>
      <c r="G25" s="3" t="s">
        <v>20</v>
      </c>
      <c r="H25" s="3" t="s">
        <v>23</v>
      </c>
      <c r="I25" s="3" t="s">
        <v>24</v>
      </c>
      <c r="J25" s="13" t="s">
        <v>62</v>
      </c>
      <c r="K25" s="23"/>
      <c r="L25" s="6" t="s">
        <v>22</v>
      </c>
      <c r="M25" s="7">
        <v>1.9</v>
      </c>
      <c r="N25" s="7">
        <v>2</v>
      </c>
      <c r="O25" s="8" t="s">
        <v>26</v>
      </c>
      <c r="P25" s="7">
        <f t="shared" si="4"/>
        <v>36.5</v>
      </c>
      <c r="Q25" s="28">
        <f t="shared" si="0"/>
        <v>1.7999999999999998</v>
      </c>
      <c r="R25" s="9">
        <f t="shared" si="5"/>
        <v>5.8100000000000014</v>
      </c>
      <c r="S25" s="10">
        <f t="shared" si="1"/>
        <v>42.31</v>
      </c>
      <c r="T25" s="11">
        <f t="shared" si="2"/>
        <v>0.60869565217391308</v>
      </c>
      <c r="U25" s="12">
        <f t="shared" si="3"/>
        <v>0.1591780821917809</v>
      </c>
      <c r="V25">
        <f>COUNTIF($L$2:L25,1)</f>
        <v>14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" customHeight="1" x14ac:dyDescent="0.2">
      <c r="A26" s="3">
        <v>24</v>
      </c>
      <c r="B26" s="4">
        <v>44507</v>
      </c>
      <c r="C26" s="3" t="s">
        <v>100</v>
      </c>
      <c r="D26" s="3" t="s">
        <v>32</v>
      </c>
      <c r="E26" s="3">
        <v>1</v>
      </c>
      <c r="F26" s="3" t="s">
        <v>54</v>
      </c>
      <c r="G26" s="3" t="s">
        <v>20</v>
      </c>
      <c r="H26" s="3" t="s">
        <v>23</v>
      </c>
      <c r="I26" s="3" t="s">
        <v>24</v>
      </c>
      <c r="J26" s="13" t="s">
        <v>36</v>
      </c>
      <c r="K26" s="23"/>
      <c r="L26" s="6" t="s">
        <v>22</v>
      </c>
      <c r="M26" s="7">
        <v>1.4</v>
      </c>
      <c r="N26" s="7">
        <v>2</v>
      </c>
      <c r="O26" s="8" t="s">
        <v>26</v>
      </c>
      <c r="P26" s="7">
        <f t="shared" si="4"/>
        <v>38.5</v>
      </c>
      <c r="Q26" s="28">
        <f t="shared" si="0"/>
        <v>0.79999999999999982</v>
      </c>
      <c r="R26" s="9">
        <f t="shared" si="5"/>
        <v>6.6100000000000012</v>
      </c>
      <c r="S26" s="10">
        <f t="shared" si="1"/>
        <v>45.11</v>
      </c>
      <c r="T26" s="11">
        <f t="shared" si="2"/>
        <v>0.625</v>
      </c>
      <c r="U26" s="12">
        <f t="shared" si="3"/>
        <v>0.17168831168831167</v>
      </c>
      <c r="V26">
        <f>COUNTIF($L$2:L26,1)</f>
        <v>15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" customHeight="1" x14ac:dyDescent="0.2">
      <c r="A27" s="3">
        <v>25</v>
      </c>
      <c r="B27" s="4">
        <v>44507</v>
      </c>
      <c r="C27" s="3" t="s">
        <v>101</v>
      </c>
      <c r="D27" s="3" t="s">
        <v>32</v>
      </c>
      <c r="E27" s="3">
        <v>1</v>
      </c>
      <c r="F27" s="3" t="s">
        <v>37</v>
      </c>
      <c r="G27" s="3" t="s">
        <v>20</v>
      </c>
      <c r="H27" s="3" t="s">
        <v>23</v>
      </c>
      <c r="I27" s="3" t="s">
        <v>24</v>
      </c>
      <c r="J27" s="13" t="s">
        <v>34</v>
      </c>
      <c r="K27" s="23"/>
      <c r="L27" s="6" t="s">
        <v>22</v>
      </c>
      <c r="M27" s="7">
        <v>1.9</v>
      </c>
      <c r="N27" s="7">
        <v>1.5</v>
      </c>
      <c r="O27" s="8" t="s">
        <v>26</v>
      </c>
      <c r="P27" s="7">
        <f t="shared" si="4"/>
        <v>40</v>
      </c>
      <c r="Q27" s="28">
        <f t="shared" si="0"/>
        <v>1.3499999999999996</v>
      </c>
      <c r="R27" s="9">
        <f t="shared" si="5"/>
        <v>7.9600000000000009</v>
      </c>
      <c r="S27" s="10">
        <f t="shared" si="1"/>
        <v>47.96</v>
      </c>
      <c r="T27" s="11">
        <f t="shared" si="2"/>
        <v>0.64</v>
      </c>
      <c r="U27" s="12">
        <f t="shared" si="3"/>
        <v>0.19900000000000001</v>
      </c>
      <c r="V27">
        <f>COUNTIF($L$2:L27,1)</f>
        <v>16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" customHeight="1" x14ac:dyDescent="0.2">
      <c r="A28" s="3">
        <v>26</v>
      </c>
      <c r="B28" s="4">
        <v>44507</v>
      </c>
      <c r="C28" s="3" t="s">
        <v>102</v>
      </c>
      <c r="D28" s="3" t="s">
        <v>32</v>
      </c>
      <c r="E28" s="3">
        <v>1</v>
      </c>
      <c r="F28" s="3" t="s">
        <v>50</v>
      </c>
      <c r="G28" s="3" t="s">
        <v>20</v>
      </c>
      <c r="H28" s="3" t="s">
        <v>23</v>
      </c>
      <c r="I28" s="3" t="s">
        <v>24</v>
      </c>
      <c r="J28" s="13" t="s">
        <v>29</v>
      </c>
      <c r="K28" s="23"/>
      <c r="L28" s="6" t="s">
        <v>22</v>
      </c>
      <c r="M28" s="7">
        <v>1.98</v>
      </c>
      <c r="N28" s="7">
        <v>2</v>
      </c>
      <c r="O28" s="8" t="s">
        <v>26</v>
      </c>
      <c r="P28" s="7">
        <f t="shared" si="4"/>
        <v>42</v>
      </c>
      <c r="Q28" s="28">
        <f t="shared" si="0"/>
        <v>1.96</v>
      </c>
      <c r="R28" s="9">
        <f t="shared" si="5"/>
        <v>9.9200000000000017</v>
      </c>
      <c r="S28" s="10">
        <f t="shared" si="1"/>
        <v>51.92</v>
      </c>
      <c r="T28" s="11">
        <f t="shared" si="2"/>
        <v>0.65384615384615385</v>
      </c>
      <c r="U28" s="12">
        <f t="shared" si="3"/>
        <v>0.23619047619047623</v>
      </c>
      <c r="V28">
        <f>COUNTIF($L$2:L28,1)</f>
        <v>17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" customHeight="1" x14ac:dyDescent="0.2">
      <c r="A29" s="3">
        <v>27</v>
      </c>
      <c r="B29" s="4">
        <v>44507</v>
      </c>
      <c r="C29" s="3" t="s">
        <v>103</v>
      </c>
      <c r="D29" s="3" t="s">
        <v>32</v>
      </c>
      <c r="E29" s="3">
        <v>1</v>
      </c>
      <c r="F29" s="3" t="s">
        <v>41</v>
      </c>
      <c r="G29" s="3" t="s">
        <v>20</v>
      </c>
      <c r="H29" s="3" t="s">
        <v>23</v>
      </c>
      <c r="I29" s="3" t="s">
        <v>24</v>
      </c>
      <c r="J29" s="5" t="s">
        <v>45</v>
      </c>
      <c r="K29" s="23"/>
      <c r="L29" s="6" t="s">
        <v>25</v>
      </c>
      <c r="M29" s="7">
        <v>2</v>
      </c>
      <c r="N29" s="7">
        <v>2</v>
      </c>
      <c r="O29" s="8" t="s">
        <v>26</v>
      </c>
      <c r="P29" s="7">
        <f t="shared" si="4"/>
        <v>44</v>
      </c>
      <c r="Q29" s="29">
        <f t="shared" si="0"/>
        <v>-2</v>
      </c>
      <c r="R29" s="9">
        <f t="shared" si="5"/>
        <v>7.9200000000000017</v>
      </c>
      <c r="S29" s="10">
        <f t="shared" si="1"/>
        <v>51.92</v>
      </c>
      <c r="T29" s="11">
        <f t="shared" si="2"/>
        <v>0.62962962962962965</v>
      </c>
      <c r="U29" s="12">
        <f t="shared" si="3"/>
        <v>0.18000000000000005</v>
      </c>
      <c r="V29">
        <f>COUNTIF($L$2:L29,1)</f>
        <v>17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5.5" x14ac:dyDescent="0.2">
      <c r="A30" s="3">
        <v>28</v>
      </c>
      <c r="B30" s="4">
        <v>44507</v>
      </c>
      <c r="C30" s="3" t="s">
        <v>104</v>
      </c>
      <c r="D30" s="3" t="s">
        <v>46</v>
      </c>
      <c r="E30" s="3">
        <v>2</v>
      </c>
      <c r="F30" s="3" t="s">
        <v>105</v>
      </c>
      <c r="G30" s="3" t="s">
        <v>20</v>
      </c>
      <c r="H30" s="3" t="s">
        <v>23</v>
      </c>
      <c r="I30" s="3" t="s">
        <v>24</v>
      </c>
      <c r="J30" s="13" t="s">
        <v>106</v>
      </c>
      <c r="K30" s="23"/>
      <c r="L30" s="6" t="s">
        <v>25</v>
      </c>
      <c r="M30" s="7">
        <v>2.29</v>
      </c>
      <c r="N30" s="7">
        <v>1</v>
      </c>
      <c r="O30" s="8" t="s">
        <v>26</v>
      </c>
      <c r="P30" s="7">
        <f t="shared" si="4"/>
        <v>45</v>
      </c>
      <c r="Q30" s="29">
        <f t="shared" si="0"/>
        <v>-1</v>
      </c>
      <c r="R30" s="9">
        <f t="shared" si="5"/>
        <v>6.9200000000000017</v>
      </c>
      <c r="S30" s="10">
        <f t="shared" si="1"/>
        <v>51.92</v>
      </c>
      <c r="T30" s="11">
        <f t="shared" si="2"/>
        <v>0.6071428571428571</v>
      </c>
      <c r="U30" s="12">
        <f t="shared" si="3"/>
        <v>0.15377777777777782</v>
      </c>
      <c r="V30">
        <f>COUNTIF($L$2:L30,1)</f>
        <v>17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5.5" x14ac:dyDescent="0.2">
      <c r="A31" s="3">
        <v>29</v>
      </c>
      <c r="B31" s="4">
        <v>44507</v>
      </c>
      <c r="C31" s="3" t="s">
        <v>107</v>
      </c>
      <c r="D31" s="3" t="s">
        <v>46</v>
      </c>
      <c r="E31" s="3">
        <v>2</v>
      </c>
      <c r="F31" s="3" t="s">
        <v>108</v>
      </c>
      <c r="G31" s="3" t="s">
        <v>20</v>
      </c>
      <c r="H31" s="3" t="s">
        <v>23</v>
      </c>
      <c r="I31" s="3" t="s">
        <v>24</v>
      </c>
      <c r="J31" s="13" t="s">
        <v>109</v>
      </c>
      <c r="K31" s="23" t="s">
        <v>47</v>
      </c>
      <c r="L31" s="6" t="s">
        <v>25</v>
      </c>
      <c r="M31" s="7">
        <v>1.9</v>
      </c>
      <c r="N31" s="7">
        <v>2</v>
      </c>
      <c r="O31" s="8" t="s">
        <v>26</v>
      </c>
      <c r="P31" s="7">
        <f t="shared" si="4"/>
        <v>47</v>
      </c>
      <c r="Q31" s="29">
        <f t="shared" si="0"/>
        <v>-2</v>
      </c>
      <c r="R31" s="9">
        <f t="shared" si="5"/>
        <v>4.9200000000000017</v>
      </c>
      <c r="S31" s="10">
        <f t="shared" si="1"/>
        <v>51.92</v>
      </c>
      <c r="T31" s="11">
        <f t="shared" si="2"/>
        <v>0.58620689655172409</v>
      </c>
      <c r="U31" s="12">
        <f t="shared" si="3"/>
        <v>0.10468085106382982</v>
      </c>
      <c r="V31">
        <f>COUNTIF($L$2:L31,1)</f>
        <v>17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" customHeight="1" x14ac:dyDescent="0.2">
      <c r="A32" s="3">
        <v>30</v>
      </c>
      <c r="B32" s="4">
        <v>44509</v>
      </c>
      <c r="C32" s="3" t="s">
        <v>110</v>
      </c>
      <c r="D32" s="3" t="s">
        <v>32</v>
      </c>
      <c r="E32" s="3">
        <v>1</v>
      </c>
      <c r="F32" s="3" t="s">
        <v>51</v>
      </c>
      <c r="G32" s="3" t="s">
        <v>20</v>
      </c>
      <c r="H32" s="3" t="s">
        <v>23</v>
      </c>
      <c r="I32" s="3" t="s">
        <v>24</v>
      </c>
      <c r="J32" s="5" t="s">
        <v>27</v>
      </c>
      <c r="K32" s="23" t="s">
        <v>28</v>
      </c>
      <c r="L32" s="6" t="s">
        <v>25</v>
      </c>
      <c r="M32" s="7">
        <v>2</v>
      </c>
      <c r="N32" s="7">
        <v>1.5</v>
      </c>
      <c r="O32" s="8" t="s">
        <v>26</v>
      </c>
      <c r="P32" s="7">
        <f t="shared" si="4"/>
        <v>48.5</v>
      </c>
      <c r="Q32" s="29">
        <f t="shared" si="0"/>
        <v>-1.5</v>
      </c>
      <c r="R32" s="9">
        <f t="shared" si="5"/>
        <v>3.4200000000000017</v>
      </c>
      <c r="S32" s="10">
        <f t="shared" si="1"/>
        <v>51.92</v>
      </c>
      <c r="T32" s="11">
        <f t="shared" si="2"/>
        <v>0.56666666666666665</v>
      </c>
      <c r="U32" s="12">
        <f t="shared" si="3"/>
        <v>7.0515463917525806E-2</v>
      </c>
      <c r="V32">
        <f>COUNTIF($L$2:L32,1)</f>
        <v>17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" customHeight="1" x14ac:dyDescent="0.2">
      <c r="A33" s="3">
        <v>31</v>
      </c>
      <c r="B33" s="4">
        <v>44509</v>
      </c>
      <c r="C33" s="3" t="s">
        <v>110</v>
      </c>
      <c r="D33" s="3" t="s">
        <v>32</v>
      </c>
      <c r="E33" s="3">
        <v>1</v>
      </c>
      <c r="F33" s="3" t="s">
        <v>52</v>
      </c>
      <c r="G33" s="3" t="s">
        <v>20</v>
      </c>
      <c r="H33" s="3" t="s">
        <v>23</v>
      </c>
      <c r="I33" s="3" t="s">
        <v>21</v>
      </c>
      <c r="J33" s="5" t="s">
        <v>27</v>
      </c>
      <c r="K33" s="23" t="s">
        <v>28</v>
      </c>
      <c r="L33" s="6" t="s">
        <v>25</v>
      </c>
      <c r="M33" s="7">
        <v>1.9430000000000001</v>
      </c>
      <c r="N33" s="7">
        <v>1.5</v>
      </c>
      <c r="O33" s="8" t="s">
        <v>26</v>
      </c>
      <c r="P33" s="7">
        <f t="shared" si="4"/>
        <v>50</v>
      </c>
      <c r="Q33" s="29">
        <f t="shared" si="0"/>
        <v>-1.5</v>
      </c>
      <c r="R33" s="9">
        <f t="shared" si="5"/>
        <v>1.9200000000000017</v>
      </c>
      <c r="S33" s="10">
        <f t="shared" si="1"/>
        <v>51.92</v>
      </c>
      <c r="T33" s="11">
        <f t="shared" si="2"/>
        <v>0.54838709677419351</v>
      </c>
      <c r="U33" s="12">
        <f t="shared" si="3"/>
        <v>3.8400000000000031E-2</v>
      </c>
      <c r="V33">
        <f>COUNTIF($L$2:L33,1)</f>
        <v>17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" customHeight="1" x14ac:dyDescent="0.2">
      <c r="A34" s="3">
        <v>32</v>
      </c>
      <c r="B34" s="4">
        <v>44510</v>
      </c>
      <c r="C34" s="3" t="s">
        <v>111</v>
      </c>
      <c r="D34" s="3" t="s">
        <v>32</v>
      </c>
      <c r="E34" s="3">
        <v>1</v>
      </c>
      <c r="F34" s="3" t="s">
        <v>112</v>
      </c>
      <c r="G34" s="3" t="s">
        <v>20</v>
      </c>
      <c r="H34" s="3" t="s">
        <v>23</v>
      </c>
      <c r="I34" s="3" t="s">
        <v>24</v>
      </c>
      <c r="J34" s="5" t="s">
        <v>40</v>
      </c>
      <c r="K34" s="23" t="s">
        <v>28</v>
      </c>
      <c r="L34" s="6" t="s">
        <v>25</v>
      </c>
      <c r="M34" s="7">
        <v>2</v>
      </c>
      <c r="N34" s="7">
        <v>1.5</v>
      </c>
      <c r="O34" s="8" t="s">
        <v>26</v>
      </c>
      <c r="P34" s="7">
        <f t="shared" si="4"/>
        <v>51.5</v>
      </c>
      <c r="Q34" s="29">
        <f t="shared" si="0"/>
        <v>-1.5</v>
      </c>
      <c r="R34" s="9">
        <f t="shared" si="5"/>
        <v>0.42000000000000171</v>
      </c>
      <c r="S34" s="10">
        <f t="shared" si="1"/>
        <v>51.92</v>
      </c>
      <c r="T34" s="11">
        <f t="shared" si="2"/>
        <v>0.53125</v>
      </c>
      <c r="U34" s="12">
        <f t="shared" si="3"/>
        <v>8.1553398058252756E-3</v>
      </c>
      <c r="V34">
        <f>COUNTIF($L$2:L34,1)</f>
        <v>17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5" customHeight="1" x14ac:dyDescent="0.2">
      <c r="A35" s="3">
        <v>33</v>
      </c>
      <c r="B35" s="4">
        <v>44512</v>
      </c>
      <c r="C35" s="3" t="s">
        <v>113</v>
      </c>
      <c r="D35" s="3" t="s">
        <v>32</v>
      </c>
      <c r="E35" s="3">
        <v>1</v>
      </c>
      <c r="F35" s="3" t="s">
        <v>42</v>
      </c>
      <c r="G35" s="3" t="s">
        <v>20</v>
      </c>
      <c r="H35" s="3" t="s">
        <v>23</v>
      </c>
      <c r="I35" s="3" t="s">
        <v>21</v>
      </c>
      <c r="J35" s="5" t="s">
        <v>31</v>
      </c>
      <c r="K35" s="23" t="s">
        <v>114</v>
      </c>
      <c r="L35" s="6" t="s">
        <v>25</v>
      </c>
      <c r="M35" s="7">
        <v>1.952</v>
      </c>
      <c r="N35" s="7">
        <v>1.5</v>
      </c>
      <c r="O35" s="8" t="s">
        <v>26</v>
      </c>
      <c r="P35" s="7">
        <f t="shared" si="4"/>
        <v>53</v>
      </c>
      <c r="Q35" s="29">
        <f t="shared" si="0"/>
        <v>-1.5</v>
      </c>
      <c r="R35" s="9">
        <f t="shared" si="5"/>
        <v>-1.0799999999999983</v>
      </c>
      <c r="S35" s="10">
        <f t="shared" si="1"/>
        <v>51.92</v>
      </c>
      <c r="T35" s="11">
        <f t="shared" si="2"/>
        <v>0.51515151515151514</v>
      </c>
      <c r="U35" s="12">
        <f t="shared" si="3"/>
        <v>-2.0377358490566006E-2</v>
      </c>
      <c r="V35">
        <f>COUNTIF($L$2:L35,1)</f>
        <v>17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" customHeight="1" x14ac:dyDescent="0.2">
      <c r="A36" s="3">
        <v>34</v>
      </c>
      <c r="B36" s="4">
        <v>44513</v>
      </c>
      <c r="C36" s="3" t="s">
        <v>115</v>
      </c>
      <c r="D36" s="3" t="s">
        <v>32</v>
      </c>
      <c r="E36" s="3">
        <v>1</v>
      </c>
      <c r="F36" s="3" t="s">
        <v>116</v>
      </c>
      <c r="G36" s="3" t="s">
        <v>20</v>
      </c>
      <c r="H36" s="3" t="s">
        <v>23</v>
      </c>
      <c r="I36" s="3" t="s">
        <v>24</v>
      </c>
      <c r="J36" s="13" t="s">
        <v>117</v>
      </c>
      <c r="K36" s="23" t="s">
        <v>118</v>
      </c>
      <c r="L36" s="6" t="s">
        <v>25</v>
      </c>
      <c r="M36" s="7">
        <v>2.33</v>
      </c>
      <c r="N36" s="7">
        <v>1.5</v>
      </c>
      <c r="O36" s="8" t="s">
        <v>26</v>
      </c>
      <c r="P36" s="7">
        <f t="shared" si="4"/>
        <v>54.5</v>
      </c>
      <c r="Q36" s="29">
        <f t="shared" si="0"/>
        <v>-1.5</v>
      </c>
      <c r="R36" s="9">
        <f t="shared" si="5"/>
        <v>-2.5799999999999983</v>
      </c>
      <c r="S36" s="10">
        <f t="shared" si="1"/>
        <v>51.92</v>
      </c>
      <c r="T36" s="11">
        <f t="shared" si="2"/>
        <v>0.5</v>
      </c>
      <c r="U36" s="12">
        <f t="shared" si="3"/>
        <v>-4.733944954128437E-2</v>
      </c>
      <c r="V36">
        <f>COUNTIF($L$2:L36,1)</f>
        <v>17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" customHeight="1" x14ac:dyDescent="0.2">
      <c r="A37" s="3">
        <v>35</v>
      </c>
      <c r="B37" s="4">
        <v>44513</v>
      </c>
      <c r="C37" s="3" t="s">
        <v>119</v>
      </c>
      <c r="D37" s="3" t="s">
        <v>32</v>
      </c>
      <c r="E37" s="3">
        <v>1</v>
      </c>
      <c r="F37" s="3" t="s">
        <v>49</v>
      </c>
      <c r="G37" s="3" t="s">
        <v>20</v>
      </c>
      <c r="H37" s="3" t="s">
        <v>23</v>
      </c>
      <c r="I37" s="3" t="s">
        <v>24</v>
      </c>
      <c r="J37" s="33" t="s">
        <v>34</v>
      </c>
      <c r="K37" s="23" t="s">
        <v>120</v>
      </c>
      <c r="L37" s="6" t="s">
        <v>22</v>
      </c>
      <c r="M37" s="7">
        <v>1</v>
      </c>
      <c r="N37" s="7">
        <v>3</v>
      </c>
      <c r="O37" s="8" t="s">
        <v>26</v>
      </c>
      <c r="P37" s="7">
        <f t="shared" si="4"/>
        <v>57.5</v>
      </c>
      <c r="Q37" s="34">
        <f t="shared" si="0"/>
        <v>0</v>
      </c>
      <c r="R37" s="9">
        <f t="shared" si="5"/>
        <v>-2.5799999999999983</v>
      </c>
      <c r="S37" s="10">
        <f t="shared" si="1"/>
        <v>54.92</v>
      </c>
      <c r="T37" s="11">
        <f t="shared" si="2"/>
        <v>0.51428571428571423</v>
      </c>
      <c r="U37" s="12">
        <f t="shared" si="3"/>
        <v>-4.4869565217391272E-2</v>
      </c>
      <c r="V37">
        <f>COUNTIF($L$2:L37,1)</f>
        <v>18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" customHeight="1" x14ac:dyDescent="0.2">
      <c r="A38" s="3">
        <v>36</v>
      </c>
      <c r="B38" s="4">
        <v>44513</v>
      </c>
      <c r="C38" s="3" t="s">
        <v>121</v>
      </c>
      <c r="D38" s="3" t="s">
        <v>32</v>
      </c>
      <c r="E38" s="3">
        <v>1</v>
      </c>
      <c r="F38" s="3" t="s">
        <v>42</v>
      </c>
      <c r="G38" s="3" t="s">
        <v>44</v>
      </c>
      <c r="H38" s="3" t="s">
        <v>23</v>
      </c>
      <c r="I38" s="3" t="s">
        <v>24</v>
      </c>
      <c r="J38" s="5" t="s">
        <v>31</v>
      </c>
      <c r="K38" s="23"/>
      <c r="L38" s="6" t="s">
        <v>25</v>
      </c>
      <c r="M38" s="7">
        <v>2</v>
      </c>
      <c r="N38" s="7">
        <v>1</v>
      </c>
      <c r="O38" s="8" t="s">
        <v>26</v>
      </c>
      <c r="P38" s="7">
        <f t="shared" si="4"/>
        <v>58.5</v>
      </c>
      <c r="Q38" s="29">
        <f t="shared" si="0"/>
        <v>-1</v>
      </c>
      <c r="R38" s="9">
        <f t="shared" si="5"/>
        <v>-3.5799999999999983</v>
      </c>
      <c r="S38" s="10">
        <f t="shared" si="1"/>
        <v>54.92</v>
      </c>
      <c r="T38" s="11">
        <f t="shared" si="2"/>
        <v>0.5</v>
      </c>
      <c r="U38" s="12">
        <f t="shared" si="3"/>
        <v>-6.1196581196581168E-2</v>
      </c>
      <c r="V38">
        <f>COUNTIF($L$2:L38,1)</f>
        <v>18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5" customHeight="1" x14ac:dyDescent="0.2">
      <c r="A39" s="3">
        <v>37</v>
      </c>
      <c r="B39" s="4">
        <v>44513</v>
      </c>
      <c r="C39" s="3" t="s">
        <v>122</v>
      </c>
      <c r="D39" s="3" t="s">
        <v>32</v>
      </c>
      <c r="E39" s="3">
        <v>1</v>
      </c>
      <c r="F39" s="3" t="s">
        <v>42</v>
      </c>
      <c r="G39" s="3" t="s">
        <v>20</v>
      </c>
      <c r="H39" s="3" t="s">
        <v>23</v>
      </c>
      <c r="I39" s="3" t="s">
        <v>24</v>
      </c>
      <c r="J39" s="5" t="s">
        <v>58</v>
      </c>
      <c r="K39" s="23" t="s">
        <v>123</v>
      </c>
      <c r="L39" s="6" t="s">
        <v>25</v>
      </c>
      <c r="M39" s="7">
        <v>1.9</v>
      </c>
      <c r="N39" s="7">
        <v>1</v>
      </c>
      <c r="O39" s="8" t="s">
        <v>26</v>
      </c>
      <c r="P39" s="7">
        <f t="shared" si="4"/>
        <v>59.5</v>
      </c>
      <c r="Q39" s="29">
        <f t="shared" si="0"/>
        <v>-1</v>
      </c>
      <c r="R39" s="9">
        <f t="shared" si="5"/>
        <v>-4.5799999999999983</v>
      </c>
      <c r="S39" s="10">
        <f t="shared" si="1"/>
        <v>54.92</v>
      </c>
      <c r="T39" s="11">
        <f t="shared" si="2"/>
        <v>0.48648648648648651</v>
      </c>
      <c r="U39" s="12">
        <f t="shared" si="3"/>
        <v>-7.697478991596636E-2</v>
      </c>
      <c r="V39">
        <f>COUNTIF($L$2:L39,1)</f>
        <v>18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" customHeight="1" x14ac:dyDescent="0.2">
      <c r="A40" s="3">
        <v>38</v>
      </c>
      <c r="B40" s="4">
        <v>44513</v>
      </c>
      <c r="C40" s="3" t="s">
        <v>124</v>
      </c>
      <c r="D40" s="3" t="s">
        <v>32</v>
      </c>
      <c r="E40" s="3">
        <v>1</v>
      </c>
      <c r="F40" s="3" t="s">
        <v>42</v>
      </c>
      <c r="G40" s="3" t="s">
        <v>20</v>
      </c>
      <c r="H40" s="3" t="s">
        <v>23</v>
      </c>
      <c r="I40" s="3" t="s">
        <v>24</v>
      </c>
      <c r="J40" s="5" t="s">
        <v>31</v>
      </c>
      <c r="K40" s="23" t="s">
        <v>125</v>
      </c>
      <c r="L40" s="6" t="s">
        <v>25</v>
      </c>
      <c r="M40" s="7">
        <v>1.85</v>
      </c>
      <c r="N40" s="7">
        <v>3</v>
      </c>
      <c r="O40" s="8" t="s">
        <v>26</v>
      </c>
      <c r="P40" s="7">
        <f t="shared" si="4"/>
        <v>62.5</v>
      </c>
      <c r="Q40" s="29">
        <f t="shared" si="0"/>
        <v>-3</v>
      </c>
      <c r="R40" s="9">
        <f t="shared" si="5"/>
        <v>-7.5799999999999983</v>
      </c>
      <c r="S40" s="10">
        <f t="shared" si="1"/>
        <v>54.92</v>
      </c>
      <c r="T40" s="11">
        <f t="shared" si="2"/>
        <v>0.47368421052631576</v>
      </c>
      <c r="U40" s="12">
        <f t="shared" si="3"/>
        <v>-0.12127999999999997</v>
      </c>
      <c r="V40">
        <f>COUNTIF($L$2:L40,1)</f>
        <v>18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" customHeight="1" x14ac:dyDescent="0.2">
      <c r="A41" s="3">
        <v>39</v>
      </c>
      <c r="B41" s="4">
        <v>44513</v>
      </c>
      <c r="C41" s="3" t="s">
        <v>126</v>
      </c>
      <c r="D41" s="3" t="s">
        <v>32</v>
      </c>
      <c r="E41" s="3">
        <v>1</v>
      </c>
      <c r="F41" s="3" t="s">
        <v>49</v>
      </c>
      <c r="G41" s="3" t="s">
        <v>20</v>
      </c>
      <c r="H41" s="3" t="s">
        <v>23</v>
      </c>
      <c r="I41" s="3" t="s">
        <v>24</v>
      </c>
      <c r="J41" s="13" t="s">
        <v>45</v>
      </c>
      <c r="K41" s="23"/>
      <c r="L41" s="6" t="s">
        <v>22</v>
      </c>
      <c r="M41" s="7">
        <v>1.96</v>
      </c>
      <c r="N41" s="7">
        <v>1.5</v>
      </c>
      <c r="O41" s="8" t="s">
        <v>26</v>
      </c>
      <c r="P41" s="7">
        <f t="shared" si="4"/>
        <v>64</v>
      </c>
      <c r="Q41" s="28">
        <f t="shared" si="0"/>
        <v>1.44</v>
      </c>
      <c r="R41" s="9">
        <f t="shared" si="5"/>
        <v>-6.1399999999999988</v>
      </c>
      <c r="S41" s="10">
        <f t="shared" si="1"/>
        <v>57.86</v>
      </c>
      <c r="T41" s="11">
        <f t="shared" si="2"/>
        <v>0.48717948717948717</v>
      </c>
      <c r="U41" s="12">
        <f t="shared" si="3"/>
        <v>-9.5937500000000009E-2</v>
      </c>
      <c r="V41">
        <f>COUNTIF($L$2:L41,1)</f>
        <v>19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" customHeight="1" x14ac:dyDescent="0.2">
      <c r="A42" s="3">
        <v>40</v>
      </c>
      <c r="B42" s="4">
        <v>44513</v>
      </c>
      <c r="C42" s="3" t="s">
        <v>127</v>
      </c>
      <c r="D42" s="3" t="s">
        <v>32</v>
      </c>
      <c r="E42" s="3">
        <v>1</v>
      </c>
      <c r="F42" s="3" t="s">
        <v>54</v>
      </c>
      <c r="G42" s="3" t="s">
        <v>20</v>
      </c>
      <c r="H42" s="3" t="s">
        <v>23</v>
      </c>
      <c r="I42" s="3" t="s">
        <v>24</v>
      </c>
      <c r="J42" s="13" t="s">
        <v>34</v>
      </c>
      <c r="K42" s="23"/>
      <c r="L42" s="6" t="s">
        <v>22</v>
      </c>
      <c r="M42" s="7">
        <v>1.45</v>
      </c>
      <c r="N42" s="7">
        <v>1.5</v>
      </c>
      <c r="O42" s="8" t="s">
        <v>26</v>
      </c>
      <c r="P42" s="7">
        <f t="shared" si="4"/>
        <v>65.5</v>
      </c>
      <c r="Q42" s="28">
        <f t="shared" si="0"/>
        <v>0.67499999999999982</v>
      </c>
      <c r="R42" s="9">
        <f t="shared" si="5"/>
        <v>-5.464999999999999</v>
      </c>
      <c r="S42" s="10">
        <f t="shared" si="1"/>
        <v>60.035000000000004</v>
      </c>
      <c r="T42" s="11">
        <f t="shared" si="2"/>
        <v>0.5</v>
      </c>
      <c r="U42" s="12">
        <f t="shared" si="3"/>
        <v>-8.3435114503816743E-2</v>
      </c>
      <c r="V42">
        <f>COUNTIF($L$2:L42,1)</f>
        <v>20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5.5" x14ac:dyDescent="0.2">
      <c r="A43" s="3">
        <v>41</v>
      </c>
      <c r="B43" s="4">
        <v>44513</v>
      </c>
      <c r="C43" s="3" t="s">
        <v>128</v>
      </c>
      <c r="D43" s="3" t="s">
        <v>32</v>
      </c>
      <c r="E43" s="3">
        <v>2</v>
      </c>
      <c r="F43" s="3" t="s">
        <v>129</v>
      </c>
      <c r="G43" s="3" t="s">
        <v>44</v>
      </c>
      <c r="H43" s="3" t="s">
        <v>23</v>
      </c>
      <c r="I43" s="3" t="s">
        <v>24</v>
      </c>
      <c r="J43" s="5" t="s">
        <v>130</v>
      </c>
      <c r="K43" s="23"/>
      <c r="L43" s="6" t="s">
        <v>25</v>
      </c>
      <c r="M43" s="7">
        <v>2.14</v>
      </c>
      <c r="N43" s="7">
        <v>1.5</v>
      </c>
      <c r="O43" s="8" t="s">
        <v>26</v>
      </c>
      <c r="P43" s="7">
        <f t="shared" si="4"/>
        <v>67</v>
      </c>
      <c r="Q43" s="29">
        <f t="shared" si="0"/>
        <v>-1.5</v>
      </c>
      <c r="R43" s="9">
        <f t="shared" si="5"/>
        <v>-6.964999999999999</v>
      </c>
      <c r="S43" s="10">
        <f t="shared" si="1"/>
        <v>60.035000000000004</v>
      </c>
      <c r="T43" s="11">
        <f t="shared" si="2"/>
        <v>0.48780487804878048</v>
      </c>
      <c r="U43" s="12">
        <f t="shared" si="3"/>
        <v>-0.10395522388059696</v>
      </c>
      <c r="V43">
        <f>COUNTIF($L$2:L43,1)</f>
        <v>20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" customHeight="1" x14ac:dyDescent="0.2">
      <c r="A44" s="3">
        <v>42</v>
      </c>
      <c r="B44" s="4">
        <v>44513</v>
      </c>
      <c r="C44" s="3" t="s">
        <v>131</v>
      </c>
      <c r="D44" s="3" t="s">
        <v>32</v>
      </c>
      <c r="E44" s="3">
        <v>1</v>
      </c>
      <c r="F44" s="3" t="s">
        <v>39</v>
      </c>
      <c r="G44" s="3" t="s">
        <v>20</v>
      </c>
      <c r="H44" s="3" t="s">
        <v>23</v>
      </c>
      <c r="I44" s="3" t="s">
        <v>24</v>
      </c>
      <c r="J44" s="5" t="s">
        <v>31</v>
      </c>
      <c r="K44" s="23"/>
      <c r="L44" s="6" t="s">
        <v>25</v>
      </c>
      <c r="M44" s="7">
        <v>2</v>
      </c>
      <c r="N44" s="7">
        <v>2</v>
      </c>
      <c r="O44" s="8" t="s">
        <v>26</v>
      </c>
      <c r="P44" s="7">
        <f t="shared" si="4"/>
        <v>69</v>
      </c>
      <c r="Q44" s="29">
        <f t="shared" si="0"/>
        <v>-2</v>
      </c>
      <c r="R44" s="9">
        <f t="shared" si="5"/>
        <v>-8.9649999999999999</v>
      </c>
      <c r="S44" s="10">
        <f t="shared" si="1"/>
        <v>60.034999999999997</v>
      </c>
      <c r="T44" s="11">
        <f t="shared" si="2"/>
        <v>0.47619047619047616</v>
      </c>
      <c r="U44" s="12">
        <f t="shared" si="3"/>
        <v>-0.12992753623188411</v>
      </c>
      <c r="V44">
        <f>COUNTIF($L$2:L44,1)</f>
        <v>20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" customHeight="1" x14ac:dyDescent="0.2">
      <c r="A45" s="3">
        <v>43</v>
      </c>
      <c r="B45" s="4">
        <v>44513</v>
      </c>
      <c r="C45" s="3" t="s">
        <v>132</v>
      </c>
      <c r="D45" s="3" t="s">
        <v>32</v>
      </c>
      <c r="E45" s="3">
        <v>1</v>
      </c>
      <c r="F45" s="3" t="s">
        <v>53</v>
      </c>
      <c r="G45" s="3" t="s">
        <v>20</v>
      </c>
      <c r="H45" s="3" t="s">
        <v>23</v>
      </c>
      <c r="I45" s="3" t="s">
        <v>24</v>
      </c>
      <c r="J45" s="13" t="s">
        <v>55</v>
      </c>
      <c r="K45" s="23"/>
      <c r="L45" s="6" t="s">
        <v>22</v>
      </c>
      <c r="M45" s="7">
        <v>2</v>
      </c>
      <c r="N45" s="7">
        <v>1.5</v>
      </c>
      <c r="O45" s="8" t="s">
        <v>26</v>
      </c>
      <c r="P45" s="7">
        <f t="shared" si="4"/>
        <v>70.5</v>
      </c>
      <c r="Q45" s="28">
        <f t="shared" si="0"/>
        <v>1.5</v>
      </c>
      <c r="R45" s="9">
        <f t="shared" si="5"/>
        <v>-7.4649999999999999</v>
      </c>
      <c r="S45" s="10">
        <f t="shared" si="1"/>
        <v>63.034999999999997</v>
      </c>
      <c r="T45" s="11">
        <f t="shared" si="2"/>
        <v>0.48837209302325579</v>
      </c>
      <c r="U45" s="12">
        <f t="shared" si="3"/>
        <v>-0.10588652482269509</v>
      </c>
      <c r="V45">
        <f>COUNTIF($L$2:L45,1)</f>
        <v>21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" customHeight="1" x14ac:dyDescent="0.2">
      <c r="A46" s="3">
        <v>44</v>
      </c>
      <c r="B46" s="4">
        <v>44513</v>
      </c>
      <c r="C46" s="3" t="s">
        <v>133</v>
      </c>
      <c r="D46" s="3" t="s">
        <v>35</v>
      </c>
      <c r="E46" s="3">
        <v>1</v>
      </c>
      <c r="F46" s="3" t="s">
        <v>134</v>
      </c>
      <c r="G46" s="3" t="s">
        <v>20</v>
      </c>
      <c r="H46" s="3" t="s">
        <v>23</v>
      </c>
      <c r="I46" s="3" t="s">
        <v>24</v>
      </c>
      <c r="J46" s="13" t="s">
        <v>135</v>
      </c>
      <c r="K46" s="23"/>
      <c r="L46" s="6" t="s">
        <v>22</v>
      </c>
      <c r="M46" s="7">
        <v>1.84</v>
      </c>
      <c r="N46" s="7">
        <v>2</v>
      </c>
      <c r="O46" s="8" t="s">
        <v>26</v>
      </c>
      <c r="P46" s="7">
        <f t="shared" si="4"/>
        <v>72.5</v>
      </c>
      <c r="Q46" s="28">
        <f t="shared" si="0"/>
        <v>1.6800000000000002</v>
      </c>
      <c r="R46" s="9">
        <f t="shared" si="5"/>
        <v>-5.7850000000000001</v>
      </c>
      <c r="S46" s="10">
        <f t="shared" si="1"/>
        <v>66.715000000000003</v>
      </c>
      <c r="T46" s="11">
        <f t="shared" si="2"/>
        <v>0.5</v>
      </c>
      <c r="U46" s="12">
        <f t="shared" si="3"/>
        <v>-7.9793103448275809E-2</v>
      </c>
      <c r="V46">
        <f>COUNTIF($L$2:L46,1)</f>
        <v>22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" customHeight="1" x14ac:dyDescent="0.2">
      <c r="A47" s="3">
        <v>45</v>
      </c>
      <c r="B47" s="4">
        <v>44514</v>
      </c>
      <c r="C47" s="3" t="s">
        <v>136</v>
      </c>
      <c r="D47" s="3" t="s">
        <v>32</v>
      </c>
      <c r="E47" s="3">
        <v>1</v>
      </c>
      <c r="F47" s="3" t="s">
        <v>49</v>
      </c>
      <c r="G47" s="3" t="s">
        <v>20</v>
      </c>
      <c r="H47" s="3" t="s">
        <v>23</v>
      </c>
      <c r="I47" s="3" t="s">
        <v>24</v>
      </c>
      <c r="J47" s="5" t="s">
        <v>38</v>
      </c>
      <c r="K47" s="23" t="s">
        <v>28</v>
      </c>
      <c r="L47" s="6" t="s">
        <v>25</v>
      </c>
      <c r="M47" s="7">
        <v>1.87</v>
      </c>
      <c r="N47" s="7">
        <v>1.5</v>
      </c>
      <c r="O47" s="8" t="s">
        <v>26</v>
      </c>
      <c r="P47" s="7">
        <f t="shared" si="4"/>
        <v>74</v>
      </c>
      <c r="Q47" s="29">
        <f t="shared" si="0"/>
        <v>-1.5</v>
      </c>
      <c r="R47" s="9">
        <f t="shared" si="5"/>
        <v>-7.2850000000000001</v>
      </c>
      <c r="S47" s="10">
        <f t="shared" si="1"/>
        <v>66.715000000000003</v>
      </c>
      <c r="T47" s="11">
        <f t="shared" si="2"/>
        <v>0.48888888888888887</v>
      </c>
      <c r="U47" s="12">
        <f t="shared" si="3"/>
        <v>-9.8445945945945898E-2</v>
      </c>
      <c r="V47">
        <f>COUNTIF($L$2:L47,1)</f>
        <v>22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5.5" x14ac:dyDescent="0.2">
      <c r="A48" s="3">
        <v>46</v>
      </c>
      <c r="B48" s="4">
        <v>44514</v>
      </c>
      <c r="C48" s="3" t="s">
        <v>137</v>
      </c>
      <c r="D48" s="3" t="s">
        <v>32</v>
      </c>
      <c r="E48" s="3">
        <v>2</v>
      </c>
      <c r="F48" s="3" t="s">
        <v>138</v>
      </c>
      <c r="G48" s="3" t="s">
        <v>20</v>
      </c>
      <c r="H48" s="3" t="s">
        <v>139</v>
      </c>
      <c r="I48" s="3" t="s">
        <v>24</v>
      </c>
      <c r="J48" s="13" t="s">
        <v>140</v>
      </c>
      <c r="K48" s="23" t="s">
        <v>28</v>
      </c>
      <c r="L48" s="6" t="s">
        <v>25</v>
      </c>
      <c r="M48" s="7">
        <v>2.2999999999999998</v>
      </c>
      <c r="N48" s="7">
        <v>1.5</v>
      </c>
      <c r="O48" s="8" t="s">
        <v>26</v>
      </c>
      <c r="P48" s="7">
        <f t="shared" si="4"/>
        <v>75.5</v>
      </c>
      <c r="Q48" s="29">
        <f t="shared" si="0"/>
        <v>-1.5</v>
      </c>
      <c r="R48" s="9">
        <f t="shared" si="5"/>
        <v>-8.7850000000000001</v>
      </c>
      <c r="S48" s="10">
        <f t="shared" si="1"/>
        <v>66.715000000000003</v>
      </c>
      <c r="T48" s="11">
        <f t="shared" si="2"/>
        <v>0.47826086956521741</v>
      </c>
      <c r="U48" s="12">
        <f t="shared" si="3"/>
        <v>-0.11635761589403969</v>
      </c>
      <c r="V48">
        <f>COUNTIF($L$2:L48,1)</f>
        <v>22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5.5" x14ac:dyDescent="0.2">
      <c r="A49" s="3">
        <v>47</v>
      </c>
      <c r="B49" s="4">
        <v>44514</v>
      </c>
      <c r="C49" s="3" t="s">
        <v>141</v>
      </c>
      <c r="D49" s="3" t="s">
        <v>32</v>
      </c>
      <c r="E49" s="3">
        <v>2</v>
      </c>
      <c r="F49" s="3" t="s">
        <v>142</v>
      </c>
      <c r="G49" s="3" t="s">
        <v>20</v>
      </c>
      <c r="H49" s="3" t="s">
        <v>139</v>
      </c>
      <c r="I49" s="3" t="s">
        <v>24</v>
      </c>
      <c r="J49" s="13" t="s">
        <v>143</v>
      </c>
      <c r="K49" s="23"/>
      <c r="L49" s="6" t="s">
        <v>25</v>
      </c>
      <c r="M49" s="7">
        <v>2.2000000000000002</v>
      </c>
      <c r="N49" s="7">
        <v>1.5</v>
      </c>
      <c r="O49" s="8" t="s">
        <v>26</v>
      </c>
      <c r="P49" s="7">
        <f t="shared" si="4"/>
        <v>77</v>
      </c>
      <c r="Q49" s="29">
        <f t="shared" si="0"/>
        <v>-1.5</v>
      </c>
      <c r="R49" s="9">
        <f t="shared" si="5"/>
        <v>-10.285</v>
      </c>
      <c r="S49" s="10">
        <f t="shared" si="1"/>
        <v>66.715000000000003</v>
      </c>
      <c r="T49" s="11">
        <f t="shared" si="2"/>
        <v>0.46808510638297873</v>
      </c>
      <c r="U49" s="12">
        <f t="shared" si="3"/>
        <v>-0.13357142857142854</v>
      </c>
      <c r="V49">
        <f>COUNTIF($L$2:L49,1)</f>
        <v>22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" customHeight="1" x14ac:dyDescent="0.2">
      <c r="A50" s="3">
        <v>48</v>
      </c>
      <c r="B50" s="4">
        <v>44514</v>
      </c>
      <c r="C50" s="3" t="s">
        <v>144</v>
      </c>
      <c r="D50" s="3" t="s">
        <v>35</v>
      </c>
      <c r="E50" s="3">
        <v>1</v>
      </c>
      <c r="F50" s="3" t="s">
        <v>145</v>
      </c>
      <c r="G50" s="3" t="s">
        <v>20</v>
      </c>
      <c r="H50" s="3" t="s">
        <v>23</v>
      </c>
      <c r="I50" s="3" t="s">
        <v>24</v>
      </c>
      <c r="J50" s="13" t="s">
        <v>146</v>
      </c>
      <c r="K50" s="23"/>
      <c r="L50" s="6" t="s">
        <v>22</v>
      </c>
      <c r="M50" s="7">
        <v>1.97</v>
      </c>
      <c r="N50" s="7">
        <v>1.5</v>
      </c>
      <c r="O50" s="8" t="s">
        <v>26</v>
      </c>
      <c r="P50" s="7">
        <f t="shared" si="4"/>
        <v>78.5</v>
      </c>
      <c r="Q50" s="28">
        <f t="shared" si="0"/>
        <v>1.4550000000000001</v>
      </c>
      <c r="R50" s="9">
        <f t="shared" si="5"/>
        <v>-8.83</v>
      </c>
      <c r="S50" s="10">
        <f t="shared" si="1"/>
        <v>69.67</v>
      </c>
      <c r="T50" s="11">
        <f t="shared" si="2"/>
        <v>0.47916666666666669</v>
      </c>
      <c r="U50" s="12">
        <f t="shared" si="3"/>
        <v>-0.112484076433121</v>
      </c>
      <c r="V50">
        <f>COUNTIF($L$2:L50,1)</f>
        <v>23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" customHeight="1" x14ac:dyDescent="0.2">
      <c r="A51" s="3">
        <v>49</v>
      </c>
      <c r="B51" s="4">
        <v>44514</v>
      </c>
      <c r="C51" s="3" t="s">
        <v>144</v>
      </c>
      <c r="D51" s="3" t="s">
        <v>35</v>
      </c>
      <c r="E51" s="3">
        <v>1</v>
      </c>
      <c r="F51" s="3" t="s">
        <v>50</v>
      </c>
      <c r="G51" s="3" t="s">
        <v>20</v>
      </c>
      <c r="H51" s="3" t="s">
        <v>23</v>
      </c>
      <c r="I51" s="3" t="s">
        <v>24</v>
      </c>
      <c r="J51" s="5" t="s">
        <v>83</v>
      </c>
      <c r="K51" s="23" t="s">
        <v>28</v>
      </c>
      <c r="L51" s="6" t="s">
        <v>25</v>
      </c>
      <c r="M51" s="7">
        <v>1.88</v>
      </c>
      <c r="N51" s="7">
        <v>1.5</v>
      </c>
      <c r="O51" s="8" t="s">
        <v>26</v>
      </c>
      <c r="P51" s="7">
        <f t="shared" si="4"/>
        <v>80</v>
      </c>
      <c r="Q51" s="35">
        <f t="shared" si="0"/>
        <v>-1.5</v>
      </c>
      <c r="R51" s="30">
        <f t="shared" si="5"/>
        <v>-10.33</v>
      </c>
      <c r="S51" s="31">
        <f t="shared" si="1"/>
        <v>69.67</v>
      </c>
      <c r="T51" s="32">
        <f t="shared" si="2"/>
        <v>0.46938775510204084</v>
      </c>
      <c r="U51" s="12">
        <f t="shared" si="3"/>
        <v>-0.12912499999999999</v>
      </c>
      <c r="V51">
        <f>COUNTIF($L$2:L51,1)</f>
        <v>23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5.5" x14ac:dyDescent="0.2">
      <c r="A52" s="3">
        <v>50</v>
      </c>
      <c r="B52" s="4">
        <v>44519</v>
      </c>
      <c r="C52" s="3" t="s">
        <v>147</v>
      </c>
      <c r="D52" s="3" t="s">
        <v>32</v>
      </c>
      <c r="E52" s="3">
        <v>1</v>
      </c>
      <c r="F52" s="3">
        <v>1</v>
      </c>
      <c r="G52" s="3" t="s">
        <v>20</v>
      </c>
      <c r="H52" s="3" t="s">
        <v>23</v>
      </c>
      <c r="I52" s="3" t="s">
        <v>24</v>
      </c>
      <c r="J52" s="5" t="s">
        <v>148</v>
      </c>
      <c r="K52" s="23" t="s">
        <v>149</v>
      </c>
      <c r="L52" s="6" t="s">
        <v>150</v>
      </c>
      <c r="M52" s="7">
        <v>2.1800000000000002</v>
      </c>
      <c r="N52" s="7">
        <v>1</v>
      </c>
      <c r="O52" s="8" t="s">
        <v>26</v>
      </c>
      <c r="P52" s="7">
        <f t="shared" si="4"/>
        <v>81</v>
      </c>
      <c r="Q52" s="29">
        <f t="shared" si="0"/>
        <v>-1</v>
      </c>
      <c r="R52" s="9">
        <f t="shared" si="5"/>
        <v>-11.33</v>
      </c>
      <c r="S52" s="10">
        <f t="shared" si="1"/>
        <v>69.67</v>
      </c>
      <c r="T52" s="11">
        <f t="shared" si="2"/>
        <v>0.46</v>
      </c>
      <c r="U52" s="12">
        <f t="shared" si="3"/>
        <v>-0.13987654320987652</v>
      </c>
      <c r="V52">
        <f>COUNTIF($L$2:L52,1)</f>
        <v>23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" customHeight="1" x14ac:dyDescent="0.2">
      <c r="A53" s="3">
        <v>51</v>
      </c>
      <c r="B53" s="4">
        <v>44519</v>
      </c>
      <c r="C53" s="3" t="s">
        <v>151</v>
      </c>
      <c r="D53" s="3" t="s">
        <v>32</v>
      </c>
      <c r="E53" s="3">
        <v>1</v>
      </c>
      <c r="F53" s="3" t="s">
        <v>152</v>
      </c>
      <c r="G53" s="3" t="s">
        <v>20</v>
      </c>
      <c r="H53" s="3" t="s">
        <v>23</v>
      </c>
      <c r="I53" s="3" t="s">
        <v>24</v>
      </c>
      <c r="J53" s="5" t="s">
        <v>31</v>
      </c>
      <c r="K53" s="23"/>
      <c r="L53" s="6" t="s">
        <v>25</v>
      </c>
      <c r="M53" s="7">
        <v>1.97</v>
      </c>
      <c r="N53" s="7">
        <v>1.5</v>
      </c>
      <c r="O53" s="8" t="s">
        <v>26</v>
      </c>
      <c r="P53" s="7">
        <f t="shared" si="4"/>
        <v>82.5</v>
      </c>
      <c r="Q53" s="29">
        <f t="shared" si="0"/>
        <v>-1.5</v>
      </c>
      <c r="R53" s="9">
        <f t="shared" si="5"/>
        <v>-12.83</v>
      </c>
      <c r="S53" s="10">
        <f t="shared" si="1"/>
        <v>69.67</v>
      </c>
      <c r="T53" s="11">
        <f t="shared" si="2"/>
        <v>0.45098039215686275</v>
      </c>
      <c r="U53" s="12">
        <f t="shared" si="3"/>
        <v>-0.1555151515151515</v>
      </c>
      <c r="V53">
        <f>COUNTIF($L$2:L53,1)</f>
        <v>23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" customHeight="1" x14ac:dyDescent="0.2">
      <c r="A54" s="3">
        <v>52</v>
      </c>
      <c r="B54" s="4">
        <v>44519</v>
      </c>
      <c r="C54" s="3" t="s">
        <v>153</v>
      </c>
      <c r="D54" s="3" t="s">
        <v>32</v>
      </c>
      <c r="E54" s="3">
        <v>1</v>
      </c>
      <c r="F54" s="3" t="s">
        <v>39</v>
      </c>
      <c r="G54" s="3" t="s">
        <v>20</v>
      </c>
      <c r="H54" s="3" t="s">
        <v>23</v>
      </c>
      <c r="I54" s="3" t="s">
        <v>24</v>
      </c>
      <c r="J54" s="13" t="s">
        <v>57</v>
      </c>
      <c r="K54" s="23"/>
      <c r="L54" s="6" t="s">
        <v>22</v>
      </c>
      <c r="M54" s="7">
        <v>1.869</v>
      </c>
      <c r="N54" s="7">
        <v>2</v>
      </c>
      <c r="O54" s="8" t="s">
        <v>26</v>
      </c>
      <c r="P54" s="7">
        <f t="shared" si="4"/>
        <v>84.5</v>
      </c>
      <c r="Q54" s="28">
        <f t="shared" si="0"/>
        <v>1.738</v>
      </c>
      <c r="R54" s="9">
        <f t="shared" si="5"/>
        <v>-11.092000000000001</v>
      </c>
      <c r="S54" s="10">
        <f t="shared" si="1"/>
        <v>73.408000000000001</v>
      </c>
      <c r="T54" s="11">
        <f t="shared" si="2"/>
        <v>0.46153846153846156</v>
      </c>
      <c r="U54" s="12">
        <f t="shared" si="3"/>
        <v>-0.13126627218934911</v>
      </c>
      <c r="V54">
        <f>COUNTIF($L$2:L54,1)</f>
        <v>24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" customHeight="1" x14ac:dyDescent="0.2">
      <c r="A55" s="3">
        <v>53</v>
      </c>
      <c r="B55" s="4">
        <v>44520</v>
      </c>
      <c r="C55" s="3" t="s">
        <v>154</v>
      </c>
      <c r="D55" s="3" t="s">
        <v>32</v>
      </c>
      <c r="E55" s="3">
        <v>1</v>
      </c>
      <c r="F55" s="3" t="s">
        <v>152</v>
      </c>
      <c r="G55" s="3" t="s">
        <v>20</v>
      </c>
      <c r="H55" s="3" t="s">
        <v>23</v>
      </c>
      <c r="I55" s="3" t="s">
        <v>24</v>
      </c>
      <c r="J55" s="5" t="s">
        <v>30</v>
      </c>
      <c r="K55" s="23" t="s">
        <v>155</v>
      </c>
      <c r="L55" s="6" t="s">
        <v>25</v>
      </c>
      <c r="M55" s="7">
        <v>1.99</v>
      </c>
      <c r="N55" s="7">
        <v>2</v>
      </c>
      <c r="O55" s="8" t="s">
        <v>26</v>
      </c>
      <c r="P55" s="7">
        <f t="shared" si="4"/>
        <v>86.5</v>
      </c>
      <c r="Q55" s="29">
        <f t="shared" si="0"/>
        <v>-2</v>
      </c>
      <c r="R55" s="9">
        <f t="shared" si="5"/>
        <v>-13.092000000000001</v>
      </c>
      <c r="S55" s="10">
        <f t="shared" si="1"/>
        <v>73.408000000000001</v>
      </c>
      <c r="T55" s="11">
        <f t="shared" si="2"/>
        <v>0.45283018867924529</v>
      </c>
      <c r="U55" s="12">
        <f t="shared" si="3"/>
        <v>-0.15135260115606936</v>
      </c>
      <c r="V55">
        <f>COUNTIF($L$2:L55,1)</f>
        <v>24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5.5" x14ac:dyDescent="0.2">
      <c r="A56" s="3">
        <v>54</v>
      </c>
      <c r="B56" s="4">
        <v>44520</v>
      </c>
      <c r="C56" s="3" t="s">
        <v>156</v>
      </c>
      <c r="D56" s="3" t="s">
        <v>32</v>
      </c>
      <c r="E56" s="3">
        <v>2</v>
      </c>
      <c r="F56" s="3" t="s">
        <v>157</v>
      </c>
      <c r="G56" s="3" t="s">
        <v>20</v>
      </c>
      <c r="H56" s="3" t="s">
        <v>158</v>
      </c>
      <c r="I56" s="3" t="s">
        <v>24</v>
      </c>
      <c r="J56" s="13" t="s">
        <v>159</v>
      </c>
      <c r="K56" s="23"/>
      <c r="L56" s="6" t="s">
        <v>25</v>
      </c>
      <c r="M56" s="7">
        <v>2.1800000000000002</v>
      </c>
      <c r="N56" s="7">
        <v>1.5</v>
      </c>
      <c r="O56" s="8" t="s">
        <v>26</v>
      </c>
      <c r="P56" s="7">
        <f t="shared" si="4"/>
        <v>88</v>
      </c>
      <c r="Q56" s="29">
        <f t="shared" si="0"/>
        <v>-1.5</v>
      </c>
      <c r="R56" s="9">
        <f t="shared" si="5"/>
        <v>-14.592000000000001</v>
      </c>
      <c r="S56" s="10">
        <f t="shared" si="1"/>
        <v>73.408000000000001</v>
      </c>
      <c r="T56" s="11">
        <f t="shared" si="2"/>
        <v>0.44444444444444442</v>
      </c>
      <c r="U56" s="12">
        <f t="shared" si="3"/>
        <v>-0.16581818181818181</v>
      </c>
      <c r="V56">
        <f>COUNTIF($L$2:L56,1)</f>
        <v>24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.75" customHeight="1" x14ac:dyDescent="0.2">
      <c r="A57" s="3">
        <v>55</v>
      </c>
      <c r="B57" s="4">
        <v>44520</v>
      </c>
      <c r="C57" s="3" t="s">
        <v>160</v>
      </c>
      <c r="D57" s="3" t="s">
        <v>32</v>
      </c>
      <c r="E57" s="3">
        <v>1</v>
      </c>
      <c r="F57" s="3" t="s">
        <v>52</v>
      </c>
      <c r="G57" s="3" t="s">
        <v>20</v>
      </c>
      <c r="H57" s="3" t="s">
        <v>23</v>
      </c>
      <c r="I57" s="3" t="s">
        <v>24</v>
      </c>
      <c r="J57" s="5" t="s">
        <v>34</v>
      </c>
      <c r="K57" s="23"/>
      <c r="L57" s="6" t="s">
        <v>25</v>
      </c>
      <c r="M57" s="7">
        <v>1.94</v>
      </c>
      <c r="N57" s="7">
        <v>1.5</v>
      </c>
      <c r="O57" s="8" t="s">
        <v>26</v>
      </c>
      <c r="P57" s="7">
        <f t="shared" si="4"/>
        <v>89.5</v>
      </c>
      <c r="Q57" s="29">
        <f t="shared" si="0"/>
        <v>-1.5</v>
      </c>
      <c r="R57" s="9">
        <f t="shared" si="5"/>
        <v>-16.091999999999999</v>
      </c>
      <c r="S57" s="10">
        <f t="shared" si="1"/>
        <v>73.408000000000001</v>
      </c>
      <c r="T57" s="11">
        <f t="shared" si="2"/>
        <v>0.43636363636363634</v>
      </c>
      <c r="U57" s="12">
        <f t="shared" si="3"/>
        <v>-0.17979888268156424</v>
      </c>
      <c r="V57">
        <f>COUNTIF($L$2:L57,1)</f>
        <v>24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.75" customHeight="1" x14ac:dyDescent="0.2">
      <c r="A58" s="3">
        <v>56</v>
      </c>
      <c r="B58" s="4">
        <v>44520</v>
      </c>
      <c r="C58" s="3" t="s">
        <v>161</v>
      </c>
      <c r="D58" s="3" t="s">
        <v>32</v>
      </c>
      <c r="E58" s="3">
        <v>1</v>
      </c>
      <c r="F58" s="3" t="s">
        <v>41</v>
      </c>
      <c r="G58" s="3" t="s">
        <v>20</v>
      </c>
      <c r="H58" s="3" t="s">
        <v>23</v>
      </c>
      <c r="I58" s="3" t="s">
        <v>24</v>
      </c>
      <c r="J58" s="5" t="s">
        <v>162</v>
      </c>
      <c r="K58" s="23" t="s">
        <v>163</v>
      </c>
      <c r="L58" s="6" t="s">
        <v>25</v>
      </c>
      <c r="M58" s="7">
        <v>2.14</v>
      </c>
      <c r="N58" s="7">
        <v>1.5</v>
      </c>
      <c r="O58" s="8" t="s">
        <v>26</v>
      </c>
      <c r="P58" s="7">
        <f t="shared" si="4"/>
        <v>91</v>
      </c>
      <c r="Q58" s="29">
        <f t="shared" si="0"/>
        <v>-1.5</v>
      </c>
      <c r="R58" s="9">
        <f t="shared" si="5"/>
        <v>-17.591999999999999</v>
      </c>
      <c r="S58" s="10">
        <f t="shared" si="1"/>
        <v>73.408000000000001</v>
      </c>
      <c r="T58" s="11">
        <f t="shared" si="2"/>
        <v>0.42857142857142855</v>
      </c>
      <c r="U58" s="12">
        <f t="shared" si="3"/>
        <v>-0.1933186813186813</v>
      </c>
      <c r="V58">
        <f>COUNTIF($L$2:L58,1)</f>
        <v>24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5.5" x14ac:dyDescent="0.2">
      <c r="A59" s="3">
        <v>57</v>
      </c>
      <c r="B59" s="4">
        <v>44520</v>
      </c>
      <c r="C59" s="3" t="s">
        <v>164</v>
      </c>
      <c r="D59" s="3" t="s">
        <v>35</v>
      </c>
      <c r="E59" s="3">
        <v>2</v>
      </c>
      <c r="F59" s="3" t="s">
        <v>165</v>
      </c>
      <c r="G59" s="3" t="s">
        <v>20</v>
      </c>
      <c r="H59" s="3" t="s">
        <v>23</v>
      </c>
      <c r="I59" s="3" t="s">
        <v>24</v>
      </c>
      <c r="J59" s="13" t="s">
        <v>166</v>
      </c>
      <c r="K59" s="23"/>
      <c r="L59" s="6" t="s">
        <v>25</v>
      </c>
      <c r="M59" s="7">
        <v>1.93</v>
      </c>
      <c r="N59" s="7">
        <v>2</v>
      </c>
      <c r="O59" s="8" t="s">
        <v>26</v>
      </c>
      <c r="P59" s="7">
        <f t="shared" si="4"/>
        <v>93</v>
      </c>
      <c r="Q59" s="29">
        <f t="shared" si="0"/>
        <v>-2</v>
      </c>
      <c r="R59" s="9">
        <f t="shared" si="5"/>
        <v>-19.591999999999999</v>
      </c>
      <c r="S59" s="10">
        <f t="shared" si="1"/>
        <v>73.408000000000001</v>
      </c>
      <c r="T59" s="11">
        <f t="shared" si="2"/>
        <v>0.42105263157894735</v>
      </c>
      <c r="U59" s="12">
        <f t="shared" si="3"/>
        <v>-0.21066666666666664</v>
      </c>
      <c r="V59">
        <f>COUNTIF($L$2:L59,1)</f>
        <v>24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.75" customHeight="1" x14ac:dyDescent="0.2">
      <c r="A60" s="3">
        <v>58</v>
      </c>
      <c r="B60" s="4">
        <v>44521</v>
      </c>
      <c r="C60" s="3" t="s">
        <v>167</v>
      </c>
      <c r="D60" s="3" t="s">
        <v>32</v>
      </c>
      <c r="E60" s="3">
        <v>1</v>
      </c>
      <c r="F60" s="3" t="s">
        <v>42</v>
      </c>
      <c r="G60" s="3" t="s">
        <v>20</v>
      </c>
      <c r="H60" s="3" t="s">
        <v>23</v>
      </c>
      <c r="I60" s="3" t="s">
        <v>24</v>
      </c>
      <c r="J60" s="5" t="s">
        <v>162</v>
      </c>
      <c r="K60" s="23" t="s">
        <v>168</v>
      </c>
      <c r="L60" s="6" t="s">
        <v>25</v>
      </c>
      <c r="M60" s="7">
        <v>2.14</v>
      </c>
      <c r="N60" s="7">
        <v>1.5</v>
      </c>
      <c r="O60" s="8" t="s">
        <v>26</v>
      </c>
      <c r="P60" s="7">
        <f t="shared" si="4"/>
        <v>94.5</v>
      </c>
      <c r="Q60" s="29">
        <f t="shared" si="0"/>
        <v>-1.5</v>
      </c>
      <c r="R60" s="9">
        <f t="shared" si="5"/>
        <v>-21.091999999999999</v>
      </c>
      <c r="S60" s="10">
        <f t="shared" si="1"/>
        <v>73.408000000000001</v>
      </c>
      <c r="T60" s="11">
        <f t="shared" si="2"/>
        <v>0.41379310344827586</v>
      </c>
      <c r="U60" s="12">
        <f t="shared" si="3"/>
        <v>-0.22319576719576717</v>
      </c>
      <c r="V60">
        <f>COUNTIF($L$2:L60,1)</f>
        <v>24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.75" customHeight="1" x14ac:dyDescent="0.2">
      <c r="A61" s="3">
        <v>59</v>
      </c>
      <c r="B61" s="4">
        <v>44521</v>
      </c>
      <c r="C61" s="3" t="s">
        <v>169</v>
      </c>
      <c r="D61" s="3" t="s">
        <v>32</v>
      </c>
      <c r="E61" s="3">
        <v>1</v>
      </c>
      <c r="F61" s="3" t="s">
        <v>42</v>
      </c>
      <c r="G61" s="3" t="s">
        <v>20</v>
      </c>
      <c r="H61" s="3" t="s">
        <v>23</v>
      </c>
      <c r="I61" s="3" t="s">
        <v>24</v>
      </c>
      <c r="J61" s="5" t="s">
        <v>31</v>
      </c>
      <c r="K61" s="23" t="s">
        <v>28</v>
      </c>
      <c r="L61" s="6" t="s">
        <v>25</v>
      </c>
      <c r="M61" s="7">
        <v>1.84</v>
      </c>
      <c r="N61" s="7">
        <v>2</v>
      </c>
      <c r="O61" s="8" t="s">
        <v>26</v>
      </c>
      <c r="P61" s="7">
        <f t="shared" si="4"/>
        <v>96.5</v>
      </c>
      <c r="Q61" s="29">
        <f t="shared" si="0"/>
        <v>-2</v>
      </c>
      <c r="R61" s="9">
        <f t="shared" si="5"/>
        <v>-23.091999999999999</v>
      </c>
      <c r="S61" s="10">
        <f t="shared" si="1"/>
        <v>73.408000000000001</v>
      </c>
      <c r="T61" s="11">
        <f t="shared" si="2"/>
        <v>0.40677966101694918</v>
      </c>
      <c r="U61" s="12">
        <f t="shared" si="3"/>
        <v>-0.23929533678756476</v>
      </c>
      <c r="V61">
        <f>COUNTIF($L$2:L61,1)</f>
        <v>24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.75" customHeight="1" x14ac:dyDescent="0.2">
      <c r="A62" s="3">
        <v>60</v>
      </c>
      <c r="B62" s="4">
        <v>44523</v>
      </c>
      <c r="C62" s="3" t="s">
        <v>170</v>
      </c>
      <c r="D62" s="3" t="s">
        <v>32</v>
      </c>
      <c r="E62" s="3">
        <v>1</v>
      </c>
      <c r="F62" s="3" t="s">
        <v>171</v>
      </c>
      <c r="G62" s="3" t="s">
        <v>44</v>
      </c>
      <c r="H62" s="3" t="s">
        <v>23</v>
      </c>
      <c r="I62" s="3" t="s">
        <v>21</v>
      </c>
      <c r="J62" s="5" t="s">
        <v>31</v>
      </c>
      <c r="K62" s="23" t="s">
        <v>172</v>
      </c>
      <c r="L62" s="6" t="s">
        <v>25</v>
      </c>
      <c r="M62" s="7">
        <v>1.9</v>
      </c>
      <c r="N62" s="7">
        <v>2</v>
      </c>
      <c r="O62" s="8" t="s">
        <v>26</v>
      </c>
      <c r="P62" s="7">
        <f t="shared" si="4"/>
        <v>98.5</v>
      </c>
      <c r="Q62" s="29">
        <f t="shared" si="0"/>
        <v>-2</v>
      </c>
      <c r="R62" s="9">
        <f t="shared" si="5"/>
        <v>-25.091999999999999</v>
      </c>
      <c r="S62" s="10">
        <f t="shared" si="1"/>
        <v>73.408000000000001</v>
      </c>
      <c r="T62" s="11">
        <f t="shared" si="2"/>
        <v>0.4</v>
      </c>
      <c r="U62" s="12">
        <f t="shared" si="3"/>
        <v>-0.25474111675126904</v>
      </c>
      <c r="V62">
        <f>COUNTIF($L$2:L62,1)</f>
        <v>24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.75" customHeight="1" x14ac:dyDescent="0.2">
      <c r="A63" s="3">
        <v>61</v>
      </c>
      <c r="B63" s="4">
        <v>44524</v>
      </c>
      <c r="C63" s="3" t="s">
        <v>173</v>
      </c>
      <c r="D63" s="3" t="s">
        <v>35</v>
      </c>
      <c r="E63" s="3">
        <v>1</v>
      </c>
      <c r="F63" s="3" t="s">
        <v>51</v>
      </c>
      <c r="G63" s="3" t="s">
        <v>20</v>
      </c>
      <c r="H63" s="3" t="s">
        <v>23</v>
      </c>
      <c r="I63" s="3" t="s">
        <v>24</v>
      </c>
      <c r="J63" s="13" t="s">
        <v>29</v>
      </c>
      <c r="K63" s="23"/>
      <c r="L63" s="6" t="s">
        <v>22</v>
      </c>
      <c r="M63" s="7">
        <v>1.877</v>
      </c>
      <c r="N63" s="7">
        <v>3</v>
      </c>
      <c r="O63" s="8" t="s">
        <v>26</v>
      </c>
      <c r="P63" s="7">
        <f t="shared" si="4"/>
        <v>101.5</v>
      </c>
      <c r="Q63" s="28">
        <f t="shared" si="0"/>
        <v>2.6310000000000002</v>
      </c>
      <c r="R63" s="9">
        <f t="shared" si="5"/>
        <v>-22.460999999999999</v>
      </c>
      <c r="S63" s="10">
        <f t="shared" si="1"/>
        <v>79.039000000000001</v>
      </c>
      <c r="T63" s="11">
        <f t="shared" si="2"/>
        <v>0.4098360655737705</v>
      </c>
      <c r="U63" s="12">
        <f t="shared" si="3"/>
        <v>-0.22129064039408866</v>
      </c>
      <c r="V63">
        <f>COUNTIF($L$2:L63,1)</f>
        <v>25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.75" customHeight="1" x14ac:dyDescent="0.2">
      <c r="A64" s="3">
        <v>62</v>
      </c>
      <c r="B64" s="4">
        <v>44524</v>
      </c>
      <c r="C64" s="3" t="s">
        <v>173</v>
      </c>
      <c r="D64" s="3" t="s">
        <v>35</v>
      </c>
      <c r="E64" s="3">
        <v>1</v>
      </c>
      <c r="F64" s="3" t="s">
        <v>67</v>
      </c>
      <c r="G64" s="3" t="s">
        <v>20</v>
      </c>
      <c r="H64" s="3" t="s">
        <v>23</v>
      </c>
      <c r="I64" s="3" t="s">
        <v>24</v>
      </c>
      <c r="J64" s="5" t="s">
        <v>174</v>
      </c>
      <c r="K64" s="23"/>
      <c r="L64" s="6" t="s">
        <v>25</v>
      </c>
      <c r="M64" s="7">
        <v>2.5099999999999998</v>
      </c>
      <c r="N64" s="7">
        <v>1.5</v>
      </c>
      <c r="O64" s="8" t="s">
        <v>26</v>
      </c>
      <c r="P64" s="7">
        <f t="shared" si="4"/>
        <v>103</v>
      </c>
      <c r="Q64" s="29">
        <f t="shared" si="0"/>
        <v>-1.5</v>
      </c>
      <c r="R64" s="9">
        <f t="shared" si="5"/>
        <v>-23.960999999999999</v>
      </c>
      <c r="S64" s="10">
        <f t="shared" si="1"/>
        <v>79.039000000000001</v>
      </c>
      <c r="T64" s="11">
        <f t="shared" si="2"/>
        <v>0.40322580645161288</v>
      </c>
      <c r="U64" s="12">
        <f t="shared" si="3"/>
        <v>-0.23263106796116503</v>
      </c>
      <c r="V64">
        <f>COUNTIF($L$2:L64,1)</f>
        <v>25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.75" customHeight="1" x14ac:dyDescent="0.2">
      <c r="A65" s="3">
        <v>63</v>
      </c>
      <c r="B65" s="4">
        <v>44525</v>
      </c>
      <c r="C65" s="3" t="s">
        <v>175</v>
      </c>
      <c r="D65" s="3" t="s">
        <v>32</v>
      </c>
      <c r="E65" s="3">
        <v>1</v>
      </c>
      <c r="F65" s="3" t="s">
        <v>51</v>
      </c>
      <c r="G65" s="3" t="s">
        <v>20</v>
      </c>
      <c r="H65" s="3" t="s">
        <v>23</v>
      </c>
      <c r="I65" s="3" t="s">
        <v>24</v>
      </c>
      <c r="J65" s="13" t="s">
        <v>176</v>
      </c>
      <c r="K65" s="23"/>
      <c r="L65" s="6" t="s">
        <v>22</v>
      </c>
      <c r="M65" s="7">
        <v>1.9339999999999999</v>
      </c>
      <c r="N65" s="7">
        <v>4</v>
      </c>
      <c r="O65" s="8" t="s">
        <v>26</v>
      </c>
      <c r="P65" s="7">
        <f t="shared" si="4"/>
        <v>107</v>
      </c>
      <c r="Q65" s="28">
        <f t="shared" si="0"/>
        <v>3.7359999999999998</v>
      </c>
      <c r="R65" s="9">
        <f t="shared" si="5"/>
        <v>-20.224999999999998</v>
      </c>
      <c r="S65" s="10">
        <f t="shared" si="1"/>
        <v>86.775000000000006</v>
      </c>
      <c r="T65" s="11">
        <f t="shared" si="2"/>
        <v>0.41269841269841268</v>
      </c>
      <c r="U65" s="12">
        <f t="shared" si="3"/>
        <v>-0.18901869158878498</v>
      </c>
      <c r="V65">
        <f>COUNTIF($L$2:L65,1)</f>
        <v>26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5.5" x14ac:dyDescent="0.2">
      <c r="A66" s="3">
        <v>64</v>
      </c>
      <c r="B66" s="4">
        <v>44525</v>
      </c>
      <c r="C66" s="3" t="s">
        <v>177</v>
      </c>
      <c r="D66" s="3" t="s">
        <v>35</v>
      </c>
      <c r="E66" s="3">
        <v>2</v>
      </c>
      <c r="F66" s="3" t="s">
        <v>178</v>
      </c>
      <c r="G66" s="3" t="s">
        <v>20</v>
      </c>
      <c r="H66" s="3" t="s">
        <v>23</v>
      </c>
      <c r="I66" s="3" t="s">
        <v>24</v>
      </c>
      <c r="J66" s="13" t="s">
        <v>179</v>
      </c>
      <c r="K66" s="23"/>
      <c r="L66" s="6" t="s">
        <v>22</v>
      </c>
      <c r="M66" s="7">
        <v>2.11</v>
      </c>
      <c r="N66" s="7">
        <v>1.5</v>
      </c>
      <c r="O66" s="8" t="s">
        <v>26</v>
      </c>
      <c r="P66" s="7">
        <f t="shared" si="4"/>
        <v>108.5</v>
      </c>
      <c r="Q66" s="28">
        <f t="shared" si="0"/>
        <v>1.665</v>
      </c>
      <c r="R66" s="9">
        <f t="shared" si="5"/>
        <v>-18.559999999999999</v>
      </c>
      <c r="S66" s="10">
        <f t="shared" si="1"/>
        <v>89.94</v>
      </c>
      <c r="T66" s="11">
        <f t="shared" si="2"/>
        <v>0.421875</v>
      </c>
      <c r="U66" s="12">
        <f t="shared" si="3"/>
        <v>-0.17105990783410141</v>
      </c>
      <c r="V66">
        <f>COUNTIF($L$2:L66,1)</f>
        <v>27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.75" customHeight="1" x14ac:dyDescent="0.2">
      <c r="A67" s="3">
        <v>65</v>
      </c>
      <c r="B67" s="4">
        <v>44526</v>
      </c>
      <c r="C67" s="3" t="s">
        <v>180</v>
      </c>
      <c r="D67" s="3" t="s">
        <v>32</v>
      </c>
      <c r="E67" s="3">
        <v>1</v>
      </c>
      <c r="F67" s="3" t="s">
        <v>181</v>
      </c>
      <c r="G67" s="3" t="s">
        <v>20</v>
      </c>
      <c r="H67" s="3" t="s">
        <v>23</v>
      </c>
      <c r="I67" s="3" t="s">
        <v>24</v>
      </c>
      <c r="J67" s="5" t="s">
        <v>59</v>
      </c>
      <c r="K67" s="23"/>
      <c r="L67" s="6" t="s">
        <v>25</v>
      </c>
      <c r="M67" s="7">
        <v>1.869</v>
      </c>
      <c r="N67" s="7">
        <v>1.5</v>
      </c>
      <c r="O67" s="8" t="s">
        <v>26</v>
      </c>
      <c r="P67" s="7">
        <f t="shared" si="4"/>
        <v>110</v>
      </c>
      <c r="Q67" s="29">
        <f t="shared" ref="Q67:Q81" si="6">IF(AND(L67="1",O67="ja"),(N67*M67*0.95)-N67,IF(AND(L67="1",O67="nein"),N67*M67-N67,-N67))</f>
        <v>-1.5</v>
      </c>
      <c r="R67" s="9">
        <f t="shared" si="5"/>
        <v>-20.059999999999999</v>
      </c>
      <c r="S67" s="10">
        <f t="shared" ref="S67:S81" si="7">P67+R67</f>
        <v>89.94</v>
      </c>
      <c r="T67" s="11">
        <f t="shared" ref="T67:T81" si="8">V67/W67</f>
        <v>0.41538461538461541</v>
      </c>
      <c r="U67" s="12">
        <f t="shared" ref="U67:U81" si="9">((S67-P67)/P67)*100%</f>
        <v>-0.18236363636363639</v>
      </c>
      <c r="V67">
        <f>COUNTIF($L$2:L67,1)</f>
        <v>27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44526</v>
      </c>
      <c r="C68" s="3" t="s">
        <v>182</v>
      </c>
      <c r="D68" s="3" t="s">
        <v>32</v>
      </c>
      <c r="E68" s="3">
        <v>1</v>
      </c>
      <c r="F68" s="3" t="s">
        <v>42</v>
      </c>
      <c r="G68" s="3" t="s">
        <v>20</v>
      </c>
      <c r="H68" s="3" t="s">
        <v>23</v>
      </c>
      <c r="I68" s="3" t="s">
        <v>24</v>
      </c>
      <c r="J68" s="5" t="s">
        <v>59</v>
      </c>
      <c r="K68" s="23"/>
      <c r="L68" s="6" t="s">
        <v>25</v>
      </c>
      <c r="M68" s="7">
        <v>1.95</v>
      </c>
      <c r="N68" s="7">
        <v>1.5</v>
      </c>
      <c r="O68" s="8" t="s">
        <v>26</v>
      </c>
      <c r="P68" s="7">
        <f t="shared" ref="P68:P81" si="10">P67+N68</f>
        <v>111.5</v>
      </c>
      <c r="Q68" s="29">
        <f t="shared" si="6"/>
        <v>-1.5</v>
      </c>
      <c r="R68" s="9">
        <f t="shared" ref="R68:R81" si="11">R67+Q68</f>
        <v>-21.56</v>
      </c>
      <c r="S68" s="10">
        <f t="shared" si="7"/>
        <v>89.94</v>
      </c>
      <c r="T68" s="11">
        <f t="shared" si="8"/>
        <v>0.40909090909090912</v>
      </c>
      <c r="U68" s="12">
        <f t="shared" si="9"/>
        <v>-0.19336322869955158</v>
      </c>
      <c r="V68">
        <f>COUNTIF($L$2:L68,1)</f>
        <v>27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.75" customHeight="1" x14ac:dyDescent="0.2">
      <c r="A69" s="3">
        <v>67</v>
      </c>
      <c r="B69" s="4">
        <v>44526</v>
      </c>
      <c r="C69" s="3" t="s">
        <v>183</v>
      </c>
      <c r="D69" s="3" t="s">
        <v>32</v>
      </c>
      <c r="E69" s="3">
        <v>1</v>
      </c>
      <c r="F69" s="3" t="s">
        <v>53</v>
      </c>
      <c r="G69" s="3" t="s">
        <v>20</v>
      </c>
      <c r="H69" s="3" t="s">
        <v>23</v>
      </c>
      <c r="I69" s="3" t="s">
        <v>24</v>
      </c>
      <c r="J69" s="5" t="s">
        <v>162</v>
      </c>
      <c r="K69" s="23"/>
      <c r="L69" s="6" t="s">
        <v>25</v>
      </c>
      <c r="M69" s="7">
        <v>1.925</v>
      </c>
      <c r="N69" s="7">
        <v>2</v>
      </c>
      <c r="O69" s="8" t="s">
        <v>26</v>
      </c>
      <c r="P69" s="7">
        <f t="shared" si="10"/>
        <v>113.5</v>
      </c>
      <c r="Q69" s="29">
        <f t="shared" si="6"/>
        <v>-2</v>
      </c>
      <c r="R69" s="9">
        <f t="shared" si="11"/>
        <v>-23.56</v>
      </c>
      <c r="S69" s="10">
        <f t="shared" si="7"/>
        <v>89.94</v>
      </c>
      <c r="T69" s="11">
        <f t="shared" si="8"/>
        <v>0.40298507462686567</v>
      </c>
      <c r="U69" s="12">
        <f t="shared" si="9"/>
        <v>-0.20757709251101322</v>
      </c>
      <c r="V69">
        <f>COUNTIF($L$2:L69,1)</f>
        <v>27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.75" customHeight="1" x14ac:dyDescent="0.2">
      <c r="A70" s="3">
        <v>68</v>
      </c>
      <c r="B70" s="4">
        <v>44526</v>
      </c>
      <c r="C70" s="3" t="s">
        <v>184</v>
      </c>
      <c r="D70" s="3" t="s">
        <v>32</v>
      </c>
      <c r="E70" s="3">
        <v>1</v>
      </c>
      <c r="F70" s="3" t="s">
        <v>37</v>
      </c>
      <c r="G70" s="3" t="s">
        <v>20</v>
      </c>
      <c r="H70" s="3" t="s">
        <v>158</v>
      </c>
      <c r="I70" s="3" t="s">
        <v>21</v>
      </c>
      <c r="J70" s="5" t="s">
        <v>31</v>
      </c>
      <c r="K70" s="23"/>
      <c r="L70" s="6" t="s">
        <v>25</v>
      </c>
      <c r="M70" s="7">
        <v>2.2000000000000002</v>
      </c>
      <c r="N70" s="7">
        <v>1.5</v>
      </c>
      <c r="O70" s="8" t="s">
        <v>26</v>
      </c>
      <c r="P70" s="7">
        <f t="shared" si="10"/>
        <v>115</v>
      </c>
      <c r="Q70" s="29">
        <f t="shared" si="6"/>
        <v>-1.5</v>
      </c>
      <c r="R70" s="9">
        <f t="shared" si="11"/>
        <v>-25.06</v>
      </c>
      <c r="S70" s="10">
        <f t="shared" si="7"/>
        <v>89.94</v>
      </c>
      <c r="T70" s="11">
        <f t="shared" si="8"/>
        <v>0.39705882352941174</v>
      </c>
      <c r="U70" s="12">
        <f t="shared" si="9"/>
        <v>-0.21791304347826088</v>
      </c>
      <c r="V70">
        <f>COUNTIF($L$2:L70,1)</f>
        <v>27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.75" customHeight="1" x14ac:dyDescent="0.2">
      <c r="A71" s="3">
        <v>69</v>
      </c>
      <c r="B71" s="4">
        <v>44527</v>
      </c>
      <c r="C71" s="3" t="s">
        <v>185</v>
      </c>
      <c r="D71" s="3" t="s">
        <v>32</v>
      </c>
      <c r="E71" s="3">
        <v>1</v>
      </c>
      <c r="F71" s="3" t="s">
        <v>42</v>
      </c>
      <c r="G71" s="3" t="s">
        <v>20</v>
      </c>
      <c r="H71" s="3" t="s">
        <v>23</v>
      </c>
      <c r="I71" s="3" t="s">
        <v>24</v>
      </c>
      <c r="J71" s="13" t="s">
        <v>186</v>
      </c>
      <c r="K71" s="23"/>
      <c r="L71" s="6" t="s">
        <v>22</v>
      </c>
      <c r="M71" s="7">
        <v>2.02</v>
      </c>
      <c r="N71" s="7">
        <v>2</v>
      </c>
      <c r="O71" s="8" t="s">
        <v>26</v>
      </c>
      <c r="P71" s="7">
        <f t="shared" si="10"/>
        <v>117</v>
      </c>
      <c r="Q71" s="28">
        <f t="shared" si="6"/>
        <v>2.04</v>
      </c>
      <c r="R71" s="9">
        <f t="shared" si="11"/>
        <v>-23.02</v>
      </c>
      <c r="S71" s="10">
        <f t="shared" si="7"/>
        <v>93.98</v>
      </c>
      <c r="T71" s="11">
        <f t="shared" si="8"/>
        <v>0.40579710144927539</v>
      </c>
      <c r="U71" s="12">
        <f t="shared" si="9"/>
        <v>-0.19675213675213671</v>
      </c>
      <c r="V71">
        <f>COUNTIF($L$2:L71,1)</f>
        <v>28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5.5" x14ac:dyDescent="0.2">
      <c r="A72" s="3">
        <v>70</v>
      </c>
      <c r="B72" s="4">
        <v>44527</v>
      </c>
      <c r="C72" s="3" t="s">
        <v>187</v>
      </c>
      <c r="D72" s="3" t="s">
        <v>35</v>
      </c>
      <c r="E72" s="3">
        <v>2</v>
      </c>
      <c r="F72" s="3" t="s">
        <v>76</v>
      </c>
      <c r="G72" s="3" t="s">
        <v>20</v>
      </c>
      <c r="H72" s="3" t="s">
        <v>23</v>
      </c>
      <c r="I72" s="3" t="s">
        <v>24</v>
      </c>
      <c r="J72" s="13" t="s">
        <v>188</v>
      </c>
      <c r="K72" s="23"/>
      <c r="L72" s="6" t="s">
        <v>22</v>
      </c>
      <c r="M72" s="7">
        <v>2.08</v>
      </c>
      <c r="N72" s="7">
        <v>1.5</v>
      </c>
      <c r="O72" s="8" t="s">
        <v>26</v>
      </c>
      <c r="P72" s="7">
        <f t="shared" si="10"/>
        <v>118.5</v>
      </c>
      <c r="Q72" s="28">
        <f t="shared" si="6"/>
        <v>1.62</v>
      </c>
      <c r="R72" s="9">
        <f t="shared" si="11"/>
        <v>-21.4</v>
      </c>
      <c r="S72" s="10">
        <f t="shared" si="7"/>
        <v>97.1</v>
      </c>
      <c r="T72" s="11">
        <f t="shared" si="8"/>
        <v>0.41428571428571431</v>
      </c>
      <c r="U72" s="12">
        <f t="shared" si="9"/>
        <v>-0.1805907172995781</v>
      </c>
      <c r="V72">
        <f>COUNTIF($L$2:L72,1)</f>
        <v>29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5.5" x14ac:dyDescent="0.2">
      <c r="A73" s="3">
        <v>71</v>
      </c>
      <c r="B73" s="4">
        <v>44527</v>
      </c>
      <c r="C73" s="3" t="s">
        <v>189</v>
      </c>
      <c r="D73" s="3" t="s">
        <v>35</v>
      </c>
      <c r="E73" s="3">
        <v>2</v>
      </c>
      <c r="F73" s="3" t="s">
        <v>190</v>
      </c>
      <c r="G73" s="3" t="s">
        <v>20</v>
      </c>
      <c r="H73" s="3" t="s">
        <v>23</v>
      </c>
      <c r="I73" s="3" t="s">
        <v>24</v>
      </c>
      <c r="J73" s="5" t="s">
        <v>191</v>
      </c>
      <c r="K73" s="23"/>
      <c r="L73" s="6" t="s">
        <v>25</v>
      </c>
      <c r="M73" s="7">
        <v>2.0699999999999998</v>
      </c>
      <c r="N73" s="7">
        <v>1.5</v>
      </c>
      <c r="O73" s="8" t="s">
        <v>26</v>
      </c>
      <c r="P73" s="7">
        <f t="shared" si="10"/>
        <v>120</v>
      </c>
      <c r="Q73" s="29">
        <f t="shared" si="6"/>
        <v>-1.5</v>
      </c>
      <c r="R73" s="9">
        <f t="shared" si="11"/>
        <v>-22.9</v>
      </c>
      <c r="S73" s="10">
        <f t="shared" si="7"/>
        <v>97.1</v>
      </c>
      <c r="T73" s="11">
        <f t="shared" si="8"/>
        <v>0.40845070422535212</v>
      </c>
      <c r="U73" s="12">
        <f t="shared" si="9"/>
        <v>-0.19083333333333338</v>
      </c>
      <c r="V73">
        <f>COUNTIF($L$2:L73,1)</f>
        <v>29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.75" customHeight="1" x14ac:dyDescent="0.2">
      <c r="A74" s="3">
        <v>72</v>
      </c>
      <c r="B74" s="4">
        <v>44528</v>
      </c>
      <c r="C74" s="3" t="s">
        <v>192</v>
      </c>
      <c r="D74" s="3" t="s">
        <v>32</v>
      </c>
      <c r="E74" s="3">
        <v>1</v>
      </c>
      <c r="F74" s="3" t="s">
        <v>54</v>
      </c>
      <c r="G74" s="3" t="s">
        <v>20</v>
      </c>
      <c r="H74" s="3" t="s">
        <v>23</v>
      </c>
      <c r="I74" s="3" t="s">
        <v>24</v>
      </c>
      <c r="J74" s="13" t="s">
        <v>33</v>
      </c>
      <c r="K74" s="23"/>
      <c r="L74" s="6" t="s">
        <v>22</v>
      </c>
      <c r="M74" s="7">
        <v>2.0099999999999998</v>
      </c>
      <c r="N74" s="7">
        <v>2</v>
      </c>
      <c r="O74" s="8" t="s">
        <v>26</v>
      </c>
      <c r="P74" s="7">
        <f t="shared" si="10"/>
        <v>122</v>
      </c>
      <c r="Q74" s="28">
        <f t="shared" si="6"/>
        <v>2.0199999999999996</v>
      </c>
      <c r="R74" s="9">
        <f t="shared" si="11"/>
        <v>-20.88</v>
      </c>
      <c r="S74" s="10">
        <f t="shared" si="7"/>
        <v>101.12</v>
      </c>
      <c r="T74" s="11">
        <f t="shared" si="8"/>
        <v>0.41666666666666669</v>
      </c>
      <c r="U74" s="12">
        <f t="shared" si="9"/>
        <v>-0.17114754098360652</v>
      </c>
      <c r="V74">
        <f>COUNTIF($L$2:L74,1)</f>
        <v>30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.75" customHeight="1" x14ac:dyDescent="0.2">
      <c r="A75" s="3">
        <v>73</v>
      </c>
      <c r="B75" s="4">
        <v>44528</v>
      </c>
      <c r="C75" s="3" t="s">
        <v>193</v>
      </c>
      <c r="D75" s="3" t="s">
        <v>32</v>
      </c>
      <c r="E75" s="3">
        <v>1</v>
      </c>
      <c r="F75" s="3" t="s">
        <v>53</v>
      </c>
      <c r="G75" s="3" t="s">
        <v>20</v>
      </c>
      <c r="H75" s="3" t="s">
        <v>23</v>
      </c>
      <c r="I75" s="3" t="s">
        <v>24</v>
      </c>
      <c r="J75" s="13" t="s">
        <v>45</v>
      </c>
      <c r="K75" s="23"/>
      <c r="L75" s="6" t="s">
        <v>22</v>
      </c>
      <c r="M75" s="7">
        <v>1.8</v>
      </c>
      <c r="N75" s="7">
        <v>2</v>
      </c>
      <c r="O75" s="8" t="s">
        <v>26</v>
      </c>
      <c r="P75" s="7">
        <f t="shared" si="10"/>
        <v>124</v>
      </c>
      <c r="Q75" s="28">
        <f t="shared" si="6"/>
        <v>1.6</v>
      </c>
      <c r="R75" s="9">
        <f t="shared" si="11"/>
        <v>-19.279999999999998</v>
      </c>
      <c r="S75" s="10">
        <f t="shared" si="7"/>
        <v>104.72</v>
      </c>
      <c r="T75" s="11">
        <f t="shared" si="8"/>
        <v>0.42465753424657532</v>
      </c>
      <c r="U75" s="12">
        <f t="shared" si="9"/>
        <v>-0.15548387096774194</v>
      </c>
      <c r="V75">
        <f>COUNTIF($L$2:L75,1)</f>
        <v>31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.75" customHeight="1" x14ac:dyDescent="0.2">
      <c r="A76" s="3">
        <v>74</v>
      </c>
      <c r="B76" s="4">
        <v>44528</v>
      </c>
      <c r="C76" s="3" t="s">
        <v>194</v>
      </c>
      <c r="D76" s="3" t="s">
        <v>32</v>
      </c>
      <c r="E76" s="3">
        <v>1</v>
      </c>
      <c r="F76" s="3" t="s">
        <v>54</v>
      </c>
      <c r="G76" s="3" t="s">
        <v>20</v>
      </c>
      <c r="H76" s="3" t="s">
        <v>23</v>
      </c>
      <c r="I76" s="3" t="s">
        <v>24</v>
      </c>
      <c r="J76" s="13" t="s">
        <v>195</v>
      </c>
      <c r="K76" s="23"/>
      <c r="L76" s="6" t="s">
        <v>22</v>
      </c>
      <c r="M76" s="7">
        <v>1.9</v>
      </c>
      <c r="N76" s="7">
        <v>2</v>
      </c>
      <c r="O76" s="8" t="s">
        <v>26</v>
      </c>
      <c r="P76" s="7">
        <f t="shared" si="10"/>
        <v>126</v>
      </c>
      <c r="Q76" s="28">
        <f t="shared" si="6"/>
        <v>1.7999999999999998</v>
      </c>
      <c r="R76" s="9">
        <f t="shared" si="11"/>
        <v>-17.479999999999997</v>
      </c>
      <c r="S76" s="10">
        <f t="shared" si="7"/>
        <v>108.52000000000001</v>
      </c>
      <c r="T76" s="11">
        <f t="shared" si="8"/>
        <v>0.43243243243243246</v>
      </c>
      <c r="U76" s="12">
        <f t="shared" si="9"/>
        <v>-0.13873015873015865</v>
      </c>
      <c r="V76">
        <f>COUNTIF($L$2:L76,1)</f>
        <v>32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5.5" x14ac:dyDescent="0.2">
      <c r="A77" s="3">
        <v>75</v>
      </c>
      <c r="B77" s="4">
        <v>44528</v>
      </c>
      <c r="C77" s="3" t="s">
        <v>196</v>
      </c>
      <c r="D77" s="3" t="s">
        <v>35</v>
      </c>
      <c r="E77" s="3">
        <v>2</v>
      </c>
      <c r="F77" s="3" t="s">
        <v>197</v>
      </c>
      <c r="G77" s="3" t="s">
        <v>20</v>
      </c>
      <c r="H77" s="3" t="s">
        <v>23</v>
      </c>
      <c r="I77" s="3" t="s">
        <v>24</v>
      </c>
      <c r="J77" s="13" t="s">
        <v>198</v>
      </c>
      <c r="K77" s="23" t="s">
        <v>199</v>
      </c>
      <c r="L77" s="6" t="s">
        <v>25</v>
      </c>
      <c r="M77" s="7">
        <v>2.06</v>
      </c>
      <c r="N77" s="7">
        <v>1.5</v>
      </c>
      <c r="O77" s="8" t="s">
        <v>26</v>
      </c>
      <c r="P77" s="7">
        <f t="shared" si="10"/>
        <v>127.5</v>
      </c>
      <c r="Q77" s="29">
        <f t="shared" si="6"/>
        <v>-1.5</v>
      </c>
      <c r="R77" s="9">
        <f t="shared" si="11"/>
        <v>-18.979999999999997</v>
      </c>
      <c r="S77" s="10">
        <f t="shared" si="7"/>
        <v>108.52000000000001</v>
      </c>
      <c r="T77" s="11">
        <f t="shared" si="8"/>
        <v>0.42666666666666669</v>
      </c>
      <c r="U77" s="12">
        <f t="shared" si="9"/>
        <v>-0.14886274509803912</v>
      </c>
      <c r="V77">
        <f>COUNTIF($L$2:L77,1)</f>
        <v>32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.75" customHeight="1" x14ac:dyDescent="0.2">
      <c r="A78" s="3">
        <v>76</v>
      </c>
      <c r="B78" s="4">
        <v>44528</v>
      </c>
      <c r="C78" s="3" t="s">
        <v>200</v>
      </c>
      <c r="D78" s="3" t="s">
        <v>46</v>
      </c>
      <c r="E78" s="3">
        <v>1</v>
      </c>
      <c r="F78" s="3" t="s">
        <v>201</v>
      </c>
      <c r="G78" s="3" t="s">
        <v>20</v>
      </c>
      <c r="H78" s="3" t="s">
        <v>23</v>
      </c>
      <c r="I78" s="3" t="s">
        <v>24</v>
      </c>
      <c r="J78" s="13" t="s">
        <v>202</v>
      </c>
      <c r="K78" s="23"/>
      <c r="L78" s="6" t="s">
        <v>22</v>
      </c>
      <c r="M78" s="7">
        <v>2.0299999999999998</v>
      </c>
      <c r="N78" s="7">
        <v>1</v>
      </c>
      <c r="O78" s="8" t="s">
        <v>26</v>
      </c>
      <c r="P78" s="7">
        <f t="shared" si="10"/>
        <v>128.5</v>
      </c>
      <c r="Q78" s="28">
        <f t="shared" si="6"/>
        <v>1.0299999999999998</v>
      </c>
      <c r="R78" s="9">
        <f t="shared" si="11"/>
        <v>-17.949999999999996</v>
      </c>
      <c r="S78" s="10">
        <f t="shared" si="7"/>
        <v>110.55000000000001</v>
      </c>
      <c r="T78" s="11">
        <f t="shared" si="8"/>
        <v>0.43421052631578949</v>
      </c>
      <c r="U78" s="12">
        <f t="shared" si="9"/>
        <v>-0.13968871595330731</v>
      </c>
      <c r="V78">
        <f>COUNTIF($L$2:L78,1)</f>
        <v>33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5.75" customHeight="1" x14ac:dyDescent="0.2">
      <c r="A79" s="3">
        <v>77</v>
      </c>
      <c r="B79" s="4">
        <v>44530</v>
      </c>
      <c r="C79" s="3" t="s">
        <v>203</v>
      </c>
      <c r="D79" s="3" t="s">
        <v>35</v>
      </c>
      <c r="E79" s="3">
        <v>1</v>
      </c>
      <c r="F79" s="3" t="s">
        <v>201</v>
      </c>
      <c r="G79" s="3" t="s">
        <v>20</v>
      </c>
      <c r="H79" s="3" t="s">
        <v>23</v>
      </c>
      <c r="I79" s="3" t="s">
        <v>24</v>
      </c>
      <c r="J79" s="13" t="s">
        <v>204</v>
      </c>
      <c r="K79" s="23"/>
      <c r="L79" s="6" t="s">
        <v>22</v>
      </c>
      <c r="M79" s="7">
        <v>1.9339999999999999</v>
      </c>
      <c r="N79" s="7">
        <v>3</v>
      </c>
      <c r="O79" s="8" t="s">
        <v>26</v>
      </c>
      <c r="P79" s="7">
        <f t="shared" si="10"/>
        <v>131.5</v>
      </c>
      <c r="Q79" s="28">
        <f t="shared" si="6"/>
        <v>2.8019999999999996</v>
      </c>
      <c r="R79" s="9">
        <f t="shared" si="11"/>
        <v>-15.147999999999996</v>
      </c>
      <c r="S79" s="10">
        <f t="shared" si="7"/>
        <v>116.352</v>
      </c>
      <c r="T79" s="11">
        <f t="shared" si="8"/>
        <v>0.44155844155844154</v>
      </c>
      <c r="U79" s="12">
        <f t="shared" si="9"/>
        <v>-0.11519391634980986</v>
      </c>
      <c r="V79">
        <f>COUNTIF($L$2:L79,1)</f>
        <v>34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5.75" customHeight="1" x14ac:dyDescent="0.2">
      <c r="A80" s="3">
        <v>78</v>
      </c>
      <c r="B80" s="4">
        <v>44530</v>
      </c>
      <c r="C80" s="3" t="s">
        <v>205</v>
      </c>
      <c r="D80" s="3" t="s">
        <v>35</v>
      </c>
      <c r="E80" s="3">
        <v>1</v>
      </c>
      <c r="F80" s="3" t="s">
        <v>51</v>
      </c>
      <c r="G80" s="3" t="s">
        <v>20</v>
      </c>
      <c r="H80" s="3" t="s">
        <v>206</v>
      </c>
      <c r="I80" s="3" t="s">
        <v>21</v>
      </c>
      <c r="J80" s="13" t="s">
        <v>29</v>
      </c>
      <c r="K80" s="23"/>
      <c r="L80" s="6" t="s">
        <v>22</v>
      </c>
      <c r="M80" s="7">
        <v>2</v>
      </c>
      <c r="N80" s="7">
        <v>1.5</v>
      </c>
      <c r="O80" s="8" t="s">
        <v>26</v>
      </c>
      <c r="P80" s="7">
        <f t="shared" si="10"/>
        <v>133</v>
      </c>
      <c r="Q80" s="28">
        <f t="shared" si="6"/>
        <v>1.5</v>
      </c>
      <c r="R80" s="9">
        <f t="shared" si="11"/>
        <v>-13.647999999999996</v>
      </c>
      <c r="S80" s="10">
        <f t="shared" si="7"/>
        <v>119.352</v>
      </c>
      <c r="T80" s="11">
        <f t="shared" si="8"/>
        <v>0.44871794871794873</v>
      </c>
      <c r="U80" s="12">
        <f t="shared" si="9"/>
        <v>-0.10261654135338343</v>
      </c>
      <c r="V80">
        <f>COUNTIF($L$2:L80,1)</f>
        <v>35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.75" customHeight="1" x14ac:dyDescent="0.2">
      <c r="A81" s="3">
        <v>79</v>
      </c>
      <c r="B81" s="4">
        <v>44530</v>
      </c>
      <c r="C81" s="3" t="s">
        <v>207</v>
      </c>
      <c r="D81" s="3" t="s">
        <v>35</v>
      </c>
      <c r="E81" s="3">
        <v>1</v>
      </c>
      <c r="F81" s="3" t="s">
        <v>208</v>
      </c>
      <c r="G81" s="3" t="s">
        <v>20</v>
      </c>
      <c r="H81" s="3" t="s">
        <v>23</v>
      </c>
      <c r="I81" s="3" t="s">
        <v>24</v>
      </c>
      <c r="J81" s="13" t="s">
        <v>209</v>
      </c>
      <c r="K81" s="23"/>
      <c r="L81" s="6" t="s">
        <v>22</v>
      </c>
      <c r="M81" s="7">
        <v>1.9339999999999999</v>
      </c>
      <c r="N81" s="7">
        <v>1.5</v>
      </c>
      <c r="O81" s="8" t="s">
        <v>26</v>
      </c>
      <c r="P81" s="7">
        <f t="shared" si="10"/>
        <v>134.5</v>
      </c>
      <c r="Q81" s="28">
        <f t="shared" si="6"/>
        <v>1.4009999999999998</v>
      </c>
      <c r="R81" s="30">
        <f t="shared" si="11"/>
        <v>-12.246999999999996</v>
      </c>
      <c r="S81" s="31">
        <f t="shared" si="7"/>
        <v>122.253</v>
      </c>
      <c r="T81" s="32">
        <f t="shared" si="8"/>
        <v>0.45569620253164556</v>
      </c>
      <c r="U81" s="12">
        <f t="shared" si="9"/>
        <v>-9.1055762081784383E-2</v>
      </c>
      <c r="V81">
        <f>COUNTIF($L$2:L81,1)</f>
        <v>36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</sheetData>
  <sheetProtection selectLockedCells="1" selectUnlockedCells="1"/>
  <autoFilter ref="A1:IK81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November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2021-12-02T11:37:28Z</dcterms:modified>
</cp:coreProperties>
</file>