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0E48223E-BD06-4EBC-B03C-65CD355802B6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Juni!$A$1:$IK$32</definedName>
    <definedName name="Excel_BuiltIn__FilterDatabase" localSheetId="0">Juni!#REF!</definedName>
    <definedName name="Excel_BuiltIn__FilterDatabase_1">Juni!#REF!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3" i="1" l="1"/>
  <c r="T83" i="1" s="1"/>
  <c r="V84" i="1"/>
  <c r="T84" i="1" s="1"/>
  <c r="V85" i="1"/>
  <c r="T85" i="1" s="1"/>
  <c r="Q85" i="1"/>
  <c r="Q84" i="1"/>
  <c r="Q83" i="1"/>
  <c r="V82" i="1"/>
  <c r="T82" i="1" s="1"/>
  <c r="Q82" i="1"/>
  <c r="V81" i="1"/>
  <c r="T81" i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/>
  <c r="Q74" i="1"/>
  <c r="V73" i="1"/>
  <c r="T73" i="1"/>
  <c r="Q73" i="1"/>
  <c r="V72" i="1"/>
  <c r="T72" i="1" s="1"/>
  <c r="Q72" i="1"/>
  <c r="V71" i="1"/>
  <c r="T71" i="1" s="1"/>
  <c r="Q71" i="1"/>
  <c r="V70" i="1"/>
  <c r="T70" i="1" s="1"/>
  <c r="Q70" i="1"/>
  <c r="V69" i="1"/>
  <c r="T69" i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/>
  <c r="Q62" i="1"/>
  <c r="V61" i="1"/>
  <c r="T61" i="1"/>
  <c r="Q61" i="1"/>
  <c r="V60" i="1"/>
  <c r="T60" i="1" s="1"/>
  <c r="Q60" i="1"/>
  <c r="V59" i="1"/>
  <c r="T59" i="1" s="1"/>
  <c r="Q59" i="1"/>
  <c r="V58" i="1"/>
  <c r="T58" i="1" s="1"/>
  <c r="Q58" i="1"/>
  <c r="V57" i="1"/>
  <c r="T57" i="1"/>
  <c r="Q57" i="1"/>
  <c r="V56" i="1"/>
  <c r="T56" i="1" s="1"/>
  <c r="Q56" i="1"/>
  <c r="V55" i="1"/>
  <c r="T55" i="1" s="1"/>
  <c r="Q55" i="1"/>
  <c r="V54" i="1"/>
  <c r="T54" i="1"/>
  <c r="Q54" i="1"/>
  <c r="V53" i="1"/>
  <c r="T53" i="1" s="1"/>
  <c r="Q53" i="1"/>
  <c r="V52" i="1"/>
  <c r="T52" i="1" s="1"/>
  <c r="Q52" i="1"/>
  <c r="V51" i="1"/>
  <c r="T51" i="1" s="1"/>
  <c r="Q51" i="1"/>
  <c r="V50" i="1"/>
  <c r="T50" i="1"/>
  <c r="Q50" i="1"/>
  <c r="V49" i="1"/>
  <c r="T49" i="1"/>
  <c r="Q49" i="1"/>
  <c r="V48" i="1"/>
  <c r="T48" i="1" s="1"/>
  <c r="Q48" i="1"/>
  <c r="V47" i="1"/>
  <c r="T47" i="1" s="1"/>
  <c r="Q47" i="1"/>
  <c r="V46" i="1"/>
  <c r="T46" i="1" s="1"/>
  <c r="Q46" i="1"/>
  <c r="V45" i="1"/>
  <c r="T45" i="1"/>
  <c r="Q45" i="1"/>
  <c r="V44" i="1"/>
  <c r="T44" i="1" s="1"/>
  <c r="Q44" i="1"/>
  <c r="V43" i="1"/>
  <c r="T43" i="1" s="1"/>
  <c r="Q43" i="1"/>
  <c r="V42" i="1"/>
  <c r="T42" i="1"/>
  <c r="Q42" i="1"/>
  <c r="V41" i="1"/>
  <c r="T41" i="1" s="1"/>
  <c r="Q41" i="1"/>
  <c r="V40" i="1"/>
  <c r="T40" i="1" s="1"/>
  <c r="Q40" i="1"/>
  <c r="V39" i="1"/>
  <c r="T39" i="1" s="1"/>
  <c r="Q39" i="1"/>
  <c r="V38" i="1"/>
  <c r="T38" i="1"/>
  <c r="Q38" i="1"/>
  <c r="V37" i="1"/>
  <c r="T37" i="1"/>
  <c r="Q37" i="1"/>
  <c r="V36" i="1"/>
  <c r="T36" i="1" s="1"/>
  <c r="Q36" i="1"/>
  <c r="V35" i="1"/>
  <c r="T35" i="1" s="1"/>
  <c r="Q35" i="1"/>
  <c r="P35" i="1"/>
  <c r="S35" i="1" s="1"/>
  <c r="U35" i="1" s="1"/>
  <c r="V34" i="1"/>
  <c r="T34" i="1" s="1"/>
  <c r="Q34" i="1"/>
  <c r="P34" i="1"/>
  <c r="S34" i="1" s="1"/>
  <c r="U34" i="1" s="1"/>
  <c r="V33" i="1"/>
  <c r="T33" i="1"/>
  <c r="S33" i="1"/>
  <c r="U33" i="1" s="1"/>
  <c r="R33" i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Q33" i="1"/>
  <c r="P33" i="1"/>
  <c r="P36" i="1" l="1"/>
  <c r="S36" i="1" l="1"/>
  <c r="U36" i="1" s="1"/>
  <c r="P37" i="1"/>
  <c r="S37" i="1" l="1"/>
  <c r="U37" i="1" s="1"/>
  <c r="P38" i="1"/>
  <c r="P39" i="1" l="1"/>
  <c r="S38" i="1"/>
  <c r="U38" i="1" s="1"/>
  <c r="P40" i="1" l="1"/>
  <c r="S39" i="1"/>
  <c r="U39" i="1" s="1"/>
  <c r="S40" i="1" l="1"/>
  <c r="U40" i="1" s="1"/>
  <c r="P41" i="1"/>
  <c r="S41" i="1" l="1"/>
  <c r="U41" i="1" s="1"/>
  <c r="P42" i="1"/>
  <c r="S42" i="1" l="1"/>
  <c r="U42" i="1" s="1"/>
  <c r="P43" i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S47" i="1" l="1"/>
  <c r="U47" i="1" s="1"/>
  <c r="P48" i="1"/>
  <c r="S48" i="1" l="1"/>
  <c r="U48" i="1" s="1"/>
  <c r="P49" i="1"/>
  <c r="S49" i="1" l="1"/>
  <c r="U49" i="1" s="1"/>
  <c r="P50" i="1"/>
  <c r="P51" i="1" l="1"/>
  <c r="S50" i="1"/>
  <c r="U50" i="1" s="1"/>
  <c r="P52" i="1" l="1"/>
  <c r="S51" i="1"/>
  <c r="U51" i="1" s="1"/>
  <c r="S52" i="1" l="1"/>
  <c r="U52" i="1" s="1"/>
  <c r="P53" i="1"/>
  <c r="S53" i="1" l="1"/>
  <c r="U53" i="1" s="1"/>
  <c r="P54" i="1"/>
  <c r="S54" i="1" l="1"/>
  <c r="U54" i="1" s="1"/>
  <c r="P55" i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P63" i="1" l="1"/>
  <c r="S62" i="1"/>
  <c r="U62" i="1" s="1"/>
  <c r="P64" i="1" l="1"/>
  <c r="S63" i="1"/>
  <c r="U63" i="1" s="1"/>
  <c r="S64" i="1" l="1"/>
  <c r="U64" i="1" s="1"/>
  <c r="P65" i="1"/>
  <c r="P66" i="1" l="1"/>
  <c r="S65" i="1"/>
  <c r="U65" i="1" s="1"/>
  <c r="S66" i="1" l="1"/>
  <c r="U66" i="1" s="1"/>
  <c r="P67" i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P75" i="1" l="1"/>
  <c r="S74" i="1"/>
  <c r="U74" i="1" s="1"/>
  <c r="P76" i="1" l="1"/>
  <c r="S75" i="1"/>
  <c r="U75" i="1" s="1"/>
  <c r="S76" i="1" l="1"/>
  <c r="U76" i="1" s="1"/>
  <c r="P77" i="1"/>
  <c r="P78" i="1" l="1"/>
  <c r="S77" i="1"/>
  <c r="U77" i="1" s="1"/>
  <c r="S78" i="1" l="1"/>
  <c r="U78" i="1" s="1"/>
  <c r="P79" i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S83" i="1" l="1"/>
  <c r="U83" i="1" s="1"/>
  <c r="P84" i="1"/>
  <c r="P85" i="1" l="1"/>
  <c r="S85" i="1" s="1"/>
  <c r="U85" i="1" s="1"/>
  <c r="S84" i="1"/>
  <c r="U84" i="1" s="1"/>
  <c r="V32" i="1" l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S3" i="1"/>
  <c r="U3" i="1" s="1"/>
  <c r="P5" i="1"/>
  <c r="P6" i="1" l="1"/>
  <c r="S5" i="1"/>
  <c r="U5" i="1" s="1"/>
  <c r="S4" i="1"/>
  <c r="U4" i="1" s="1"/>
  <c r="S6" i="1" l="1"/>
  <c r="U6" i="1" s="1"/>
  <c r="P7" i="1"/>
  <c r="P8" i="1" l="1"/>
  <c r="S7" i="1"/>
  <c r="U7" i="1" s="1"/>
  <c r="P9" i="1" l="1"/>
  <c r="P10" i="1" s="1"/>
  <c r="S8" i="1"/>
  <c r="U8" i="1" s="1"/>
  <c r="P11" i="1" l="1"/>
  <c r="S10" i="1"/>
  <c r="U10" i="1" s="1"/>
  <c r="S9" i="1"/>
  <c r="U9" i="1" s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  <c r="P16" i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S20" i="1" l="1"/>
  <c r="U20" i="1" s="1"/>
  <c r="P21" i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S27" i="1" l="1"/>
  <c r="U27" i="1" s="1"/>
  <c r="P28" i="1"/>
  <c r="P29" i="1" l="1"/>
  <c r="S28" i="1"/>
  <c r="U28" i="1" s="1"/>
  <c r="S29" i="1" l="1"/>
  <c r="U29" i="1" s="1"/>
  <c r="P30" i="1"/>
  <c r="S30" i="1" l="1"/>
  <c r="U30" i="1" s="1"/>
  <c r="P31" i="1"/>
  <c r="S31" i="1" l="1"/>
  <c r="U31" i="1" s="1"/>
  <c r="P32" i="1"/>
  <c r="S32" i="1" s="1"/>
  <c r="U32" i="1" s="1"/>
</calcChain>
</file>

<file path=xl/sharedStrings.xml><?xml version="1.0" encoding="utf-8"?>
<sst xmlns="http://schemas.openxmlformats.org/spreadsheetml/2006/main" count="788" uniqueCount="212">
  <si>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</si>
  <si>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</si>
  <si>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</si>
  <si>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</si>
  <si>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</si>
  <si>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</si>
  <si>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</si>
  <si>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</si>
  <si>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</si>
  <si>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</si>
  <si>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</si>
  <si>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</si>
  <si>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</si>
  <si>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</si>
  <si>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</si>
  <si>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</si>
  <si>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</si>
  <si>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</si>
  <si>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</si>
  <si>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</si>
  <si>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</si>
  <si>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</si>
  <si>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</si>
  <si>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</si>
  <si>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</si>
  <si>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</si>
  <si>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0</t>
  </si>
  <si>
    <t>nein</t>
  </si>
  <si>
    <t>beide treffen &amp; over 2,5</t>
  </si>
  <si>
    <t>1-2</t>
  </si>
  <si>
    <t>0-2</t>
  </si>
  <si>
    <t>3-2</t>
  </si>
  <si>
    <t>4-1</t>
  </si>
  <si>
    <t>3-0</t>
  </si>
  <si>
    <t>3-1</t>
  </si>
  <si>
    <t>Donau - First Vienna</t>
  </si>
  <si>
    <t>Testspiel</t>
  </si>
  <si>
    <t>2 asian -3,25</t>
  </si>
  <si>
    <t>0-6</t>
  </si>
  <si>
    <t>Schwaz - Fügen</t>
  </si>
  <si>
    <t>1 asian -1,75</t>
  </si>
  <si>
    <t>Schalke II - Münster</t>
  </si>
  <si>
    <t>Homburg - Alzenau</t>
  </si>
  <si>
    <t>Kassel - Ulm</t>
  </si>
  <si>
    <t>Wuppertal - Dortmund II</t>
  </si>
  <si>
    <t>Wegberg - Essen</t>
  </si>
  <si>
    <t>80min Überzahl</t>
  </si>
  <si>
    <t>Union Bremen - Oberneuland</t>
  </si>
  <si>
    <t>2 asian -4,5</t>
  </si>
  <si>
    <t>2-5</t>
  </si>
  <si>
    <t>Offenbach - Mainz II</t>
  </si>
  <si>
    <t>1-0</t>
  </si>
  <si>
    <t>China - Malediven</t>
  </si>
  <si>
    <t>Fussball</t>
  </si>
  <si>
    <t>1 Ecken asian -8</t>
  </si>
  <si>
    <t>12-1</t>
  </si>
  <si>
    <t>Freiburg II - Koblenz</t>
  </si>
  <si>
    <t>2-0</t>
  </si>
  <si>
    <t>Ulm - Homburg</t>
  </si>
  <si>
    <t>Stuttgart II - Stadtallendorf
Dänemark - Finnland</t>
  </si>
  <si>
    <t>EM</t>
  </si>
  <si>
    <t>1 asian -1,5
1</t>
  </si>
  <si>
    <r>
      <t xml:space="preserve">7-1
</t>
    </r>
    <r>
      <rPr>
        <b/>
        <sz val="10"/>
        <color rgb="FFFF0000"/>
        <rFont val="Arial"/>
        <family val="2"/>
      </rPr>
      <t>0-1</t>
    </r>
  </si>
  <si>
    <t>Psyche, Elfer</t>
  </si>
  <si>
    <t>Kalsdorf - Maribor</t>
  </si>
  <si>
    <t>2 asian -2,25</t>
  </si>
  <si>
    <t>England - Kroatien</t>
  </si>
  <si>
    <t>over 1,25</t>
  </si>
  <si>
    <t>Schottland - Tschechien</t>
  </si>
  <si>
    <t>over 2 asian</t>
  </si>
  <si>
    <t>Chancenwucher</t>
  </si>
  <si>
    <t>Polen - Slowakai</t>
  </si>
  <si>
    <t>over 1,5
over 3,5 Karten</t>
  </si>
  <si>
    <t>cbet</t>
  </si>
  <si>
    <t>1-2
4</t>
  </si>
  <si>
    <t>Spanien - Schweden</t>
  </si>
  <si>
    <t>0-0</t>
  </si>
  <si>
    <t>Deutschland - Frankreich</t>
  </si>
  <si>
    <t>Kimmich Gelb</t>
  </si>
  <si>
    <t>betwin</t>
  </si>
  <si>
    <t>ja</t>
  </si>
  <si>
    <t>over 1,5
over 2,5 Karten</t>
  </si>
  <si>
    <t>0-1
1</t>
  </si>
  <si>
    <t>Türkei - Wales</t>
  </si>
  <si>
    <t>over 2 Tore</t>
  </si>
  <si>
    <t>Elfer verschossen</t>
  </si>
  <si>
    <t>Dänemark - Belgien</t>
  </si>
  <si>
    <t>2 asian -1,5</t>
  </si>
  <si>
    <t>Ukraine - Nordmazedonien</t>
  </si>
  <si>
    <t>over 1,5 
over 2,5 Karten</t>
  </si>
  <si>
    <t>2-1
3</t>
  </si>
  <si>
    <t>1 asian -1,25</t>
  </si>
  <si>
    <t>2-1</t>
  </si>
  <si>
    <t>Dänemark - Belgien
Niederlande - Österreich</t>
  </si>
  <si>
    <t>under 2,5 Karten
over 1,5</t>
  </si>
  <si>
    <r>
      <rPr>
        <b/>
        <sz val="10"/>
        <color rgb="FFFF0000"/>
        <rFont val="Arial"/>
        <family val="2"/>
      </rPr>
      <t>4</t>
    </r>
    <r>
      <rPr>
        <b/>
        <sz val="10"/>
        <color rgb="FF00B050"/>
        <rFont val="Arial"/>
        <family val="2"/>
      </rPr>
      <t xml:space="preserve">
2-0</t>
    </r>
  </si>
  <si>
    <t>Bischofshofen - Legia</t>
  </si>
  <si>
    <t>2 asian -1,5 1. Halbzeit</t>
  </si>
  <si>
    <t>0-3</t>
  </si>
  <si>
    <t>Lebring - Kalsdorf</t>
  </si>
  <si>
    <t>2 asian -1</t>
  </si>
  <si>
    <t>3-3</t>
  </si>
  <si>
    <t>von 0-3 auf 3-3 ab 83.</t>
  </si>
  <si>
    <t>2 asian -5,25</t>
  </si>
  <si>
    <t>0-5</t>
  </si>
  <si>
    <t>Niederlande - Österreich</t>
  </si>
  <si>
    <t>1 asian -1,5</t>
  </si>
  <si>
    <t>Heiligenkreuz - Bad Gleichenberg</t>
  </si>
  <si>
    <t>2 asian -1,25</t>
  </si>
  <si>
    <t>Wü. Kickers - Karlburg</t>
  </si>
  <si>
    <t>1 asian -4</t>
  </si>
  <si>
    <t>Tor aberkannt</t>
  </si>
  <si>
    <t>Rüssingen - Pfeddersheim</t>
  </si>
  <si>
    <t>unter 3,5</t>
  </si>
  <si>
    <t>0-1</t>
  </si>
  <si>
    <t>von Pinnacle storniert</t>
  </si>
  <si>
    <t>Ungarn - Frankreich</t>
  </si>
  <si>
    <t>2 asian -3 Ecken</t>
  </si>
  <si>
    <t>1-3</t>
  </si>
  <si>
    <t>Ask Valentin - SKU Amstetten</t>
  </si>
  <si>
    <t>2 asian -2</t>
  </si>
  <si>
    <t>0-4</t>
  </si>
  <si>
    <t>Schweiz - Türkei</t>
  </si>
  <si>
    <t>2 over 6,5 Ecken</t>
  </si>
  <si>
    <t>8</t>
  </si>
  <si>
    <t>Ukraine - Österreich
Nordmazedonien - Niederlande</t>
  </si>
  <si>
    <t>over 2,5 Karten
2</t>
  </si>
  <si>
    <r>
      <rPr>
        <b/>
        <sz val="10"/>
        <color rgb="FFFF0000"/>
        <rFont val="Arial"/>
        <family val="2"/>
      </rPr>
      <t>0</t>
    </r>
    <r>
      <rPr>
        <b/>
        <sz val="10"/>
        <color rgb="FF00B050"/>
        <rFont val="Arial"/>
        <family val="2"/>
      </rPr>
      <t xml:space="preserve">
0-3</t>
    </r>
  </si>
  <si>
    <t>Ukraine - Österreich</t>
  </si>
  <si>
    <t>Burg - Vegesack</t>
  </si>
  <si>
    <t>2 asian -1,75</t>
  </si>
  <si>
    <t>0-7</t>
  </si>
  <si>
    <t>Roland Bremen - Brinkum</t>
  </si>
  <si>
    <t>2 asian -4,25</t>
  </si>
  <si>
    <t>0-11</t>
  </si>
  <si>
    <t>2 asian -3,5</t>
  </si>
  <si>
    <t>2 asian -10</t>
  </si>
  <si>
    <t>konnte keiner nachtippen</t>
  </si>
  <si>
    <t>2 asian -4,75</t>
  </si>
  <si>
    <t>Russland - Dänemark</t>
  </si>
  <si>
    <t>2 Ecken asian -2</t>
  </si>
  <si>
    <t>1-7</t>
  </si>
  <si>
    <t>over 3,5 Tore</t>
  </si>
  <si>
    <t>1-4</t>
  </si>
  <si>
    <t>Kroatien - Schottland</t>
  </si>
  <si>
    <t>over 1,5 + over 8,5 E</t>
  </si>
  <si>
    <t>3-1 + 12</t>
  </si>
  <si>
    <t>Thalgau - Austria Salzburg</t>
  </si>
  <si>
    <t>Leobendorf - Retz</t>
  </si>
  <si>
    <t>7-3</t>
  </si>
  <si>
    <t>Drassburg - Oberwart</t>
  </si>
  <si>
    <t>Schweden - Polen</t>
  </si>
  <si>
    <t>over 2,25</t>
  </si>
  <si>
    <t>Slowakai - Spanien</t>
  </si>
  <si>
    <t>Znojmo - Prerov</t>
  </si>
  <si>
    <t>1 asian -2,5 1. Hz</t>
  </si>
  <si>
    <t>Schalke - Wesel</t>
  </si>
  <si>
    <t>1 asian -9</t>
  </si>
  <si>
    <t>8-0</t>
  </si>
  <si>
    <t>Meerbusch - Düsseldorf</t>
  </si>
  <si>
    <t>2 asian -9,5</t>
  </si>
  <si>
    <t>2 asian -12</t>
  </si>
  <si>
    <t>Frankreich - Portugal</t>
  </si>
  <si>
    <t>2-2</t>
  </si>
  <si>
    <t>bitter</t>
  </si>
  <si>
    <t>Deutschland - Ungarn</t>
  </si>
  <si>
    <t>Fiola Karte</t>
  </si>
  <si>
    <t>bitter, sane</t>
  </si>
  <si>
    <t>Zeiskam - Kaiserslautern</t>
  </si>
  <si>
    <t>2 asian -2,5 1. Hz</t>
  </si>
  <si>
    <t>Grazer AK - Gleichenberg</t>
  </si>
  <si>
    <t>1 asian -2</t>
  </si>
  <si>
    <t>2-3</t>
  </si>
  <si>
    <t>Gleisdorf - Wildon</t>
  </si>
  <si>
    <t>1 asian -2,5</t>
  </si>
  <si>
    <t>Graz II - Gamlitz</t>
  </si>
  <si>
    <t>Ludwigsfelder - Cottbus</t>
  </si>
  <si>
    <t>Grimma - Hallescher</t>
  </si>
  <si>
    <t>0-10</t>
  </si>
  <si>
    <t>Service United - Dunfermline</t>
  </si>
  <si>
    <t>2 asian -0,75 1. Hz</t>
  </si>
  <si>
    <t>1-1</t>
  </si>
  <si>
    <t>45' 1-1…</t>
  </si>
  <si>
    <t>Kalrsruhe - Freiberg</t>
  </si>
  <si>
    <t>Wiesbaden - Waldalgesheim</t>
  </si>
  <si>
    <t>1 asian -4,5</t>
  </si>
  <si>
    <t>6-0</t>
  </si>
  <si>
    <t>Bersenbrück - Osnabrück</t>
  </si>
  <si>
    <t>2 asian -11</t>
  </si>
  <si>
    <t>Wales - Dänemark</t>
  </si>
  <si>
    <t>2 Ecken asian -2,5</t>
  </si>
  <si>
    <t>1-9</t>
  </si>
  <si>
    <t>Wiener SC - Siegendorf</t>
  </si>
  <si>
    <t>6-1</t>
  </si>
  <si>
    <t>Racing Luxem. - Trier</t>
  </si>
  <si>
    <t>1 HC -1</t>
  </si>
  <si>
    <t>Italien - Österreich
Niederlande - Tschechien
Belgien - Portugal
Kroatien - Spanien
England - Deutschland</t>
  </si>
  <si>
    <t>1 asian -1,5
over 2,5
1
2
2 asian 0</t>
  </si>
  <si>
    <r>
      <t xml:space="preserve">0-0
0-2
</t>
    </r>
    <r>
      <rPr>
        <b/>
        <sz val="10"/>
        <color rgb="FF00B050"/>
        <rFont val="Arial"/>
        <family val="2"/>
      </rPr>
      <t>1-0</t>
    </r>
    <r>
      <rPr>
        <b/>
        <sz val="10"/>
        <color rgb="FFFF0000"/>
        <rFont val="Arial"/>
        <family val="2"/>
      </rPr>
      <t xml:space="preserve">
</t>
    </r>
  </si>
  <si>
    <t>Italien - Österreich</t>
  </si>
  <si>
    <t>1 asian -1</t>
  </si>
  <si>
    <t>Bremer - Oberneuland</t>
  </si>
  <si>
    <t>2 asian -0,75</t>
  </si>
  <si>
    <t>Thüringen Jena - Fahner Höhe</t>
  </si>
  <si>
    <t>2 asian -4</t>
  </si>
  <si>
    <t>Saalfeld - Jena</t>
  </si>
  <si>
    <t>ab 60. Unterzahl (verletzt)</t>
  </si>
  <si>
    <t>Niederlande - Tschechien</t>
  </si>
  <si>
    <t>2 Ecken over 3,5</t>
  </si>
  <si>
    <t>5</t>
  </si>
  <si>
    <t>Belgien - Portugal</t>
  </si>
  <si>
    <t>Konterchancen, De Bruyne und Hazard verletzt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</si>
</sst>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0" fontId="2" fillId="2" borderId="12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Juni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5-48FB-9DAC-A1893DC3BCC1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3.9395203530142482E-3"/>
                  <c:y val="-5.267240333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Juni!$R$3:$R$85</c:f>
              <c:numCache>
                <c:formatCode>General</c:formatCode>
                <c:ptCount val="83"/>
                <c:pt idx="0">
                  <c:v>1</c:v>
                </c:pt>
                <c:pt idx="1">
                  <c:v>1.8839999999999999</c:v>
                </c:pt>
                <c:pt idx="2">
                  <c:v>2.63</c:v>
                </c:pt>
                <c:pt idx="3">
                  <c:v>1.63</c:v>
                </c:pt>
                <c:pt idx="4">
                  <c:v>2.5389999999999997</c:v>
                </c:pt>
                <c:pt idx="5">
                  <c:v>3.4309999999999996</c:v>
                </c:pt>
                <c:pt idx="6">
                  <c:v>2.4309999999999996</c:v>
                </c:pt>
                <c:pt idx="7">
                  <c:v>0.43099999999999961</c:v>
                </c:pt>
                <c:pt idx="8">
                  <c:v>-0.56900000000000039</c:v>
                </c:pt>
                <c:pt idx="9">
                  <c:v>0.5609999999999995</c:v>
                </c:pt>
                <c:pt idx="10">
                  <c:v>-0.4390000000000005</c:v>
                </c:pt>
                <c:pt idx="11">
                  <c:v>-1.4390000000000005</c:v>
                </c:pt>
                <c:pt idx="12">
                  <c:v>-2.4390000000000005</c:v>
                </c:pt>
                <c:pt idx="13">
                  <c:v>-3.1890000000000005</c:v>
                </c:pt>
                <c:pt idx="14">
                  <c:v>-3.6890000000000005</c:v>
                </c:pt>
                <c:pt idx="15">
                  <c:v>-3.6890000000000005</c:v>
                </c:pt>
                <c:pt idx="16">
                  <c:v>-2.7790000000000008</c:v>
                </c:pt>
                <c:pt idx="17">
                  <c:v>-3.7790000000000008</c:v>
                </c:pt>
                <c:pt idx="18">
                  <c:v>-2.1290000000000009</c:v>
                </c:pt>
                <c:pt idx="19">
                  <c:v>-3.1290000000000009</c:v>
                </c:pt>
                <c:pt idx="20">
                  <c:v>-3.1290000000000009</c:v>
                </c:pt>
                <c:pt idx="21">
                  <c:v>-1.5540000000000012</c:v>
                </c:pt>
                <c:pt idx="22">
                  <c:v>-2.0540000000000012</c:v>
                </c:pt>
                <c:pt idx="23">
                  <c:v>-0.71900000000000119</c:v>
                </c:pt>
                <c:pt idx="24">
                  <c:v>-1.2190000000000012</c:v>
                </c:pt>
                <c:pt idx="25">
                  <c:v>-2.2190000000000012</c:v>
                </c:pt>
                <c:pt idx="26">
                  <c:v>-1.4440000000000013</c:v>
                </c:pt>
                <c:pt idx="27">
                  <c:v>-2.4440000000000013</c:v>
                </c:pt>
                <c:pt idx="28">
                  <c:v>-2.9440000000000013</c:v>
                </c:pt>
                <c:pt idx="29">
                  <c:v>-1.9920000000000013</c:v>
                </c:pt>
                <c:pt idx="30">
                  <c:v>-2.9920000000000013</c:v>
                </c:pt>
                <c:pt idx="31">
                  <c:v>-3.9920000000000013</c:v>
                </c:pt>
                <c:pt idx="32">
                  <c:v>-3.9920000000000013</c:v>
                </c:pt>
                <c:pt idx="33">
                  <c:v>-4.9920000000000009</c:v>
                </c:pt>
                <c:pt idx="34">
                  <c:v>-3.922000000000001</c:v>
                </c:pt>
                <c:pt idx="35">
                  <c:v>-2.672000000000001</c:v>
                </c:pt>
                <c:pt idx="36">
                  <c:v>-4.1720000000000006</c:v>
                </c:pt>
                <c:pt idx="37">
                  <c:v>-4.6720000000000006</c:v>
                </c:pt>
                <c:pt idx="38">
                  <c:v>-3.1720000000000006</c:v>
                </c:pt>
                <c:pt idx="39">
                  <c:v>-1.3040000000000007</c:v>
                </c:pt>
                <c:pt idx="40">
                  <c:v>0.13749999999999929</c:v>
                </c:pt>
                <c:pt idx="41">
                  <c:v>0.13749999999999929</c:v>
                </c:pt>
                <c:pt idx="42">
                  <c:v>1.5009999999999994</c:v>
                </c:pt>
                <c:pt idx="43">
                  <c:v>2.9154999999999998</c:v>
                </c:pt>
                <c:pt idx="44">
                  <c:v>2.9154999999999998</c:v>
                </c:pt>
                <c:pt idx="45">
                  <c:v>4.1054999999999993</c:v>
                </c:pt>
                <c:pt idx="46">
                  <c:v>5.0054999999999996</c:v>
                </c:pt>
                <c:pt idx="47">
                  <c:v>5.9554999999999998</c:v>
                </c:pt>
                <c:pt idx="48">
                  <c:v>5.2054999999999998</c:v>
                </c:pt>
                <c:pt idx="49">
                  <c:v>6.2355</c:v>
                </c:pt>
                <c:pt idx="50">
                  <c:v>7.8354999999999997</c:v>
                </c:pt>
                <c:pt idx="51">
                  <c:v>8.7355</c:v>
                </c:pt>
                <c:pt idx="52">
                  <c:v>7.2355</c:v>
                </c:pt>
                <c:pt idx="53">
                  <c:v>8.2055000000000007</c:v>
                </c:pt>
                <c:pt idx="54">
                  <c:v>6.7055000000000007</c:v>
                </c:pt>
                <c:pt idx="55">
                  <c:v>5.2055000000000007</c:v>
                </c:pt>
                <c:pt idx="56">
                  <c:v>6.2555000000000005</c:v>
                </c:pt>
                <c:pt idx="57">
                  <c:v>4.7555000000000005</c:v>
                </c:pt>
                <c:pt idx="58">
                  <c:v>6.1055000000000001</c:v>
                </c:pt>
                <c:pt idx="59">
                  <c:v>4.6055000000000001</c:v>
                </c:pt>
                <c:pt idx="60">
                  <c:v>3.6055000000000001</c:v>
                </c:pt>
                <c:pt idx="61">
                  <c:v>5.1505000000000001</c:v>
                </c:pt>
                <c:pt idx="62">
                  <c:v>3.6505000000000001</c:v>
                </c:pt>
                <c:pt idx="63">
                  <c:v>5.0785</c:v>
                </c:pt>
                <c:pt idx="64">
                  <c:v>3.5785</c:v>
                </c:pt>
                <c:pt idx="65">
                  <c:v>2.0785</c:v>
                </c:pt>
                <c:pt idx="66">
                  <c:v>5.9784999999999995</c:v>
                </c:pt>
                <c:pt idx="67">
                  <c:v>3.9784999999999995</c:v>
                </c:pt>
                <c:pt idx="68">
                  <c:v>5.4784999999999995</c:v>
                </c:pt>
                <c:pt idx="69">
                  <c:v>7.0534999999999997</c:v>
                </c:pt>
                <c:pt idx="70">
                  <c:v>5.5534999999999997</c:v>
                </c:pt>
                <c:pt idx="71">
                  <c:v>6.968</c:v>
                </c:pt>
                <c:pt idx="72">
                  <c:v>8.097999999999999</c:v>
                </c:pt>
                <c:pt idx="73">
                  <c:v>7.097999999999999</c:v>
                </c:pt>
                <c:pt idx="74">
                  <c:v>6.597999999999999</c:v>
                </c:pt>
                <c:pt idx="75">
                  <c:v>5.097999999999999</c:v>
                </c:pt>
                <c:pt idx="76">
                  <c:v>3.597999999999999</c:v>
                </c:pt>
                <c:pt idx="77">
                  <c:v>2.597999999999999</c:v>
                </c:pt>
                <c:pt idx="78">
                  <c:v>0.59799999999999898</c:v>
                </c:pt>
                <c:pt idx="79">
                  <c:v>1.657999999999999</c:v>
                </c:pt>
                <c:pt idx="80">
                  <c:v>0.15799999999999903</c:v>
                </c:pt>
                <c:pt idx="81">
                  <c:v>-0.84200000000000097</c:v>
                </c:pt>
                <c:pt idx="82">
                  <c:v>-2.842000000000001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1201841</xdr:colOff>
      <xdr:row>85</xdr:row>
      <xdr:rowOff>35141</xdr:rowOff>
    </xdr:from>
    <xdr:to>
      <xdr:col>12</xdr:col>
      <xdr:colOff>582083</xdr:colOff>
      <xdr:row>103</xdr:row>
      <xdr:rowOff>126998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5"/>
  <sheetViews>
    <sheetView tabSelected="1" topLeftCell="A71" zoomScale="90" zoomScaleNormal="90" workbookViewId="0">
      <selection activeCell="Q99" sqref="Q9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44351</v>
      </c>
      <c r="C3" s="3" t="s">
        <v>35</v>
      </c>
      <c r="D3" s="3" t="s">
        <v>36</v>
      </c>
      <c r="E3" s="3">
        <v>1</v>
      </c>
      <c r="F3" s="3" t="s">
        <v>37</v>
      </c>
      <c r="G3" s="3" t="s">
        <v>20</v>
      </c>
      <c r="H3" s="3" t="s">
        <v>24</v>
      </c>
      <c r="I3" s="3" t="s">
        <v>21</v>
      </c>
      <c r="J3" s="13" t="s">
        <v>38</v>
      </c>
      <c r="K3" s="23"/>
      <c r="L3" s="6" t="s">
        <v>22</v>
      </c>
      <c r="M3" s="7">
        <v>2</v>
      </c>
      <c r="N3" s="7">
        <v>1</v>
      </c>
      <c r="O3" s="8" t="s">
        <v>27</v>
      </c>
      <c r="P3" s="7">
        <f>N3</f>
        <v>1</v>
      </c>
      <c r="Q3" s="28">
        <f t="shared" ref="Q3:Q66" si="0">IF(AND(L3="1",O3="ja"),(N3*M3*0.95)-N3,IF(AND(L3="1",O3="nein"),N3*M3-N3,-N3))</f>
        <v>1</v>
      </c>
      <c r="R3" s="9">
        <f>Q3</f>
        <v>1</v>
      </c>
      <c r="S3" s="10">
        <f t="shared" ref="S3:S66" si="1">P3+R3</f>
        <v>2</v>
      </c>
      <c r="T3" s="11">
        <f t="shared" ref="T3:T66" si="2">V3/W3</f>
        <v>1</v>
      </c>
      <c r="U3" s="12">
        <f t="shared" ref="U3:U66" si="3">((S3-P3)/P3)*100%</f>
        <v>1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" customHeight="1" x14ac:dyDescent="0.2">
      <c r="A4" s="3">
        <v>2</v>
      </c>
      <c r="B4" s="4">
        <v>44352</v>
      </c>
      <c r="C4" s="3" t="s">
        <v>39</v>
      </c>
      <c r="D4" s="3" t="s">
        <v>36</v>
      </c>
      <c r="E4" s="3">
        <v>1</v>
      </c>
      <c r="F4" s="3" t="s">
        <v>40</v>
      </c>
      <c r="G4" s="3" t="s">
        <v>20</v>
      </c>
      <c r="H4" s="3" t="s">
        <v>24</v>
      </c>
      <c r="I4" s="3" t="s">
        <v>21</v>
      </c>
      <c r="J4" s="13" t="s">
        <v>32</v>
      </c>
      <c r="K4" s="23"/>
      <c r="L4" s="6" t="s">
        <v>22</v>
      </c>
      <c r="M4" s="3">
        <v>1.8839999999999999</v>
      </c>
      <c r="N4" s="7">
        <v>1</v>
      </c>
      <c r="O4" s="8" t="s">
        <v>27</v>
      </c>
      <c r="P4" s="7">
        <f t="shared" ref="P4:P67" si="4">P3+N4</f>
        <v>2</v>
      </c>
      <c r="Q4" s="33">
        <f t="shared" si="0"/>
        <v>0.8839999999999999</v>
      </c>
      <c r="R4" s="9">
        <f t="shared" ref="R4:R67" si="5">R3+Q4</f>
        <v>1.8839999999999999</v>
      </c>
      <c r="S4" s="10">
        <f t="shared" si="1"/>
        <v>3.8839999999999999</v>
      </c>
      <c r="T4" s="11">
        <f t="shared" si="2"/>
        <v>1</v>
      </c>
      <c r="U4" s="12">
        <f t="shared" si="3"/>
        <v>0.94199999999999995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44352</v>
      </c>
      <c r="C5" s="3" t="s">
        <v>41</v>
      </c>
      <c r="D5" s="3" t="s">
        <v>23</v>
      </c>
      <c r="E5" s="3">
        <v>1</v>
      </c>
      <c r="F5" s="3" t="s">
        <v>28</v>
      </c>
      <c r="G5" s="3" t="s">
        <v>20</v>
      </c>
      <c r="H5" s="3" t="s">
        <v>24</v>
      </c>
      <c r="I5" s="3" t="s">
        <v>25</v>
      </c>
      <c r="J5" s="13" t="s">
        <v>31</v>
      </c>
      <c r="K5" s="23"/>
      <c r="L5" s="6" t="s">
        <v>22</v>
      </c>
      <c r="M5" s="7">
        <v>1.746</v>
      </c>
      <c r="N5" s="7">
        <v>1</v>
      </c>
      <c r="O5" s="8" t="s">
        <v>27</v>
      </c>
      <c r="P5" s="7">
        <f t="shared" si="4"/>
        <v>3</v>
      </c>
      <c r="Q5" s="28">
        <f t="shared" si="0"/>
        <v>0.746</v>
      </c>
      <c r="R5" s="9">
        <f t="shared" si="5"/>
        <v>2.63</v>
      </c>
      <c r="S5" s="10">
        <f t="shared" si="1"/>
        <v>5.63</v>
      </c>
      <c r="T5" s="11">
        <f t="shared" si="2"/>
        <v>1</v>
      </c>
      <c r="U5" s="12">
        <f t="shared" si="3"/>
        <v>0.87666666666666659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44352</v>
      </c>
      <c r="C6" s="3" t="s">
        <v>42</v>
      </c>
      <c r="D6" s="3" t="s">
        <v>23</v>
      </c>
      <c r="E6" s="3">
        <v>1</v>
      </c>
      <c r="F6" s="3" t="s">
        <v>28</v>
      </c>
      <c r="G6" s="3" t="s">
        <v>20</v>
      </c>
      <c r="H6" s="3" t="s">
        <v>24</v>
      </c>
      <c r="I6" s="3" t="s">
        <v>25</v>
      </c>
      <c r="J6" s="5" t="s">
        <v>33</v>
      </c>
      <c r="K6" s="23"/>
      <c r="L6" s="6" t="s">
        <v>26</v>
      </c>
      <c r="M6" s="7">
        <v>1.877</v>
      </c>
      <c r="N6" s="7">
        <v>1</v>
      </c>
      <c r="O6" s="8" t="s">
        <v>27</v>
      </c>
      <c r="P6" s="7">
        <f t="shared" si="4"/>
        <v>4</v>
      </c>
      <c r="Q6" s="29">
        <f t="shared" si="0"/>
        <v>-1</v>
      </c>
      <c r="R6" s="9">
        <f t="shared" si="5"/>
        <v>1.63</v>
      </c>
      <c r="S6" s="10">
        <f t="shared" si="1"/>
        <v>5.63</v>
      </c>
      <c r="T6" s="11">
        <f t="shared" si="2"/>
        <v>0.75</v>
      </c>
      <c r="U6" s="12">
        <f t="shared" si="3"/>
        <v>0.40749999999999997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44352</v>
      </c>
      <c r="C7" s="3" t="s">
        <v>43</v>
      </c>
      <c r="D7" s="3" t="s">
        <v>23</v>
      </c>
      <c r="E7" s="3">
        <v>1</v>
      </c>
      <c r="F7" s="3" t="s">
        <v>28</v>
      </c>
      <c r="G7" s="3" t="s">
        <v>20</v>
      </c>
      <c r="H7" s="3" t="s">
        <v>24</v>
      </c>
      <c r="I7" s="3" t="s">
        <v>25</v>
      </c>
      <c r="J7" s="13" t="s">
        <v>34</v>
      </c>
      <c r="K7" s="23"/>
      <c r="L7" s="6" t="s">
        <v>22</v>
      </c>
      <c r="M7" s="7">
        <v>1.909</v>
      </c>
      <c r="N7" s="7">
        <v>1</v>
      </c>
      <c r="O7" s="8" t="s">
        <v>27</v>
      </c>
      <c r="P7" s="7">
        <f t="shared" si="4"/>
        <v>5</v>
      </c>
      <c r="Q7" s="28">
        <f t="shared" si="0"/>
        <v>0.90900000000000003</v>
      </c>
      <c r="R7" s="9">
        <f t="shared" si="5"/>
        <v>2.5389999999999997</v>
      </c>
      <c r="S7" s="10">
        <f t="shared" si="1"/>
        <v>7.5389999999999997</v>
      </c>
      <c r="T7" s="11">
        <f t="shared" si="2"/>
        <v>0.8</v>
      </c>
      <c r="U7" s="12">
        <f t="shared" si="3"/>
        <v>0.50779999999999992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44352</v>
      </c>
      <c r="C8" s="3" t="s">
        <v>44</v>
      </c>
      <c r="D8" s="3" t="s">
        <v>23</v>
      </c>
      <c r="E8" s="3">
        <v>1</v>
      </c>
      <c r="F8" s="3" t="s">
        <v>28</v>
      </c>
      <c r="G8" s="3" t="s">
        <v>20</v>
      </c>
      <c r="H8" s="3" t="s">
        <v>24</v>
      </c>
      <c r="I8" s="3" t="s">
        <v>25</v>
      </c>
      <c r="J8" s="13" t="s">
        <v>29</v>
      </c>
      <c r="K8" s="23"/>
      <c r="L8" s="6" t="s">
        <v>22</v>
      </c>
      <c r="M8" s="7">
        <v>1.8919999999999999</v>
      </c>
      <c r="N8" s="7">
        <v>1</v>
      </c>
      <c r="O8" s="8" t="s">
        <v>27</v>
      </c>
      <c r="P8" s="7">
        <f t="shared" si="4"/>
        <v>6</v>
      </c>
      <c r="Q8" s="28">
        <f t="shared" si="0"/>
        <v>0.8919999999999999</v>
      </c>
      <c r="R8" s="9">
        <f t="shared" si="5"/>
        <v>3.4309999999999996</v>
      </c>
      <c r="S8" s="10">
        <f t="shared" si="1"/>
        <v>9.4309999999999992</v>
      </c>
      <c r="T8" s="11">
        <f t="shared" si="2"/>
        <v>0.83333333333333337</v>
      </c>
      <c r="U8" s="12">
        <f t="shared" si="3"/>
        <v>0.57183333333333319</v>
      </c>
      <c r="V8">
        <f>COUNTIF($L$2:L8,1)</f>
        <v>5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44352</v>
      </c>
      <c r="C9" s="3" t="s">
        <v>45</v>
      </c>
      <c r="D9" s="3" t="s">
        <v>23</v>
      </c>
      <c r="E9" s="3">
        <v>1</v>
      </c>
      <c r="F9" s="3" t="s">
        <v>28</v>
      </c>
      <c r="G9" s="3" t="s">
        <v>20</v>
      </c>
      <c r="H9" s="3" t="s">
        <v>24</v>
      </c>
      <c r="I9" s="3" t="s">
        <v>25</v>
      </c>
      <c r="J9" s="5" t="s">
        <v>30</v>
      </c>
      <c r="K9" s="23" t="s">
        <v>46</v>
      </c>
      <c r="L9" s="6" t="s">
        <v>26</v>
      </c>
      <c r="M9" s="7">
        <v>2.2200000000000002</v>
      </c>
      <c r="N9" s="7">
        <v>1</v>
      </c>
      <c r="O9" s="8" t="s">
        <v>27</v>
      </c>
      <c r="P9" s="7">
        <f t="shared" si="4"/>
        <v>7</v>
      </c>
      <c r="Q9" s="29">
        <f t="shared" si="0"/>
        <v>-1</v>
      </c>
      <c r="R9" s="30">
        <f t="shared" si="5"/>
        <v>2.4309999999999996</v>
      </c>
      <c r="S9" s="31">
        <f t="shared" si="1"/>
        <v>9.4309999999999992</v>
      </c>
      <c r="T9" s="32">
        <f t="shared" si="2"/>
        <v>0.7142857142857143</v>
      </c>
      <c r="U9" s="12">
        <f t="shared" si="3"/>
        <v>0.34728571428571414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44357</v>
      </c>
      <c r="C10" s="3" t="s">
        <v>47</v>
      </c>
      <c r="D10" s="3" t="s">
        <v>36</v>
      </c>
      <c r="E10" s="3">
        <v>1</v>
      </c>
      <c r="F10" s="3" t="s">
        <v>48</v>
      </c>
      <c r="G10" s="3" t="s">
        <v>20</v>
      </c>
      <c r="H10" s="3" t="s">
        <v>24</v>
      </c>
      <c r="I10" s="3" t="s">
        <v>21</v>
      </c>
      <c r="J10" s="5" t="s">
        <v>49</v>
      </c>
      <c r="K10" s="23"/>
      <c r="L10" s="6" t="s">
        <v>26</v>
      </c>
      <c r="M10" s="7">
        <v>1.95</v>
      </c>
      <c r="N10" s="7">
        <v>2</v>
      </c>
      <c r="O10" s="8" t="s">
        <v>27</v>
      </c>
      <c r="P10" s="7">
        <f t="shared" si="4"/>
        <v>9</v>
      </c>
      <c r="Q10" s="29">
        <f t="shared" si="0"/>
        <v>-2</v>
      </c>
      <c r="R10" s="9">
        <f t="shared" si="5"/>
        <v>0.43099999999999961</v>
      </c>
      <c r="S10" s="10">
        <f t="shared" si="1"/>
        <v>9.4309999999999992</v>
      </c>
      <c r="T10" s="11">
        <f t="shared" si="2"/>
        <v>0.625</v>
      </c>
      <c r="U10" s="12">
        <f t="shared" si="3"/>
        <v>4.7888888888888793E-2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44358</v>
      </c>
      <c r="C11" s="3" t="s">
        <v>50</v>
      </c>
      <c r="D11" s="3" t="s">
        <v>23</v>
      </c>
      <c r="E11" s="3">
        <v>1</v>
      </c>
      <c r="F11" s="3" t="s">
        <v>28</v>
      </c>
      <c r="G11" s="3" t="s">
        <v>20</v>
      </c>
      <c r="H11" s="3" t="s">
        <v>24</v>
      </c>
      <c r="I11" s="3" t="s">
        <v>25</v>
      </c>
      <c r="J11" s="5" t="s">
        <v>51</v>
      </c>
      <c r="K11" s="23" t="s">
        <v>70</v>
      </c>
      <c r="L11" s="6" t="s">
        <v>26</v>
      </c>
      <c r="M11" s="7">
        <v>2</v>
      </c>
      <c r="N11" s="7">
        <v>1</v>
      </c>
      <c r="O11" s="8" t="s">
        <v>27</v>
      </c>
      <c r="P11" s="7">
        <f t="shared" si="4"/>
        <v>10</v>
      </c>
      <c r="Q11" s="29">
        <f t="shared" si="0"/>
        <v>-1</v>
      </c>
      <c r="R11" s="9">
        <f t="shared" si="5"/>
        <v>-0.56900000000000039</v>
      </c>
      <c r="S11" s="10">
        <f t="shared" si="1"/>
        <v>9.4309999999999992</v>
      </c>
      <c r="T11" s="11">
        <f t="shared" si="2"/>
        <v>0.55555555555555558</v>
      </c>
      <c r="U11" s="12">
        <f t="shared" si="3"/>
        <v>-5.6900000000000082E-2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44358</v>
      </c>
      <c r="C12" s="3" t="s">
        <v>52</v>
      </c>
      <c r="D12" s="3" t="s">
        <v>53</v>
      </c>
      <c r="E12" s="3">
        <v>1</v>
      </c>
      <c r="F12" s="3" t="s">
        <v>54</v>
      </c>
      <c r="G12" s="3" t="s">
        <v>20</v>
      </c>
      <c r="H12" s="3" t="s">
        <v>24</v>
      </c>
      <c r="I12" s="3" t="s">
        <v>25</v>
      </c>
      <c r="J12" s="13" t="s">
        <v>55</v>
      </c>
      <c r="K12" s="23"/>
      <c r="L12" s="6" t="s">
        <v>22</v>
      </c>
      <c r="M12" s="7">
        <v>2.13</v>
      </c>
      <c r="N12" s="7">
        <v>1</v>
      </c>
      <c r="O12" s="8" t="s">
        <v>27</v>
      </c>
      <c r="P12" s="7">
        <f t="shared" si="4"/>
        <v>11</v>
      </c>
      <c r="Q12" s="28">
        <f t="shared" si="0"/>
        <v>1.1299999999999999</v>
      </c>
      <c r="R12" s="9">
        <f t="shared" si="5"/>
        <v>0.5609999999999995</v>
      </c>
      <c r="S12" s="10">
        <f t="shared" si="1"/>
        <v>11.561</v>
      </c>
      <c r="T12" s="11">
        <f t="shared" si="2"/>
        <v>0.6</v>
      </c>
      <c r="U12" s="12">
        <f t="shared" si="3"/>
        <v>5.0999999999999997E-2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44359</v>
      </c>
      <c r="C13" s="3" t="s">
        <v>56</v>
      </c>
      <c r="D13" s="3" t="s">
        <v>23</v>
      </c>
      <c r="E13" s="3">
        <v>1</v>
      </c>
      <c r="F13" s="3" t="s">
        <v>28</v>
      </c>
      <c r="G13" s="3" t="s">
        <v>20</v>
      </c>
      <c r="H13" s="3" t="s">
        <v>24</v>
      </c>
      <c r="I13" s="3" t="s">
        <v>25</v>
      </c>
      <c r="J13" s="5" t="s">
        <v>57</v>
      </c>
      <c r="K13" s="23"/>
      <c r="L13" s="6" t="s">
        <v>26</v>
      </c>
      <c r="M13" s="7">
        <v>1.98</v>
      </c>
      <c r="N13" s="7">
        <v>1</v>
      </c>
      <c r="O13" s="8" t="s">
        <v>27</v>
      </c>
      <c r="P13" s="7">
        <f t="shared" si="4"/>
        <v>12</v>
      </c>
      <c r="Q13" s="29">
        <f t="shared" si="0"/>
        <v>-1</v>
      </c>
      <c r="R13" s="9">
        <f t="shared" si="5"/>
        <v>-0.4390000000000005</v>
      </c>
      <c r="S13" s="10">
        <f t="shared" si="1"/>
        <v>11.561</v>
      </c>
      <c r="T13" s="11">
        <f t="shared" si="2"/>
        <v>0.54545454545454541</v>
      </c>
      <c r="U13" s="12">
        <f t="shared" si="3"/>
        <v>-3.6583333333333336E-2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44359</v>
      </c>
      <c r="C14" s="3" t="s">
        <v>58</v>
      </c>
      <c r="D14" s="3" t="s">
        <v>23</v>
      </c>
      <c r="E14" s="3">
        <v>1</v>
      </c>
      <c r="F14" s="3" t="s">
        <v>28</v>
      </c>
      <c r="G14" s="3" t="s">
        <v>20</v>
      </c>
      <c r="H14" s="3" t="s">
        <v>24</v>
      </c>
      <c r="I14" s="3" t="s">
        <v>25</v>
      </c>
      <c r="J14" s="5" t="s">
        <v>30</v>
      </c>
      <c r="K14" s="23"/>
      <c r="L14" s="6" t="s">
        <v>26</v>
      </c>
      <c r="M14" s="7">
        <v>1.8919999999999999</v>
      </c>
      <c r="N14" s="7">
        <v>1</v>
      </c>
      <c r="O14" s="8" t="s">
        <v>27</v>
      </c>
      <c r="P14" s="7">
        <f t="shared" si="4"/>
        <v>13</v>
      </c>
      <c r="Q14" s="29">
        <f t="shared" si="0"/>
        <v>-1</v>
      </c>
      <c r="R14" s="9">
        <f t="shared" si="5"/>
        <v>-1.4390000000000005</v>
      </c>
      <c r="S14" s="10">
        <f t="shared" si="1"/>
        <v>11.561</v>
      </c>
      <c r="T14" s="11">
        <f t="shared" si="2"/>
        <v>0.5</v>
      </c>
      <c r="U14" s="12">
        <f t="shared" si="3"/>
        <v>-0.1106923076923077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7.75" customHeight="1" x14ac:dyDescent="0.2">
      <c r="A15" s="3">
        <v>13</v>
      </c>
      <c r="B15" s="4">
        <v>44359</v>
      </c>
      <c r="C15" s="3" t="s">
        <v>59</v>
      </c>
      <c r="D15" s="3" t="s">
        <v>60</v>
      </c>
      <c r="E15" s="3">
        <v>2</v>
      </c>
      <c r="F15" s="3" t="s">
        <v>61</v>
      </c>
      <c r="G15" s="3" t="s">
        <v>20</v>
      </c>
      <c r="H15" s="3" t="s">
        <v>24</v>
      </c>
      <c r="I15" s="3" t="s">
        <v>25</v>
      </c>
      <c r="J15" s="13" t="s">
        <v>62</v>
      </c>
      <c r="K15" s="23" t="s">
        <v>63</v>
      </c>
      <c r="L15" s="6" t="s">
        <v>26</v>
      </c>
      <c r="M15" s="7">
        <v>2.16</v>
      </c>
      <c r="N15" s="7">
        <v>1</v>
      </c>
      <c r="O15" s="8" t="s">
        <v>27</v>
      </c>
      <c r="P15" s="7">
        <f t="shared" si="4"/>
        <v>14</v>
      </c>
      <c r="Q15" s="29">
        <f t="shared" si="0"/>
        <v>-1</v>
      </c>
      <c r="R15" s="9">
        <f t="shared" si="5"/>
        <v>-2.4390000000000005</v>
      </c>
      <c r="S15" s="10">
        <f t="shared" si="1"/>
        <v>11.561</v>
      </c>
      <c r="T15" s="11">
        <f t="shared" si="2"/>
        <v>0.46153846153846156</v>
      </c>
      <c r="U15" s="12">
        <f t="shared" si="3"/>
        <v>-0.17421428571428571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44359</v>
      </c>
      <c r="C16" s="3" t="s">
        <v>64</v>
      </c>
      <c r="D16" s="3" t="s">
        <v>36</v>
      </c>
      <c r="E16" s="3">
        <v>1</v>
      </c>
      <c r="F16" s="3" t="s">
        <v>65</v>
      </c>
      <c r="G16" s="3" t="s">
        <v>20</v>
      </c>
      <c r="H16" s="3" t="s">
        <v>24</v>
      </c>
      <c r="I16" s="3" t="s">
        <v>25</v>
      </c>
      <c r="J16" s="5" t="s">
        <v>30</v>
      </c>
      <c r="K16" s="23"/>
      <c r="L16" s="6" t="s">
        <v>26</v>
      </c>
      <c r="M16" s="7">
        <v>1.9</v>
      </c>
      <c r="N16" s="7">
        <v>0.75</v>
      </c>
      <c r="O16" s="8" t="s">
        <v>27</v>
      </c>
      <c r="P16" s="7">
        <f t="shared" si="4"/>
        <v>14.75</v>
      </c>
      <c r="Q16" s="29">
        <f t="shared" si="0"/>
        <v>-0.75</v>
      </c>
      <c r="R16" s="9">
        <f t="shared" si="5"/>
        <v>-3.1890000000000005</v>
      </c>
      <c r="S16" s="10">
        <f t="shared" si="1"/>
        <v>11.561</v>
      </c>
      <c r="T16" s="11">
        <f t="shared" si="2"/>
        <v>0.42857142857142855</v>
      </c>
      <c r="U16" s="12">
        <f t="shared" si="3"/>
        <v>-0.21620338983050849</v>
      </c>
      <c r="V16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15</v>
      </c>
      <c r="B17" s="4">
        <v>44360</v>
      </c>
      <c r="C17" s="3" t="s">
        <v>66</v>
      </c>
      <c r="D17" s="3" t="s">
        <v>60</v>
      </c>
      <c r="E17" s="3">
        <v>1</v>
      </c>
      <c r="F17" s="3" t="s">
        <v>67</v>
      </c>
      <c r="G17" s="3" t="s">
        <v>20</v>
      </c>
      <c r="H17" s="3" t="s">
        <v>24</v>
      </c>
      <c r="I17" s="3" t="s">
        <v>21</v>
      </c>
      <c r="J17" s="5" t="s">
        <v>51</v>
      </c>
      <c r="K17" s="23"/>
      <c r="L17" s="6" t="s">
        <v>26</v>
      </c>
      <c r="M17" s="7">
        <v>1.909</v>
      </c>
      <c r="N17" s="7">
        <v>0.5</v>
      </c>
      <c r="O17" s="8" t="s">
        <v>27</v>
      </c>
      <c r="P17" s="7">
        <f t="shared" si="4"/>
        <v>15.25</v>
      </c>
      <c r="Q17" s="29">
        <f t="shared" si="0"/>
        <v>-0.5</v>
      </c>
      <c r="R17" s="9">
        <f t="shared" si="5"/>
        <v>-3.6890000000000005</v>
      </c>
      <c r="S17" s="10">
        <f t="shared" si="1"/>
        <v>11.561</v>
      </c>
      <c r="T17" s="11">
        <f t="shared" si="2"/>
        <v>0.4</v>
      </c>
      <c r="U17" s="12">
        <f t="shared" si="3"/>
        <v>-0.24190163934426229</v>
      </c>
      <c r="V17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44361</v>
      </c>
      <c r="C18" s="3" t="s">
        <v>68</v>
      </c>
      <c r="D18" s="3" t="s">
        <v>60</v>
      </c>
      <c r="E18" s="3">
        <v>1</v>
      </c>
      <c r="F18" s="3" t="s">
        <v>69</v>
      </c>
      <c r="G18" s="3" t="s">
        <v>20</v>
      </c>
      <c r="H18" s="3" t="s">
        <v>24</v>
      </c>
      <c r="I18" s="3" t="s">
        <v>25</v>
      </c>
      <c r="J18" s="34" t="s">
        <v>30</v>
      </c>
      <c r="K18" s="23" t="s">
        <v>70</v>
      </c>
      <c r="L18" s="6" t="s">
        <v>22</v>
      </c>
      <c r="M18" s="7">
        <v>1</v>
      </c>
      <c r="N18" s="7">
        <v>1</v>
      </c>
      <c r="O18" s="8" t="s">
        <v>27</v>
      </c>
      <c r="P18" s="7">
        <f t="shared" si="4"/>
        <v>16.25</v>
      </c>
      <c r="Q18" s="35">
        <f t="shared" si="0"/>
        <v>0</v>
      </c>
      <c r="R18" s="9">
        <f t="shared" si="5"/>
        <v>-3.6890000000000005</v>
      </c>
      <c r="S18" s="10">
        <f t="shared" si="1"/>
        <v>12.561</v>
      </c>
      <c r="T18" s="11">
        <f t="shared" si="2"/>
        <v>0.4375</v>
      </c>
      <c r="U18" s="12">
        <f t="shared" si="3"/>
        <v>-0.22701538461538462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7" customHeight="1" x14ac:dyDescent="0.2">
      <c r="A19" s="3">
        <v>17</v>
      </c>
      <c r="B19" s="4">
        <v>44361</v>
      </c>
      <c r="C19" s="3" t="s">
        <v>71</v>
      </c>
      <c r="D19" s="3" t="s">
        <v>60</v>
      </c>
      <c r="E19" s="3">
        <v>2</v>
      </c>
      <c r="F19" s="3" t="s">
        <v>72</v>
      </c>
      <c r="G19" s="3" t="s">
        <v>20</v>
      </c>
      <c r="H19" s="3" t="s">
        <v>73</v>
      </c>
      <c r="I19" s="3" t="s">
        <v>21</v>
      </c>
      <c r="J19" s="13" t="s">
        <v>74</v>
      </c>
      <c r="K19" s="23"/>
      <c r="L19" s="6" t="s">
        <v>22</v>
      </c>
      <c r="M19" s="7">
        <v>1.91</v>
      </c>
      <c r="N19" s="7">
        <v>1</v>
      </c>
      <c r="O19" s="8" t="s">
        <v>27</v>
      </c>
      <c r="P19" s="7">
        <f t="shared" si="4"/>
        <v>17.25</v>
      </c>
      <c r="Q19" s="28">
        <f t="shared" si="0"/>
        <v>0.90999999999999992</v>
      </c>
      <c r="R19" s="9">
        <f t="shared" si="5"/>
        <v>-2.7790000000000008</v>
      </c>
      <c r="S19" s="10">
        <f t="shared" si="1"/>
        <v>14.471</v>
      </c>
      <c r="T19" s="11">
        <f t="shared" si="2"/>
        <v>0.47058823529411764</v>
      </c>
      <c r="U19" s="12">
        <f t="shared" si="3"/>
        <v>-0.16110144927536232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44361</v>
      </c>
      <c r="C20" s="3" t="s">
        <v>75</v>
      </c>
      <c r="D20" s="3" t="s">
        <v>60</v>
      </c>
      <c r="E20" s="3">
        <v>1</v>
      </c>
      <c r="F20" s="3" t="s">
        <v>69</v>
      </c>
      <c r="G20" s="3" t="s">
        <v>20</v>
      </c>
      <c r="H20" s="3" t="s">
        <v>24</v>
      </c>
      <c r="I20" s="3" t="s">
        <v>21</v>
      </c>
      <c r="J20" s="5" t="s">
        <v>76</v>
      </c>
      <c r="K20" s="23" t="s">
        <v>70</v>
      </c>
      <c r="L20" s="6" t="s">
        <v>26</v>
      </c>
      <c r="M20" s="7">
        <v>2.13</v>
      </c>
      <c r="N20" s="7">
        <v>1</v>
      </c>
      <c r="O20" s="8" t="s">
        <v>27</v>
      </c>
      <c r="P20" s="7">
        <f t="shared" si="4"/>
        <v>18.25</v>
      </c>
      <c r="Q20" s="29">
        <f t="shared" si="0"/>
        <v>-1</v>
      </c>
      <c r="R20" s="9">
        <f t="shared" si="5"/>
        <v>-3.7790000000000008</v>
      </c>
      <c r="S20" s="10">
        <f t="shared" si="1"/>
        <v>14.471</v>
      </c>
      <c r="T20" s="11">
        <f t="shared" si="2"/>
        <v>0.44444444444444442</v>
      </c>
      <c r="U20" s="12">
        <f t="shared" si="3"/>
        <v>-0.20706849315068493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44362</v>
      </c>
      <c r="C21" s="3" t="s">
        <v>77</v>
      </c>
      <c r="D21" s="3" t="s">
        <v>60</v>
      </c>
      <c r="E21" s="3">
        <v>1</v>
      </c>
      <c r="F21" s="3" t="s">
        <v>78</v>
      </c>
      <c r="G21" s="3" t="s">
        <v>20</v>
      </c>
      <c r="H21" s="3" t="s">
        <v>79</v>
      </c>
      <c r="I21" s="3" t="s">
        <v>25</v>
      </c>
      <c r="J21" s="13" t="s">
        <v>80</v>
      </c>
      <c r="K21" s="23"/>
      <c r="L21" s="6" t="s">
        <v>22</v>
      </c>
      <c r="M21" s="7">
        <v>4.3</v>
      </c>
      <c r="N21" s="7">
        <v>0.5</v>
      </c>
      <c r="O21" s="8" t="s">
        <v>27</v>
      </c>
      <c r="P21" s="7">
        <f t="shared" si="4"/>
        <v>18.75</v>
      </c>
      <c r="Q21" s="28">
        <f t="shared" si="0"/>
        <v>1.65</v>
      </c>
      <c r="R21" s="9">
        <f t="shared" si="5"/>
        <v>-2.1290000000000009</v>
      </c>
      <c r="S21" s="10">
        <f t="shared" si="1"/>
        <v>16.620999999999999</v>
      </c>
      <c r="T21" s="11">
        <f t="shared" si="2"/>
        <v>0.47368421052631576</v>
      </c>
      <c r="U21" s="12">
        <f t="shared" si="3"/>
        <v>-0.11354666666666674</v>
      </c>
      <c r="V21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7" customHeight="1" x14ac:dyDescent="0.2">
      <c r="A22" s="3">
        <v>20</v>
      </c>
      <c r="B22" s="4">
        <v>44362</v>
      </c>
      <c r="C22" s="3" t="s">
        <v>77</v>
      </c>
      <c r="D22" s="3" t="s">
        <v>60</v>
      </c>
      <c r="E22" s="3">
        <v>2</v>
      </c>
      <c r="F22" s="3" t="s">
        <v>81</v>
      </c>
      <c r="G22" s="3" t="s">
        <v>20</v>
      </c>
      <c r="H22" s="3" t="s">
        <v>73</v>
      </c>
      <c r="I22" s="3" t="s">
        <v>21</v>
      </c>
      <c r="J22" s="5" t="s">
        <v>82</v>
      </c>
      <c r="K22" s="23"/>
      <c r="L22" s="6" t="s">
        <v>26</v>
      </c>
      <c r="M22" s="7">
        <v>2.1</v>
      </c>
      <c r="N22" s="7">
        <v>1</v>
      </c>
      <c r="O22" s="8" t="s">
        <v>27</v>
      </c>
      <c r="P22" s="7">
        <f t="shared" si="4"/>
        <v>19.75</v>
      </c>
      <c r="Q22" s="29">
        <f t="shared" si="0"/>
        <v>-1</v>
      </c>
      <c r="R22" s="9">
        <f t="shared" si="5"/>
        <v>-3.1290000000000009</v>
      </c>
      <c r="S22" s="10">
        <f t="shared" si="1"/>
        <v>16.620999999999999</v>
      </c>
      <c r="T22" s="11">
        <f t="shared" si="2"/>
        <v>0.45</v>
      </c>
      <c r="U22" s="12">
        <f t="shared" si="3"/>
        <v>-0.15843037974683552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44363</v>
      </c>
      <c r="C23" s="3" t="s">
        <v>83</v>
      </c>
      <c r="D23" s="3" t="s">
        <v>60</v>
      </c>
      <c r="E23" s="3">
        <v>1</v>
      </c>
      <c r="F23" s="3" t="s">
        <v>84</v>
      </c>
      <c r="G23" s="3" t="s">
        <v>20</v>
      </c>
      <c r="H23" s="3" t="s">
        <v>24</v>
      </c>
      <c r="I23" s="3" t="s">
        <v>21</v>
      </c>
      <c r="J23" s="34" t="s">
        <v>30</v>
      </c>
      <c r="K23" s="23" t="s">
        <v>85</v>
      </c>
      <c r="L23" s="6" t="s">
        <v>22</v>
      </c>
      <c r="M23" s="7">
        <v>1</v>
      </c>
      <c r="N23" s="7">
        <v>1</v>
      </c>
      <c r="O23" s="8" t="s">
        <v>27</v>
      </c>
      <c r="P23" s="7">
        <f t="shared" si="4"/>
        <v>20.75</v>
      </c>
      <c r="Q23" s="35">
        <f t="shared" si="0"/>
        <v>0</v>
      </c>
      <c r="R23" s="9">
        <f t="shared" si="5"/>
        <v>-3.1290000000000009</v>
      </c>
      <c r="S23" s="10">
        <f t="shared" si="1"/>
        <v>17.620999999999999</v>
      </c>
      <c r="T23" s="11">
        <f t="shared" si="2"/>
        <v>0.47619047619047616</v>
      </c>
      <c r="U23" s="12">
        <f t="shared" si="3"/>
        <v>-0.15079518072289164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44364</v>
      </c>
      <c r="C24" s="3" t="s">
        <v>86</v>
      </c>
      <c r="D24" s="3" t="s">
        <v>60</v>
      </c>
      <c r="E24" s="3">
        <v>1</v>
      </c>
      <c r="F24" s="3">
        <v>2</v>
      </c>
      <c r="G24" s="3" t="s">
        <v>20</v>
      </c>
      <c r="H24" s="3" t="s">
        <v>24</v>
      </c>
      <c r="I24" s="3" t="s">
        <v>25</v>
      </c>
      <c r="J24" s="13" t="s">
        <v>29</v>
      </c>
      <c r="K24" s="23"/>
      <c r="L24" s="6" t="s">
        <v>22</v>
      </c>
      <c r="M24" s="7">
        <v>2.0499999999999998</v>
      </c>
      <c r="N24" s="7">
        <v>1.5</v>
      </c>
      <c r="O24" s="8" t="s">
        <v>27</v>
      </c>
      <c r="P24" s="7">
        <f t="shared" si="4"/>
        <v>22.25</v>
      </c>
      <c r="Q24" s="28">
        <f t="shared" si="0"/>
        <v>1.5749999999999997</v>
      </c>
      <c r="R24" s="9">
        <f t="shared" si="5"/>
        <v>-1.5540000000000012</v>
      </c>
      <c r="S24" s="10">
        <f t="shared" si="1"/>
        <v>20.695999999999998</v>
      </c>
      <c r="T24" s="11">
        <f t="shared" si="2"/>
        <v>0.5</v>
      </c>
      <c r="U24" s="12">
        <f t="shared" si="3"/>
        <v>-6.984269662921358E-2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44364</v>
      </c>
      <c r="C25" s="3" t="s">
        <v>86</v>
      </c>
      <c r="D25" s="3" t="s">
        <v>60</v>
      </c>
      <c r="E25" s="3">
        <v>1</v>
      </c>
      <c r="F25" s="3" t="s">
        <v>87</v>
      </c>
      <c r="G25" s="3" t="s">
        <v>20</v>
      </c>
      <c r="H25" s="3" t="s">
        <v>24</v>
      </c>
      <c r="I25" s="3" t="s">
        <v>25</v>
      </c>
      <c r="J25" s="5" t="s">
        <v>29</v>
      </c>
      <c r="K25" s="23"/>
      <c r="L25" s="6" t="s">
        <v>26</v>
      </c>
      <c r="M25" s="7">
        <v>4</v>
      </c>
      <c r="N25" s="7">
        <v>0.5</v>
      </c>
      <c r="O25" s="8" t="s">
        <v>27</v>
      </c>
      <c r="P25" s="7">
        <f t="shared" si="4"/>
        <v>22.75</v>
      </c>
      <c r="Q25" s="29">
        <f t="shared" si="0"/>
        <v>-0.5</v>
      </c>
      <c r="R25" s="9">
        <f t="shared" si="5"/>
        <v>-2.0540000000000012</v>
      </c>
      <c r="S25" s="10">
        <f t="shared" si="1"/>
        <v>20.695999999999998</v>
      </c>
      <c r="T25" s="11">
        <f t="shared" si="2"/>
        <v>0.47826086956521741</v>
      </c>
      <c r="U25" s="12">
        <f t="shared" si="3"/>
        <v>-9.0285714285714372E-2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7.75" customHeight="1" x14ac:dyDescent="0.2">
      <c r="A26" s="3">
        <v>24</v>
      </c>
      <c r="B26" s="4">
        <v>44364</v>
      </c>
      <c r="C26" s="3" t="s">
        <v>88</v>
      </c>
      <c r="D26" s="3" t="s">
        <v>60</v>
      </c>
      <c r="E26" s="3">
        <v>2</v>
      </c>
      <c r="F26" s="3" t="s">
        <v>89</v>
      </c>
      <c r="G26" s="3" t="s">
        <v>20</v>
      </c>
      <c r="H26" s="3" t="s">
        <v>73</v>
      </c>
      <c r="I26" s="3" t="s">
        <v>25</v>
      </c>
      <c r="J26" s="13" t="s">
        <v>90</v>
      </c>
      <c r="K26" s="23"/>
      <c r="L26" s="6" t="s">
        <v>22</v>
      </c>
      <c r="M26" s="7">
        <v>1.89</v>
      </c>
      <c r="N26" s="7">
        <v>1.5</v>
      </c>
      <c r="O26" s="8" t="s">
        <v>27</v>
      </c>
      <c r="P26" s="7">
        <f t="shared" si="4"/>
        <v>24.25</v>
      </c>
      <c r="Q26" s="28">
        <f t="shared" si="0"/>
        <v>1.335</v>
      </c>
      <c r="R26" s="9">
        <f t="shared" si="5"/>
        <v>-0.71900000000000119</v>
      </c>
      <c r="S26" s="10">
        <f t="shared" si="1"/>
        <v>23.530999999999999</v>
      </c>
      <c r="T26" s="11">
        <f t="shared" si="2"/>
        <v>0.5</v>
      </c>
      <c r="U26" s="12">
        <f t="shared" si="3"/>
        <v>-2.9649484536082522E-2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44364</v>
      </c>
      <c r="C27" s="3" t="s">
        <v>88</v>
      </c>
      <c r="D27" s="3" t="s">
        <v>60</v>
      </c>
      <c r="E27" s="3">
        <v>1</v>
      </c>
      <c r="F27" s="3" t="s">
        <v>91</v>
      </c>
      <c r="G27" s="3" t="s">
        <v>20</v>
      </c>
      <c r="H27" s="3" t="s">
        <v>24</v>
      </c>
      <c r="I27" s="3" t="s">
        <v>21</v>
      </c>
      <c r="J27" s="5" t="s">
        <v>92</v>
      </c>
      <c r="K27" s="23" t="s">
        <v>85</v>
      </c>
      <c r="L27" s="6" t="s">
        <v>26</v>
      </c>
      <c r="M27" s="7">
        <v>2.97</v>
      </c>
      <c r="N27" s="7">
        <v>0.5</v>
      </c>
      <c r="O27" s="8" t="s">
        <v>27</v>
      </c>
      <c r="P27" s="7">
        <f t="shared" si="4"/>
        <v>24.75</v>
      </c>
      <c r="Q27" s="29">
        <f t="shared" si="0"/>
        <v>-0.5</v>
      </c>
      <c r="R27" s="9">
        <f t="shared" si="5"/>
        <v>-1.2190000000000012</v>
      </c>
      <c r="S27" s="10">
        <f t="shared" si="1"/>
        <v>23.530999999999999</v>
      </c>
      <c r="T27" s="11">
        <f t="shared" si="2"/>
        <v>0.48</v>
      </c>
      <c r="U27" s="12">
        <f t="shared" si="3"/>
        <v>-4.9252525252525298E-2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44364</v>
      </c>
      <c r="C28" s="3" t="s">
        <v>93</v>
      </c>
      <c r="D28" s="3" t="s">
        <v>60</v>
      </c>
      <c r="E28" s="3">
        <v>2</v>
      </c>
      <c r="F28" s="3" t="s">
        <v>94</v>
      </c>
      <c r="G28" s="3" t="s">
        <v>20</v>
      </c>
      <c r="H28" s="3" t="s">
        <v>73</v>
      </c>
      <c r="I28" s="3" t="s">
        <v>25</v>
      </c>
      <c r="J28" s="13" t="s">
        <v>95</v>
      </c>
      <c r="K28" s="23"/>
      <c r="L28" s="6" t="s">
        <v>26</v>
      </c>
      <c r="M28" s="7">
        <v>2.2000000000000002</v>
      </c>
      <c r="N28" s="7">
        <v>1</v>
      </c>
      <c r="O28" s="8" t="s">
        <v>27</v>
      </c>
      <c r="P28" s="7">
        <f t="shared" si="4"/>
        <v>25.75</v>
      </c>
      <c r="Q28" s="29">
        <f t="shared" si="0"/>
        <v>-1</v>
      </c>
      <c r="R28" s="9">
        <f t="shared" si="5"/>
        <v>-2.2190000000000012</v>
      </c>
      <c r="S28" s="10">
        <f t="shared" si="1"/>
        <v>23.530999999999999</v>
      </c>
      <c r="T28" s="11">
        <f t="shared" si="2"/>
        <v>0.46153846153846156</v>
      </c>
      <c r="U28" s="12">
        <f t="shared" si="3"/>
        <v>-8.6174757281553438E-2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44364</v>
      </c>
      <c r="C29" s="3" t="s">
        <v>96</v>
      </c>
      <c r="D29" s="3" t="s">
        <v>36</v>
      </c>
      <c r="E29" s="3">
        <v>1</v>
      </c>
      <c r="F29" s="3" t="s">
        <v>97</v>
      </c>
      <c r="G29" s="3" t="s">
        <v>20</v>
      </c>
      <c r="H29" s="3" t="s">
        <v>24</v>
      </c>
      <c r="I29" s="3" t="s">
        <v>25</v>
      </c>
      <c r="J29" s="13" t="s">
        <v>98</v>
      </c>
      <c r="K29" s="23"/>
      <c r="L29" s="6" t="s">
        <v>22</v>
      </c>
      <c r="M29" s="7">
        <v>1.7749999999999999</v>
      </c>
      <c r="N29" s="7">
        <v>1</v>
      </c>
      <c r="O29" s="8" t="s">
        <v>27</v>
      </c>
      <c r="P29" s="7">
        <f t="shared" si="4"/>
        <v>26.75</v>
      </c>
      <c r="Q29" s="28">
        <f t="shared" si="0"/>
        <v>0.77499999999999991</v>
      </c>
      <c r="R29" s="9">
        <f t="shared" si="5"/>
        <v>-1.4440000000000013</v>
      </c>
      <c r="S29" s="10">
        <f t="shared" si="1"/>
        <v>25.305999999999997</v>
      </c>
      <c r="T29" s="11">
        <f t="shared" si="2"/>
        <v>0.48148148148148145</v>
      </c>
      <c r="U29" s="12">
        <f t="shared" si="3"/>
        <v>-5.3981308411215054E-2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44364</v>
      </c>
      <c r="C30" s="3" t="s">
        <v>99</v>
      </c>
      <c r="D30" s="3" t="s">
        <v>36</v>
      </c>
      <c r="E30" s="3">
        <v>1</v>
      </c>
      <c r="F30" s="3" t="s">
        <v>100</v>
      </c>
      <c r="G30" s="3" t="s">
        <v>20</v>
      </c>
      <c r="H30" s="3" t="s">
        <v>24</v>
      </c>
      <c r="I30" s="3" t="s">
        <v>25</v>
      </c>
      <c r="J30" s="5" t="s">
        <v>101</v>
      </c>
      <c r="K30" s="23" t="s">
        <v>102</v>
      </c>
      <c r="L30" s="6" t="s">
        <v>26</v>
      </c>
      <c r="M30" s="7">
        <v>2.06</v>
      </c>
      <c r="N30" s="7">
        <v>1</v>
      </c>
      <c r="O30" s="8" t="s">
        <v>27</v>
      </c>
      <c r="P30" s="7">
        <f t="shared" si="4"/>
        <v>27.75</v>
      </c>
      <c r="Q30" s="29">
        <f t="shared" si="0"/>
        <v>-1</v>
      </c>
      <c r="R30" s="9">
        <f t="shared" si="5"/>
        <v>-2.4440000000000013</v>
      </c>
      <c r="S30" s="10">
        <f t="shared" si="1"/>
        <v>25.305999999999997</v>
      </c>
      <c r="T30" s="11">
        <f t="shared" si="2"/>
        <v>0.4642857142857143</v>
      </c>
      <c r="U30" s="12">
        <f t="shared" si="3"/>
        <v>-8.8072072072072169E-2</v>
      </c>
      <c r="V30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44364</v>
      </c>
      <c r="C31" s="3" t="s">
        <v>96</v>
      </c>
      <c r="D31" s="3" t="s">
        <v>36</v>
      </c>
      <c r="E31" s="3">
        <v>1</v>
      </c>
      <c r="F31" s="3" t="s">
        <v>103</v>
      </c>
      <c r="G31" s="3" t="s">
        <v>20</v>
      </c>
      <c r="H31" s="3" t="s">
        <v>24</v>
      </c>
      <c r="I31" s="3" t="s">
        <v>21</v>
      </c>
      <c r="J31" s="5" t="s">
        <v>104</v>
      </c>
      <c r="K31" s="23"/>
      <c r="L31" s="6" t="s">
        <v>26</v>
      </c>
      <c r="M31" s="7">
        <v>1.952</v>
      </c>
      <c r="N31" s="7">
        <v>0.5</v>
      </c>
      <c r="O31" s="8" t="s">
        <v>27</v>
      </c>
      <c r="P31" s="7">
        <f t="shared" si="4"/>
        <v>28.25</v>
      </c>
      <c r="Q31" s="29">
        <f t="shared" si="0"/>
        <v>-0.5</v>
      </c>
      <c r="R31" s="9">
        <f t="shared" si="5"/>
        <v>-2.9440000000000013</v>
      </c>
      <c r="S31" s="10">
        <f t="shared" si="1"/>
        <v>25.305999999999997</v>
      </c>
      <c r="T31" s="11">
        <f t="shared" si="2"/>
        <v>0.44827586206896552</v>
      </c>
      <c r="U31" s="12">
        <f t="shared" si="3"/>
        <v>-0.10421238938053107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44364</v>
      </c>
      <c r="C32" s="3" t="s">
        <v>105</v>
      </c>
      <c r="D32" s="3" t="s">
        <v>60</v>
      </c>
      <c r="E32" s="3">
        <v>1</v>
      </c>
      <c r="F32" s="3" t="s">
        <v>106</v>
      </c>
      <c r="G32" s="3" t="s">
        <v>20</v>
      </c>
      <c r="H32" s="3" t="s">
        <v>24</v>
      </c>
      <c r="I32" s="3" t="s">
        <v>21</v>
      </c>
      <c r="J32" s="13" t="s">
        <v>57</v>
      </c>
      <c r="K32" s="23"/>
      <c r="L32" s="6" t="s">
        <v>22</v>
      </c>
      <c r="M32" s="7">
        <v>1.952</v>
      </c>
      <c r="N32" s="7">
        <v>1</v>
      </c>
      <c r="O32" s="8" t="s">
        <v>27</v>
      </c>
      <c r="P32" s="7">
        <f t="shared" si="4"/>
        <v>29.25</v>
      </c>
      <c r="Q32" s="36">
        <f t="shared" si="0"/>
        <v>0.95199999999999996</v>
      </c>
      <c r="R32" s="30">
        <f t="shared" si="5"/>
        <v>-1.9920000000000013</v>
      </c>
      <c r="S32" s="31">
        <f t="shared" si="1"/>
        <v>27.257999999999999</v>
      </c>
      <c r="T32" s="32">
        <f t="shared" si="2"/>
        <v>0.46666666666666667</v>
      </c>
      <c r="U32" s="12">
        <f t="shared" si="3"/>
        <v>-6.8102564102564128E-2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44365</v>
      </c>
      <c r="C33" s="3" t="s">
        <v>107</v>
      </c>
      <c r="D33" s="3" t="s">
        <v>36</v>
      </c>
      <c r="E33" s="3">
        <v>1</v>
      </c>
      <c r="F33" s="3" t="s">
        <v>108</v>
      </c>
      <c r="G33" s="3" t="s">
        <v>20</v>
      </c>
      <c r="H33" s="3" t="s">
        <v>24</v>
      </c>
      <c r="I33" s="3" t="s">
        <v>25</v>
      </c>
      <c r="J33" s="5" t="s">
        <v>32</v>
      </c>
      <c r="K33" s="23"/>
      <c r="L33" s="6" t="s">
        <v>26</v>
      </c>
      <c r="M33" s="7">
        <v>2.11</v>
      </c>
      <c r="N33" s="7">
        <v>1</v>
      </c>
      <c r="O33" s="8" t="s">
        <v>27</v>
      </c>
      <c r="P33" s="7">
        <f t="shared" si="4"/>
        <v>30.25</v>
      </c>
      <c r="Q33" s="29">
        <f t="shared" si="0"/>
        <v>-1</v>
      </c>
      <c r="R33" s="9">
        <f t="shared" si="5"/>
        <v>-2.9920000000000013</v>
      </c>
      <c r="S33" s="10">
        <f t="shared" si="1"/>
        <v>27.257999999999999</v>
      </c>
      <c r="T33" s="11">
        <f t="shared" si="2"/>
        <v>0.45161290322580644</v>
      </c>
      <c r="U33" s="12">
        <f t="shared" si="3"/>
        <v>-9.8909090909090933E-2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44365</v>
      </c>
      <c r="C34" s="3" t="s">
        <v>109</v>
      </c>
      <c r="D34" s="3" t="s">
        <v>36</v>
      </c>
      <c r="E34" s="3">
        <v>1</v>
      </c>
      <c r="F34" s="3" t="s">
        <v>110</v>
      </c>
      <c r="G34" s="3" t="s">
        <v>20</v>
      </c>
      <c r="H34" s="3" t="s">
        <v>73</v>
      </c>
      <c r="I34" s="3" t="s">
        <v>21</v>
      </c>
      <c r="J34" s="5" t="s">
        <v>33</v>
      </c>
      <c r="K34" s="23" t="s">
        <v>111</v>
      </c>
      <c r="L34" s="6" t="s">
        <v>26</v>
      </c>
      <c r="M34" s="7">
        <v>2.13</v>
      </c>
      <c r="N34" s="7">
        <v>1</v>
      </c>
      <c r="O34" s="8" t="s">
        <v>27</v>
      </c>
      <c r="P34" s="7">
        <f t="shared" si="4"/>
        <v>31.25</v>
      </c>
      <c r="Q34" s="29">
        <f t="shared" si="0"/>
        <v>-1</v>
      </c>
      <c r="R34" s="9">
        <f t="shared" si="5"/>
        <v>-3.9920000000000013</v>
      </c>
      <c r="S34" s="10">
        <f t="shared" si="1"/>
        <v>27.257999999999999</v>
      </c>
      <c r="T34" s="11">
        <f t="shared" si="2"/>
        <v>0.4375</v>
      </c>
      <c r="U34" s="12">
        <f t="shared" si="3"/>
        <v>-0.12774400000000002</v>
      </c>
      <c r="V34">
        <f>COUNTIF($L$2:L34,1)</f>
        <v>14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44366</v>
      </c>
      <c r="C35" s="3" t="s">
        <v>112</v>
      </c>
      <c r="D35" s="3" t="s">
        <v>36</v>
      </c>
      <c r="E35" s="3">
        <v>1</v>
      </c>
      <c r="F35" s="3" t="s">
        <v>113</v>
      </c>
      <c r="G35" s="3" t="s">
        <v>20</v>
      </c>
      <c r="H35" s="3" t="s">
        <v>24</v>
      </c>
      <c r="I35" s="3" t="s">
        <v>25</v>
      </c>
      <c r="J35" s="37" t="s">
        <v>114</v>
      </c>
      <c r="K35" s="23" t="s">
        <v>115</v>
      </c>
      <c r="L35" s="6" t="s">
        <v>22</v>
      </c>
      <c r="M35" s="7">
        <v>1</v>
      </c>
      <c r="N35" s="7">
        <v>1</v>
      </c>
      <c r="O35" s="8" t="s">
        <v>27</v>
      </c>
      <c r="P35" s="7">
        <f t="shared" si="4"/>
        <v>32.25</v>
      </c>
      <c r="Q35" s="35">
        <f t="shared" si="0"/>
        <v>0</v>
      </c>
      <c r="R35" s="9">
        <f t="shared" si="5"/>
        <v>-3.9920000000000013</v>
      </c>
      <c r="S35" s="10">
        <f t="shared" si="1"/>
        <v>28.257999999999999</v>
      </c>
      <c r="T35" s="11">
        <f t="shared" si="2"/>
        <v>0.45454545454545453</v>
      </c>
      <c r="U35" s="12">
        <f t="shared" si="3"/>
        <v>-0.12378294573643414</v>
      </c>
      <c r="V35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44366</v>
      </c>
      <c r="C36" s="3" t="s">
        <v>116</v>
      </c>
      <c r="D36" s="3" t="s">
        <v>60</v>
      </c>
      <c r="E36" s="3">
        <v>1</v>
      </c>
      <c r="F36" s="3" t="s">
        <v>117</v>
      </c>
      <c r="G36" s="3" t="s">
        <v>20</v>
      </c>
      <c r="H36" s="3" t="s">
        <v>24</v>
      </c>
      <c r="I36" s="3" t="s">
        <v>21</v>
      </c>
      <c r="J36" s="5" t="s">
        <v>118</v>
      </c>
      <c r="K36" s="23"/>
      <c r="L36" s="6" t="s">
        <v>26</v>
      </c>
      <c r="M36" s="7">
        <v>1.9430000000000001</v>
      </c>
      <c r="N36" s="7">
        <v>1</v>
      </c>
      <c r="O36" s="8" t="s">
        <v>27</v>
      </c>
      <c r="P36" s="7">
        <f t="shared" si="4"/>
        <v>33.25</v>
      </c>
      <c r="Q36" s="29">
        <f t="shared" si="0"/>
        <v>-1</v>
      </c>
      <c r="R36" s="9">
        <f t="shared" si="5"/>
        <v>-4.9920000000000009</v>
      </c>
      <c r="S36" s="10">
        <f t="shared" si="1"/>
        <v>28.257999999999999</v>
      </c>
      <c r="T36" s="11">
        <f t="shared" si="2"/>
        <v>0.44117647058823528</v>
      </c>
      <c r="U36" s="12">
        <f t="shared" si="3"/>
        <v>-0.15013533834586468</v>
      </c>
      <c r="V36">
        <f>COUNTIF($L$2:L36,1)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44366</v>
      </c>
      <c r="C37" s="3" t="s">
        <v>119</v>
      </c>
      <c r="D37" s="3" t="s">
        <v>36</v>
      </c>
      <c r="E37" s="3">
        <v>1</v>
      </c>
      <c r="F37" s="3" t="s">
        <v>120</v>
      </c>
      <c r="G37" s="3" t="s">
        <v>20</v>
      </c>
      <c r="H37" s="3" t="s">
        <v>24</v>
      </c>
      <c r="I37" s="3" t="s">
        <v>25</v>
      </c>
      <c r="J37" s="13" t="s">
        <v>121</v>
      </c>
      <c r="K37" s="23"/>
      <c r="L37" s="6" t="s">
        <v>22</v>
      </c>
      <c r="M37" s="7">
        <v>2.0699999999999998</v>
      </c>
      <c r="N37" s="7">
        <v>1</v>
      </c>
      <c r="O37" s="8" t="s">
        <v>27</v>
      </c>
      <c r="P37" s="7">
        <f t="shared" si="4"/>
        <v>34.25</v>
      </c>
      <c r="Q37" s="28">
        <f t="shared" si="0"/>
        <v>1.0699999999999998</v>
      </c>
      <c r="R37" s="9">
        <f t="shared" si="5"/>
        <v>-3.922000000000001</v>
      </c>
      <c r="S37" s="10">
        <f t="shared" si="1"/>
        <v>30.327999999999999</v>
      </c>
      <c r="T37" s="11">
        <f t="shared" si="2"/>
        <v>0.45714285714285713</v>
      </c>
      <c r="U37" s="12">
        <f t="shared" si="3"/>
        <v>-0.1145109489051095</v>
      </c>
      <c r="V37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44367</v>
      </c>
      <c r="C38" s="3" t="s">
        <v>122</v>
      </c>
      <c r="D38" s="3" t="s">
        <v>60</v>
      </c>
      <c r="E38" s="3">
        <v>1</v>
      </c>
      <c r="F38" s="3" t="s">
        <v>123</v>
      </c>
      <c r="G38" s="3" t="s">
        <v>20</v>
      </c>
      <c r="H38" s="3" t="s">
        <v>73</v>
      </c>
      <c r="I38" s="3" t="s">
        <v>21</v>
      </c>
      <c r="J38" s="13" t="s">
        <v>124</v>
      </c>
      <c r="K38" s="23"/>
      <c r="L38" s="6" t="s">
        <v>22</v>
      </c>
      <c r="M38" s="7">
        <v>2.25</v>
      </c>
      <c r="N38" s="7">
        <v>1</v>
      </c>
      <c r="O38" s="8" t="s">
        <v>27</v>
      </c>
      <c r="P38" s="7">
        <f t="shared" si="4"/>
        <v>35.25</v>
      </c>
      <c r="Q38" s="28">
        <f t="shared" si="0"/>
        <v>1.25</v>
      </c>
      <c r="R38" s="9">
        <f t="shared" si="5"/>
        <v>-2.672000000000001</v>
      </c>
      <c r="S38" s="10">
        <f t="shared" si="1"/>
        <v>32.577999999999996</v>
      </c>
      <c r="T38" s="11">
        <f t="shared" si="2"/>
        <v>0.47222222222222221</v>
      </c>
      <c r="U38" s="12">
        <f t="shared" si="3"/>
        <v>-7.5801418439716425E-2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44368</v>
      </c>
      <c r="C39" s="3" t="s">
        <v>125</v>
      </c>
      <c r="D39" s="3" t="s">
        <v>60</v>
      </c>
      <c r="E39" s="3">
        <v>2</v>
      </c>
      <c r="F39" s="3" t="s">
        <v>126</v>
      </c>
      <c r="G39" s="3" t="s">
        <v>20</v>
      </c>
      <c r="H39" s="3" t="s">
        <v>24</v>
      </c>
      <c r="I39" s="3" t="s">
        <v>25</v>
      </c>
      <c r="J39" s="13" t="s">
        <v>127</v>
      </c>
      <c r="K39" s="23"/>
      <c r="L39" s="6" t="s">
        <v>26</v>
      </c>
      <c r="M39" s="7">
        <v>2.0659999999999998</v>
      </c>
      <c r="N39" s="7">
        <v>1.5</v>
      </c>
      <c r="O39" s="8" t="s">
        <v>27</v>
      </c>
      <c r="P39" s="7">
        <f t="shared" si="4"/>
        <v>36.75</v>
      </c>
      <c r="Q39" s="29">
        <f t="shared" si="0"/>
        <v>-1.5</v>
      </c>
      <c r="R39" s="9">
        <f t="shared" si="5"/>
        <v>-4.1720000000000006</v>
      </c>
      <c r="S39" s="10">
        <f t="shared" si="1"/>
        <v>32.578000000000003</v>
      </c>
      <c r="T39" s="11">
        <f t="shared" si="2"/>
        <v>0.45945945945945948</v>
      </c>
      <c r="U39" s="12">
        <f t="shared" si="3"/>
        <v>-0.11352380952380944</v>
      </c>
      <c r="V39">
        <f>COUNTIF($L$2:L39,1)</f>
        <v>17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44368</v>
      </c>
      <c r="C40" s="3" t="s">
        <v>128</v>
      </c>
      <c r="D40" s="3" t="s">
        <v>60</v>
      </c>
      <c r="E40" s="3">
        <v>1</v>
      </c>
      <c r="F40" s="3" t="s">
        <v>106</v>
      </c>
      <c r="G40" s="3" t="s">
        <v>20</v>
      </c>
      <c r="H40" s="3" t="s">
        <v>73</v>
      </c>
      <c r="I40" s="3" t="s">
        <v>25</v>
      </c>
      <c r="J40" s="5" t="s">
        <v>114</v>
      </c>
      <c r="K40" s="23"/>
      <c r="L40" s="6" t="s">
        <v>26</v>
      </c>
      <c r="M40" s="7">
        <v>8.44</v>
      </c>
      <c r="N40" s="7">
        <v>0.5</v>
      </c>
      <c r="O40" s="8" t="s">
        <v>27</v>
      </c>
      <c r="P40" s="7">
        <f t="shared" si="4"/>
        <v>37.25</v>
      </c>
      <c r="Q40" s="29">
        <f t="shared" si="0"/>
        <v>-0.5</v>
      </c>
      <c r="R40" s="9">
        <f t="shared" si="5"/>
        <v>-4.6720000000000006</v>
      </c>
      <c r="S40" s="10">
        <f t="shared" si="1"/>
        <v>32.578000000000003</v>
      </c>
      <c r="T40" s="11">
        <f t="shared" si="2"/>
        <v>0.44736842105263158</v>
      </c>
      <c r="U40" s="12">
        <f t="shared" si="3"/>
        <v>-0.12542281879194622</v>
      </c>
      <c r="V40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44368</v>
      </c>
      <c r="C41" s="3" t="s">
        <v>129</v>
      </c>
      <c r="D41" s="3" t="s">
        <v>23</v>
      </c>
      <c r="E41" s="3">
        <v>1</v>
      </c>
      <c r="F41" s="3" t="s">
        <v>130</v>
      </c>
      <c r="G41" s="3" t="s">
        <v>20</v>
      </c>
      <c r="H41" s="3" t="s">
        <v>24</v>
      </c>
      <c r="I41" s="3" t="s">
        <v>25</v>
      </c>
      <c r="J41" s="13" t="s">
        <v>131</v>
      </c>
      <c r="K41" s="23"/>
      <c r="L41" s="6" t="s">
        <v>22</v>
      </c>
      <c r="M41" s="7">
        <v>2</v>
      </c>
      <c r="N41" s="7">
        <v>1.5</v>
      </c>
      <c r="O41" s="8" t="s">
        <v>27</v>
      </c>
      <c r="P41" s="7">
        <f t="shared" si="4"/>
        <v>38.75</v>
      </c>
      <c r="Q41" s="28">
        <f t="shared" si="0"/>
        <v>1.5</v>
      </c>
      <c r="R41" s="9">
        <f t="shared" si="5"/>
        <v>-3.1720000000000006</v>
      </c>
      <c r="S41" s="10">
        <f t="shared" si="1"/>
        <v>35.578000000000003</v>
      </c>
      <c r="T41" s="11">
        <f t="shared" si="2"/>
        <v>0.46153846153846156</v>
      </c>
      <c r="U41" s="12">
        <f t="shared" si="3"/>
        <v>-8.1858064516128953E-2</v>
      </c>
      <c r="V41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44368</v>
      </c>
      <c r="C42" s="3" t="s">
        <v>132</v>
      </c>
      <c r="D42" s="3" t="s">
        <v>23</v>
      </c>
      <c r="E42" s="3">
        <v>1</v>
      </c>
      <c r="F42" s="3" t="s">
        <v>133</v>
      </c>
      <c r="G42" s="3" t="s">
        <v>20</v>
      </c>
      <c r="H42" s="3" t="s">
        <v>24</v>
      </c>
      <c r="I42" s="3" t="s">
        <v>25</v>
      </c>
      <c r="J42" s="13" t="s">
        <v>134</v>
      </c>
      <c r="K42" s="23"/>
      <c r="L42" s="6" t="s">
        <v>22</v>
      </c>
      <c r="M42" s="7">
        <v>1.9339999999999999</v>
      </c>
      <c r="N42" s="7">
        <v>2</v>
      </c>
      <c r="O42" s="8" t="s">
        <v>27</v>
      </c>
      <c r="P42" s="7">
        <f t="shared" si="4"/>
        <v>40.75</v>
      </c>
      <c r="Q42" s="28">
        <f t="shared" si="0"/>
        <v>1.8679999999999999</v>
      </c>
      <c r="R42" s="9">
        <f t="shared" si="5"/>
        <v>-1.3040000000000007</v>
      </c>
      <c r="S42" s="10">
        <f t="shared" si="1"/>
        <v>39.445999999999998</v>
      </c>
      <c r="T42" s="11">
        <f t="shared" si="2"/>
        <v>0.47499999999999998</v>
      </c>
      <c r="U42" s="12">
        <f t="shared" si="3"/>
        <v>-3.2000000000000049E-2</v>
      </c>
      <c r="V42">
        <f>COUNTIF($L$2:L42,1)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44368</v>
      </c>
      <c r="C43" s="3" t="s">
        <v>129</v>
      </c>
      <c r="D43" s="3" t="s">
        <v>23</v>
      </c>
      <c r="E43" s="3">
        <v>1</v>
      </c>
      <c r="F43" s="3" t="s">
        <v>135</v>
      </c>
      <c r="G43" s="3" t="s">
        <v>20</v>
      </c>
      <c r="H43" s="3" t="s">
        <v>24</v>
      </c>
      <c r="I43" s="3" t="s">
        <v>21</v>
      </c>
      <c r="J43" s="13" t="s">
        <v>131</v>
      </c>
      <c r="K43" s="23"/>
      <c r="L43" s="6" t="s">
        <v>22</v>
      </c>
      <c r="M43" s="7">
        <v>1.9610000000000001</v>
      </c>
      <c r="N43" s="7">
        <v>1.5</v>
      </c>
      <c r="O43" s="8" t="s">
        <v>27</v>
      </c>
      <c r="P43" s="7">
        <f t="shared" si="4"/>
        <v>42.25</v>
      </c>
      <c r="Q43" s="28">
        <f t="shared" si="0"/>
        <v>1.4415</v>
      </c>
      <c r="R43" s="9">
        <f t="shared" si="5"/>
        <v>0.13749999999999929</v>
      </c>
      <c r="S43" s="10">
        <f t="shared" si="1"/>
        <v>42.387500000000003</v>
      </c>
      <c r="T43" s="11">
        <f t="shared" si="2"/>
        <v>0.48780487804878048</v>
      </c>
      <c r="U43" s="12">
        <f t="shared" si="3"/>
        <v>3.2544378698225523E-3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44368</v>
      </c>
      <c r="C44" s="3" t="s">
        <v>132</v>
      </c>
      <c r="D44" s="3" t="s">
        <v>23</v>
      </c>
      <c r="E44" s="3">
        <v>1</v>
      </c>
      <c r="F44" s="3" t="s">
        <v>136</v>
      </c>
      <c r="G44" s="3" t="s">
        <v>20</v>
      </c>
      <c r="H44" s="3" t="s">
        <v>24</v>
      </c>
      <c r="I44" s="3" t="s">
        <v>21</v>
      </c>
      <c r="J44" s="37" t="s">
        <v>134</v>
      </c>
      <c r="K44" s="23" t="s">
        <v>137</v>
      </c>
      <c r="L44" s="6" t="s">
        <v>22</v>
      </c>
      <c r="M44" s="7">
        <v>1</v>
      </c>
      <c r="N44" s="7">
        <v>1.5</v>
      </c>
      <c r="O44" s="8" t="s">
        <v>27</v>
      </c>
      <c r="P44" s="7">
        <f t="shared" si="4"/>
        <v>43.75</v>
      </c>
      <c r="Q44" s="35">
        <f t="shared" si="0"/>
        <v>0</v>
      </c>
      <c r="R44" s="9">
        <f t="shared" si="5"/>
        <v>0.13749999999999929</v>
      </c>
      <c r="S44" s="10">
        <f t="shared" si="1"/>
        <v>43.887500000000003</v>
      </c>
      <c r="T44" s="11">
        <f t="shared" si="2"/>
        <v>0.5</v>
      </c>
      <c r="U44" s="12">
        <f t="shared" si="3"/>
        <v>3.142857142857208E-3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44368</v>
      </c>
      <c r="C45" s="3" t="s">
        <v>129</v>
      </c>
      <c r="D45" s="3" t="s">
        <v>23</v>
      </c>
      <c r="E45" s="3">
        <v>1</v>
      </c>
      <c r="F45" s="3" t="s">
        <v>138</v>
      </c>
      <c r="G45" s="3" t="s">
        <v>20</v>
      </c>
      <c r="H45" s="3" t="s">
        <v>24</v>
      </c>
      <c r="I45" s="3" t="s">
        <v>21</v>
      </c>
      <c r="J45" s="13" t="s">
        <v>131</v>
      </c>
      <c r="K45" s="23"/>
      <c r="L45" s="6" t="s">
        <v>22</v>
      </c>
      <c r="M45" s="7">
        <v>1.909</v>
      </c>
      <c r="N45" s="7">
        <v>1.5</v>
      </c>
      <c r="O45" s="8" t="s">
        <v>27</v>
      </c>
      <c r="P45" s="7">
        <f t="shared" si="4"/>
        <v>45.25</v>
      </c>
      <c r="Q45" s="28">
        <f t="shared" si="0"/>
        <v>1.3635000000000002</v>
      </c>
      <c r="R45" s="9">
        <f t="shared" si="5"/>
        <v>1.5009999999999994</v>
      </c>
      <c r="S45" s="10">
        <f t="shared" si="1"/>
        <v>46.750999999999998</v>
      </c>
      <c r="T45" s="11">
        <f t="shared" si="2"/>
        <v>0.51162790697674421</v>
      </c>
      <c r="U45" s="12">
        <f t="shared" si="3"/>
        <v>3.317127071823199E-2</v>
      </c>
      <c r="V45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44368</v>
      </c>
      <c r="C46" s="3" t="s">
        <v>139</v>
      </c>
      <c r="D46" s="3" t="s">
        <v>60</v>
      </c>
      <c r="E46" s="3">
        <v>1</v>
      </c>
      <c r="F46" s="3" t="s">
        <v>140</v>
      </c>
      <c r="G46" s="3" t="s">
        <v>20</v>
      </c>
      <c r="H46" s="3" t="s">
        <v>24</v>
      </c>
      <c r="I46" s="3" t="s">
        <v>25</v>
      </c>
      <c r="J46" s="13" t="s">
        <v>141</v>
      </c>
      <c r="K46" s="23"/>
      <c r="L46" s="6" t="s">
        <v>22</v>
      </c>
      <c r="M46" s="7">
        <v>1.9430000000000001</v>
      </c>
      <c r="N46" s="7">
        <v>1.5</v>
      </c>
      <c r="O46" s="8" t="s">
        <v>27</v>
      </c>
      <c r="P46" s="7">
        <f t="shared" si="4"/>
        <v>46.75</v>
      </c>
      <c r="Q46" s="28">
        <f t="shared" si="0"/>
        <v>1.4145000000000003</v>
      </c>
      <c r="R46" s="9">
        <f t="shared" si="5"/>
        <v>2.9154999999999998</v>
      </c>
      <c r="S46" s="10">
        <f t="shared" si="1"/>
        <v>49.665500000000002</v>
      </c>
      <c r="T46" s="11">
        <f t="shared" si="2"/>
        <v>0.52272727272727271</v>
      </c>
      <c r="U46" s="12">
        <f t="shared" si="3"/>
        <v>6.2363636363636399E-2</v>
      </c>
      <c r="V46">
        <f>COUNTIF($L$2:L46,1)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44369</v>
      </c>
      <c r="C47" s="3" t="s">
        <v>139</v>
      </c>
      <c r="D47" s="3" t="s">
        <v>60</v>
      </c>
      <c r="E47" s="3">
        <v>1</v>
      </c>
      <c r="F47" s="3" t="s">
        <v>142</v>
      </c>
      <c r="G47" s="3" t="s">
        <v>20</v>
      </c>
      <c r="H47" s="3" t="s">
        <v>24</v>
      </c>
      <c r="I47" s="3" t="s">
        <v>21</v>
      </c>
      <c r="J47" s="37" t="s">
        <v>143</v>
      </c>
      <c r="K47" s="23" t="s">
        <v>137</v>
      </c>
      <c r="L47" s="6" t="s">
        <v>22</v>
      </c>
      <c r="M47" s="7">
        <v>1</v>
      </c>
      <c r="N47" s="7">
        <v>1.5</v>
      </c>
      <c r="O47" s="8" t="s">
        <v>27</v>
      </c>
      <c r="P47" s="7">
        <f t="shared" si="4"/>
        <v>48.25</v>
      </c>
      <c r="Q47" s="35">
        <f t="shared" si="0"/>
        <v>0</v>
      </c>
      <c r="R47" s="9">
        <f t="shared" si="5"/>
        <v>2.9154999999999998</v>
      </c>
      <c r="S47" s="10">
        <f t="shared" si="1"/>
        <v>51.165500000000002</v>
      </c>
      <c r="T47" s="11">
        <f t="shared" si="2"/>
        <v>0.53333333333333333</v>
      </c>
      <c r="U47" s="12">
        <f t="shared" si="3"/>
        <v>6.0424870466321279E-2</v>
      </c>
      <c r="V47">
        <f>COUNTIF($L$2:L47,1)</f>
        <v>24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44369</v>
      </c>
      <c r="C48" s="3" t="s">
        <v>144</v>
      </c>
      <c r="D48" s="3" t="s">
        <v>60</v>
      </c>
      <c r="E48" s="3">
        <v>1</v>
      </c>
      <c r="F48" s="3" t="s">
        <v>145</v>
      </c>
      <c r="G48" s="3" t="s">
        <v>20</v>
      </c>
      <c r="H48" s="3" t="s">
        <v>73</v>
      </c>
      <c r="I48" s="3" t="s">
        <v>25</v>
      </c>
      <c r="J48" s="13" t="s">
        <v>146</v>
      </c>
      <c r="K48" s="23"/>
      <c r="L48" s="6" t="s">
        <v>22</v>
      </c>
      <c r="M48" s="7">
        <v>2.19</v>
      </c>
      <c r="N48" s="7">
        <v>1</v>
      </c>
      <c r="O48" s="8" t="s">
        <v>27</v>
      </c>
      <c r="P48" s="7">
        <f t="shared" si="4"/>
        <v>49.25</v>
      </c>
      <c r="Q48" s="28">
        <f t="shared" si="0"/>
        <v>1.19</v>
      </c>
      <c r="R48" s="9">
        <f t="shared" si="5"/>
        <v>4.1054999999999993</v>
      </c>
      <c r="S48" s="10">
        <f t="shared" si="1"/>
        <v>53.355499999999999</v>
      </c>
      <c r="T48" s="11">
        <f t="shared" si="2"/>
        <v>0.54347826086956519</v>
      </c>
      <c r="U48" s="12">
        <f t="shared" si="3"/>
        <v>8.3360406091370548E-2</v>
      </c>
      <c r="V48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44369</v>
      </c>
      <c r="C49" s="3" t="s">
        <v>147</v>
      </c>
      <c r="D49" s="3" t="s">
        <v>36</v>
      </c>
      <c r="E49" s="3">
        <v>1</v>
      </c>
      <c r="F49" s="3" t="s">
        <v>87</v>
      </c>
      <c r="G49" s="3" t="s">
        <v>20</v>
      </c>
      <c r="H49" s="3" t="s">
        <v>24</v>
      </c>
      <c r="I49" s="3" t="s">
        <v>25</v>
      </c>
      <c r="J49" s="13" t="s">
        <v>118</v>
      </c>
      <c r="K49" s="23"/>
      <c r="L49" s="6" t="s">
        <v>22</v>
      </c>
      <c r="M49" s="7">
        <v>1.9</v>
      </c>
      <c r="N49" s="7">
        <v>1</v>
      </c>
      <c r="O49" s="8" t="s">
        <v>27</v>
      </c>
      <c r="P49" s="7">
        <f t="shared" si="4"/>
        <v>50.25</v>
      </c>
      <c r="Q49" s="28">
        <f t="shared" si="0"/>
        <v>0.89999999999999991</v>
      </c>
      <c r="R49" s="9">
        <f t="shared" si="5"/>
        <v>5.0054999999999996</v>
      </c>
      <c r="S49" s="10">
        <f t="shared" si="1"/>
        <v>55.255499999999998</v>
      </c>
      <c r="T49" s="11">
        <f t="shared" si="2"/>
        <v>0.55319148936170215</v>
      </c>
      <c r="U49" s="12">
        <f t="shared" si="3"/>
        <v>9.9611940298507423E-2</v>
      </c>
      <c r="V49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44369</v>
      </c>
      <c r="C50" s="3" t="s">
        <v>148</v>
      </c>
      <c r="D50" s="3" t="s">
        <v>36</v>
      </c>
      <c r="E50" s="3">
        <v>1</v>
      </c>
      <c r="F50" s="3" t="s">
        <v>40</v>
      </c>
      <c r="G50" s="3" t="s">
        <v>20</v>
      </c>
      <c r="H50" s="3" t="s">
        <v>24</v>
      </c>
      <c r="I50" s="3" t="s">
        <v>25</v>
      </c>
      <c r="J50" s="13" t="s">
        <v>149</v>
      </c>
      <c r="K50" s="23"/>
      <c r="L50" s="6" t="s">
        <v>22</v>
      </c>
      <c r="M50" s="7">
        <v>1.95</v>
      </c>
      <c r="N50" s="7">
        <v>1</v>
      </c>
      <c r="O50" s="8" t="s">
        <v>27</v>
      </c>
      <c r="P50" s="7">
        <f t="shared" si="4"/>
        <v>51.25</v>
      </c>
      <c r="Q50" s="28">
        <f t="shared" si="0"/>
        <v>0.95</v>
      </c>
      <c r="R50" s="9">
        <f t="shared" si="5"/>
        <v>5.9554999999999998</v>
      </c>
      <c r="S50" s="10">
        <f t="shared" si="1"/>
        <v>57.205500000000001</v>
      </c>
      <c r="T50" s="11">
        <f t="shared" si="2"/>
        <v>0.5625</v>
      </c>
      <c r="U50" s="12">
        <f t="shared" si="3"/>
        <v>0.1162048780487805</v>
      </c>
      <c r="V50">
        <f>COUNTIF($L$2:L50,1)</f>
        <v>27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44369</v>
      </c>
      <c r="C51" s="3" t="s">
        <v>150</v>
      </c>
      <c r="D51" s="3" t="s">
        <v>36</v>
      </c>
      <c r="E51" s="3">
        <v>1</v>
      </c>
      <c r="F51" s="3" t="s">
        <v>91</v>
      </c>
      <c r="G51" s="3" t="s">
        <v>20</v>
      </c>
      <c r="H51" s="3" t="s">
        <v>24</v>
      </c>
      <c r="I51" s="3" t="s">
        <v>25</v>
      </c>
      <c r="J51" s="5" t="s">
        <v>31</v>
      </c>
      <c r="K51" s="23"/>
      <c r="L51" s="6" t="s">
        <v>26</v>
      </c>
      <c r="M51" s="7">
        <v>1.9430000000000001</v>
      </c>
      <c r="N51" s="7">
        <v>0.75</v>
      </c>
      <c r="O51" s="8" t="s">
        <v>27</v>
      </c>
      <c r="P51" s="7">
        <f t="shared" si="4"/>
        <v>52</v>
      </c>
      <c r="Q51" s="29">
        <f t="shared" si="0"/>
        <v>-0.75</v>
      </c>
      <c r="R51" s="9">
        <f t="shared" si="5"/>
        <v>5.2054999999999998</v>
      </c>
      <c r="S51" s="10">
        <f t="shared" si="1"/>
        <v>57.205500000000001</v>
      </c>
      <c r="T51" s="11">
        <f t="shared" si="2"/>
        <v>0.55102040816326525</v>
      </c>
      <c r="U51" s="12">
        <f t="shared" si="3"/>
        <v>0.10010576923076925</v>
      </c>
      <c r="V51">
        <f>COUNTIF($L$2:L51,1)</f>
        <v>27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44370</v>
      </c>
      <c r="C52" s="3" t="s">
        <v>151</v>
      </c>
      <c r="D52" s="3" t="s">
        <v>60</v>
      </c>
      <c r="E52" s="3">
        <v>1</v>
      </c>
      <c r="F52" s="3" t="s">
        <v>152</v>
      </c>
      <c r="G52" s="3" t="s">
        <v>20</v>
      </c>
      <c r="H52" s="3" t="s">
        <v>24</v>
      </c>
      <c r="I52" s="3" t="s">
        <v>25</v>
      </c>
      <c r="J52" s="13" t="s">
        <v>31</v>
      </c>
      <c r="K52" s="23"/>
      <c r="L52" s="6" t="s">
        <v>22</v>
      </c>
      <c r="M52" s="7">
        <v>2.0299999999999998</v>
      </c>
      <c r="N52" s="7">
        <v>1</v>
      </c>
      <c r="O52" s="8" t="s">
        <v>27</v>
      </c>
      <c r="P52" s="7">
        <f t="shared" si="4"/>
        <v>53</v>
      </c>
      <c r="Q52" s="28">
        <f t="shared" si="0"/>
        <v>1.0299999999999998</v>
      </c>
      <c r="R52" s="9">
        <f t="shared" si="5"/>
        <v>6.2355</v>
      </c>
      <c r="S52" s="10">
        <f t="shared" si="1"/>
        <v>59.235500000000002</v>
      </c>
      <c r="T52" s="11">
        <f t="shared" si="2"/>
        <v>0.56000000000000005</v>
      </c>
      <c r="U52" s="12">
        <f t="shared" si="3"/>
        <v>0.11765094339622645</v>
      </c>
      <c r="V52">
        <f>COUNTIF($L$2:L52,1)</f>
        <v>28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44370</v>
      </c>
      <c r="C53" s="3" t="s">
        <v>153</v>
      </c>
      <c r="D53" s="3" t="s">
        <v>60</v>
      </c>
      <c r="E53" s="3">
        <v>1</v>
      </c>
      <c r="F53" s="3" t="s">
        <v>87</v>
      </c>
      <c r="G53" s="3" t="s">
        <v>20</v>
      </c>
      <c r="H53" s="3" t="s">
        <v>24</v>
      </c>
      <c r="I53" s="3" t="s">
        <v>21</v>
      </c>
      <c r="J53" s="13" t="s">
        <v>104</v>
      </c>
      <c r="K53" s="23"/>
      <c r="L53" s="6" t="s">
        <v>22</v>
      </c>
      <c r="M53" s="7">
        <v>1.8</v>
      </c>
      <c r="N53" s="7">
        <v>2</v>
      </c>
      <c r="O53" s="8" t="s">
        <v>27</v>
      </c>
      <c r="P53" s="7">
        <f t="shared" si="4"/>
        <v>55</v>
      </c>
      <c r="Q53" s="28">
        <f t="shared" si="0"/>
        <v>1.6</v>
      </c>
      <c r="R53" s="9">
        <f t="shared" si="5"/>
        <v>7.8354999999999997</v>
      </c>
      <c r="S53" s="10">
        <f t="shared" si="1"/>
        <v>62.835499999999996</v>
      </c>
      <c r="T53" s="11">
        <f t="shared" si="2"/>
        <v>0.56862745098039214</v>
      </c>
      <c r="U53" s="12">
        <f t="shared" si="3"/>
        <v>0.14246363636363629</v>
      </c>
      <c r="V53">
        <f>COUNTIF($L$2:L53,1)</f>
        <v>29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44370</v>
      </c>
      <c r="C54" s="3" t="s">
        <v>154</v>
      </c>
      <c r="D54" s="3" t="s">
        <v>36</v>
      </c>
      <c r="E54" s="3">
        <v>1</v>
      </c>
      <c r="F54" s="3" t="s">
        <v>155</v>
      </c>
      <c r="G54" s="3" t="s">
        <v>20</v>
      </c>
      <c r="H54" s="3" t="s">
        <v>24</v>
      </c>
      <c r="I54" s="3" t="s">
        <v>21</v>
      </c>
      <c r="J54" s="13" t="s">
        <v>33</v>
      </c>
      <c r="K54" s="23"/>
      <c r="L54" s="6" t="s">
        <v>22</v>
      </c>
      <c r="M54" s="7">
        <v>1.9</v>
      </c>
      <c r="N54" s="7">
        <v>1</v>
      </c>
      <c r="O54" s="8" t="s">
        <v>27</v>
      </c>
      <c r="P54" s="7">
        <f t="shared" si="4"/>
        <v>56</v>
      </c>
      <c r="Q54" s="28">
        <f t="shared" si="0"/>
        <v>0.89999999999999991</v>
      </c>
      <c r="R54" s="9">
        <f t="shared" si="5"/>
        <v>8.7355</v>
      </c>
      <c r="S54" s="10">
        <f t="shared" si="1"/>
        <v>64.735500000000002</v>
      </c>
      <c r="T54" s="11">
        <f t="shared" si="2"/>
        <v>0.57692307692307687</v>
      </c>
      <c r="U54" s="12">
        <f t="shared" si="3"/>
        <v>0.15599107142857147</v>
      </c>
      <c r="V54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44370</v>
      </c>
      <c r="C55" s="3" t="s">
        <v>156</v>
      </c>
      <c r="D55" s="3" t="s">
        <v>36</v>
      </c>
      <c r="E55" s="3">
        <v>1</v>
      </c>
      <c r="F55" s="3" t="s">
        <v>157</v>
      </c>
      <c r="G55" s="3" t="s">
        <v>20</v>
      </c>
      <c r="H55" s="3" t="s">
        <v>79</v>
      </c>
      <c r="I55" s="3" t="s">
        <v>21</v>
      </c>
      <c r="J55" s="5" t="s">
        <v>158</v>
      </c>
      <c r="K55" s="23"/>
      <c r="L55" s="6" t="s">
        <v>26</v>
      </c>
      <c r="M55" s="7">
        <v>1.85</v>
      </c>
      <c r="N55" s="7">
        <v>1.5</v>
      </c>
      <c r="O55" s="8" t="s">
        <v>27</v>
      </c>
      <c r="P55" s="7">
        <f t="shared" si="4"/>
        <v>57.5</v>
      </c>
      <c r="Q55" s="29">
        <f t="shared" si="0"/>
        <v>-1.5</v>
      </c>
      <c r="R55" s="9">
        <f t="shared" si="5"/>
        <v>7.2355</v>
      </c>
      <c r="S55" s="10">
        <f t="shared" si="1"/>
        <v>64.735500000000002</v>
      </c>
      <c r="T55" s="11">
        <f t="shared" si="2"/>
        <v>0.56603773584905659</v>
      </c>
      <c r="U55" s="12">
        <f t="shared" si="3"/>
        <v>0.12583478260869568</v>
      </c>
      <c r="V55">
        <f>COUNTIF($L$2:L55,1)</f>
        <v>30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44370</v>
      </c>
      <c r="C56" s="3" t="s">
        <v>159</v>
      </c>
      <c r="D56" s="3" t="s">
        <v>36</v>
      </c>
      <c r="E56" s="3">
        <v>1</v>
      </c>
      <c r="F56" s="3" t="s">
        <v>160</v>
      </c>
      <c r="G56" s="3" t="s">
        <v>20</v>
      </c>
      <c r="H56" s="3" t="s">
        <v>79</v>
      </c>
      <c r="I56" s="3" t="s">
        <v>21</v>
      </c>
      <c r="J56" s="13" t="s">
        <v>134</v>
      </c>
      <c r="K56" s="23"/>
      <c r="L56" s="6" t="s">
        <v>22</v>
      </c>
      <c r="M56" s="7">
        <v>1.97</v>
      </c>
      <c r="N56" s="7">
        <v>1</v>
      </c>
      <c r="O56" s="8" t="s">
        <v>27</v>
      </c>
      <c r="P56" s="7">
        <f t="shared" si="4"/>
        <v>58.5</v>
      </c>
      <c r="Q56" s="28">
        <f t="shared" si="0"/>
        <v>0.97</v>
      </c>
      <c r="R56" s="9">
        <f t="shared" si="5"/>
        <v>8.2055000000000007</v>
      </c>
      <c r="S56" s="10">
        <f t="shared" si="1"/>
        <v>66.705500000000001</v>
      </c>
      <c r="T56" s="11">
        <f t="shared" si="2"/>
        <v>0.57407407407407407</v>
      </c>
      <c r="U56" s="12">
        <f t="shared" si="3"/>
        <v>0.14026495726495727</v>
      </c>
      <c r="V56">
        <f>COUNTIF($L$2:L56,1)</f>
        <v>31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44370</v>
      </c>
      <c r="C57" s="3" t="s">
        <v>159</v>
      </c>
      <c r="D57" s="3" t="s">
        <v>36</v>
      </c>
      <c r="E57" s="3">
        <v>1</v>
      </c>
      <c r="F57" s="3" t="s">
        <v>161</v>
      </c>
      <c r="G57" s="3" t="s">
        <v>20</v>
      </c>
      <c r="H57" s="3" t="s">
        <v>79</v>
      </c>
      <c r="I57" s="3" t="s">
        <v>21</v>
      </c>
      <c r="J57" s="5" t="s">
        <v>134</v>
      </c>
      <c r="K57" s="23" t="s">
        <v>70</v>
      </c>
      <c r="L57" s="6" t="s">
        <v>26</v>
      </c>
      <c r="M57" s="7">
        <v>1.89</v>
      </c>
      <c r="N57" s="7">
        <v>1.5</v>
      </c>
      <c r="O57" s="8" t="s">
        <v>27</v>
      </c>
      <c r="P57" s="7">
        <f t="shared" si="4"/>
        <v>60</v>
      </c>
      <c r="Q57" s="29">
        <f t="shared" si="0"/>
        <v>-1.5</v>
      </c>
      <c r="R57" s="9">
        <f t="shared" si="5"/>
        <v>6.7055000000000007</v>
      </c>
      <c r="S57" s="10">
        <f t="shared" si="1"/>
        <v>66.705500000000001</v>
      </c>
      <c r="T57" s="11">
        <f t="shared" si="2"/>
        <v>0.5636363636363636</v>
      </c>
      <c r="U57" s="12">
        <f t="shared" si="3"/>
        <v>0.11175833333333335</v>
      </c>
      <c r="V57">
        <f>COUNTIF($L$2:L57,1)</f>
        <v>31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44370</v>
      </c>
      <c r="C58" s="3" t="s">
        <v>162</v>
      </c>
      <c r="D58" s="3" t="s">
        <v>60</v>
      </c>
      <c r="E58" s="3">
        <v>1</v>
      </c>
      <c r="F58" s="3">
        <v>1</v>
      </c>
      <c r="G58" s="3" t="s">
        <v>20</v>
      </c>
      <c r="H58" s="3" t="s">
        <v>24</v>
      </c>
      <c r="I58" s="3" t="s">
        <v>25</v>
      </c>
      <c r="J58" s="5" t="s">
        <v>163</v>
      </c>
      <c r="K58" s="23" t="s">
        <v>164</v>
      </c>
      <c r="L58" s="6" t="s">
        <v>26</v>
      </c>
      <c r="M58" s="7">
        <v>2.0099999999999998</v>
      </c>
      <c r="N58" s="7">
        <v>1.5</v>
      </c>
      <c r="O58" s="8" t="s">
        <v>27</v>
      </c>
      <c r="P58" s="7">
        <f t="shared" si="4"/>
        <v>61.5</v>
      </c>
      <c r="Q58" s="29">
        <f t="shared" si="0"/>
        <v>-1.5</v>
      </c>
      <c r="R58" s="9">
        <f t="shared" si="5"/>
        <v>5.2055000000000007</v>
      </c>
      <c r="S58" s="10">
        <f t="shared" si="1"/>
        <v>66.705500000000001</v>
      </c>
      <c r="T58" s="11">
        <f t="shared" si="2"/>
        <v>0.5535714285714286</v>
      </c>
      <c r="U58" s="12">
        <f t="shared" si="3"/>
        <v>8.4642276422764243E-2</v>
      </c>
      <c r="V58">
        <f>COUNTIF($L$2:L58,1)</f>
        <v>31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44370</v>
      </c>
      <c r="C59" s="3" t="s">
        <v>165</v>
      </c>
      <c r="D59" s="3" t="s">
        <v>60</v>
      </c>
      <c r="E59" s="3">
        <v>1</v>
      </c>
      <c r="F59" s="3" t="s">
        <v>166</v>
      </c>
      <c r="G59" s="3" t="s">
        <v>20</v>
      </c>
      <c r="H59" s="3" t="s">
        <v>79</v>
      </c>
      <c r="I59" s="3" t="s">
        <v>21</v>
      </c>
      <c r="J59" s="13" t="s">
        <v>80</v>
      </c>
      <c r="K59" s="23"/>
      <c r="L59" s="6" t="s">
        <v>22</v>
      </c>
      <c r="M59" s="7">
        <v>3.1</v>
      </c>
      <c r="N59" s="7">
        <v>0.5</v>
      </c>
      <c r="O59" s="8" t="s">
        <v>27</v>
      </c>
      <c r="P59" s="7">
        <f t="shared" si="4"/>
        <v>62</v>
      </c>
      <c r="Q59" s="28">
        <f t="shared" si="0"/>
        <v>1.05</v>
      </c>
      <c r="R59" s="9">
        <f t="shared" si="5"/>
        <v>6.2555000000000005</v>
      </c>
      <c r="S59" s="10">
        <f t="shared" si="1"/>
        <v>68.255499999999998</v>
      </c>
      <c r="T59" s="11">
        <f t="shared" si="2"/>
        <v>0.56140350877192979</v>
      </c>
      <c r="U59" s="12">
        <f t="shared" si="3"/>
        <v>0.10089516129032254</v>
      </c>
      <c r="V59">
        <f>COUNTIF($L$2:L59,1)</f>
        <v>32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44370</v>
      </c>
      <c r="C60" s="3" t="s">
        <v>165</v>
      </c>
      <c r="D60" s="3" t="s">
        <v>60</v>
      </c>
      <c r="E60" s="3">
        <v>1</v>
      </c>
      <c r="F60" s="3">
        <v>1</v>
      </c>
      <c r="G60" s="3" t="s">
        <v>20</v>
      </c>
      <c r="H60" s="3" t="s">
        <v>24</v>
      </c>
      <c r="I60" s="3" t="s">
        <v>21</v>
      </c>
      <c r="J60" s="5" t="s">
        <v>163</v>
      </c>
      <c r="K60" s="23" t="s">
        <v>167</v>
      </c>
      <c r="L60" s="6" t="s">
        <v>26</v>
      </c>
      <c r="M60" s="7">
        <v>1.9</v>
      </c>
      <c r="N60" s="7">
        <v>1.5</v>
      </c>
      <c r="O60" s="8" t="s">
        <v>27</v>
      </c>
      <c r="P60" s="7">
        <f t="shared" si="4"/>
        <v>63.5</v>
      </c>
      <c r="Q60" s="29">
        <f t="shared" si="0"/>
        <v>-1.5</v>
      </c>
      <c r="R60" s="9">
        <f t="shared" si="5"/>
        <v>4.7555000000000005</v>
      </c>
      <c r="S60" s="10">
        <f t="shared" si="1"/>
        <v>68.255499999999998</v>
      </c>
      <c r="T60" s="11">
        <f t="shared" si="2"/>
        <v>0.55172413793103448</v>
      </c>
      <c r="U60" s="12">
        <f t="shared" si="3"/>
        <v>7.4889763779527524E-2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7.25" customHeight="1" x14ac:dyDescent="0.2">
      <c r="A61" s="3">
        <v>59</v>
      </c>
      <c r="B61" s="4">
        <v>44371</v>
      </c>
      <c r="C61" s="3" t="s">
        <v>168</v>
      </c>
      <c r="D61" s="3" t="s">
        <v>36</v>
      </c>
      <c r="E61" s="3">
        <v>1</v>
      </c>
      <c r="F61" s="3" t="s">
        <v>169</v>
      </c>
      <c r="G61" s="3" t="s">
        <v>20</v>
      </c>
      <c r="H61" s="3" t="s">
        <v>24</v>
      </c>
      <c r="I61" s="3" t="s">
        <v>25</v>
      </c>
      <c r="J61" s="13" t="s">
        <v>121</v>
      </c>
      <c r="K61" s="23"/>
      <c r="L61" s="6" t="s">
        <v>22</v>
      </c>
      <c r="M61" s="7">
        <v>1.9</v>
      </c>
      <c r="N61" s="7">
        <v>1.5</v>
      </c>
      <c r="O61" s="8" t="s">
        <v>27</v>
      </c>
      <c r="P61" s="7">
        <f t="shared" si="4"/>
        <v>65</v>
      </c>
      <c r="Q61" s="28">
        <f t="shared" si="0"/>
        <v>1.3499999999999996</v>
      </c>
      <c r="R61" s="9">
        <f t="shared" si="5"/>
        <v>6.1055000000000001</v>
      </c>
      <c r="S61" s="10">
        <f t="shared" si="1"/>
        <v>71.105500000000006</v>
      </c>
      <c r="T61" s="11">
        <f t="shared" si="2"/>
        <v>0.55932203389830504</v>
      </c>
      <c r="U61" s="12">
        <f t="shared" si="3"/>
        <v>9.3930769230769331E-2</v>
      </c>
      <c r="V61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44372</v>
      </c>
      <c r="C62" s="3" t="s">
        <v>170</v>
      </c>
      <c r="D62" s="3" t="s">
        <v>36</v>
      </c>
      <c r="E62" s="3">
        <v>1</v>
      </c>
      <c r="F62" s="3" t="s">
        <v>171</v>
      </c>
      <c r="G62" s="3" t="s">
        <v>20</v>
      </c>
      <c r="H62" s="3" t="s">
        <v>24</v>
      </c>
      <c r="I62" s="3" t="s">
        <v>25</v>
      </c>
      <c r="J62" s="5" t="s">
        <v>172</v>
      </c>
      <c r="K62" s="23"/>
      <c r="L62" s="6" t="s">
        <v>26</v>
      </c>
      <c r="M62" s="7">
        <v>1.869</v>
      </c>
      <c r="N62" s="7">
        <v>1.5</v>
      </c>
      <c r="O62" s="8" t="s">
        <v>27</v>
      </c>
      <c r="P62" s="7">
        <f t="shared" si="4"/>
        <v>66.5</v>
      </c>
      <c r="Q62" s="29">
        <f t="shared" si="0"/>
        <v>-1.5</v>
      </c>
      <c r="R62" s="9">
        <f t="shared" si="5"/>
        <v>4.6055000000000001</v>
      </c>
      <c r="S62" s="10">
        <f t="shared" si="1"/>
        <v>71.105500000000006</v>
      </c>
      <c r="T62" s="11">
        <f t="shared" si="2"/>
        <v>0.55000000000000004</v>
      </c>
      <c r="U62" s="12">
        <f t="shared" si="3"/>
        <v>6.9255639097744459E-2</v>
      </c>
      <c r="V62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7.25" customHeight="1" x14ac:dyDescent="0.2">
      <c r="A63" s="3">
        <v>61</v>
      </c>
      <c r="B63" s="4">
        <v>44372</v>
      </c>
      <c r="C63" s="3" t="s">
        <v>173</v>
      </c>
      <c r="D63" s="3" t="s">
        <v>36</v>
      </c>
      <c r="E63" s="3">
        <v>1</v>
      </c>
      <c r="F63" s="3" t="s">
        <v>174</v>
      </c>
      <c r="G63" s="3" t="s">
        <v>20</v>
      </c>
      <c r="H63" s="3" t="s">
        <v>24</v>
      </c>
      <c r="I63" s="3" t="s">
        <v>25</v>
      </c>
      <c r="J63" s="5" t="s">
        <v>30</v>
      </c>
      <c r="K63" s="23"/>
      <c r="L63" s="6" t="s">
        <v>26</v>
      </c>
      <c r="M63" s="7">
        <v>1.99</v>
      </c>
      <c r="N63" s="7">
        <v>1</v>
      </c>
      <c r="O63" s="8" t="s">
        <v>27</v>
      </c>
      <c r="P63" s="7">
        <f t="shared" si="4"/>
        <v>67.5</v>
      </c>
      <c r="Q63" s="29">
        <f t="shared" si="0"/>
        <v>-1</v>
      </c>
      <c r="R63" s="9">
        <f t="shared" si="5"/>
        <v>3.6055000000000001</v>
      </c>
      <c r="S63" s="10">
        <f t="shared" si="1"/>
        <v>71.105500000000006</v>
      </c>
      <c r="T63" s="11">
        <f t="shared" si="2"/>
        <v>0.54098360655737709</v>
      </c>
      <c r="U63" s="12">
        <f t="shared" si="3"/>
        <v>5.3414814814814908E-2</v>
      </c>
      <c r="V6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44372</v>
      </c>
      <c r="C64" s="3" t="s">
        <v>175</v>
      </c>
      <c r="D64" s="3" t="s">
        <v>36</v>
      </c>
      <c r="E64" s="3">
        <v>1</v>
      </c>
      <c r="F64" s="3" t="s">
        <v>91</v>
      </c>
      <c r="G64" s="3" t="s">
        <v>20</v>
      </c>
      <c r="H64" s="3" t="s">
        <v>24</v>
      </c>
      <c r="I64" s="3" t="s">
        <v>25</v>
      </c>
      <c r="J64" s="13" t="s">
        <v>34</v>
      </c>
      <c r="K64" s="23"/>
      <c r="L64" s="6" t="s">
        <v>22</v>
      </c>
      <c r="M64" s="7">
        <v>2.0299999999999998</v>
      </c>
      <c r="N64" s="7">
        <v>1.5</v>
      </c>
      <c r="O64" s="8" t="s">
        <v>27</v>
      </c>
      <c r="P64" s="7">
        <f t="shared" si="4"/>
        <v>69</v>
      </c>
      <c r="Q64" s="28">
        <f t="shared" si="0"/>
        <v>1.5449999999999999</v>
      </c>
      <c r="R64" s="9">
        <f t="shared" si="5"/>
        <v>5.1505000000000001</v>
      </c>
      <c r="S64" s="10">
        <f t="shared" si="1"/>
        <v>74.150499999999994</v>
      </c>
      <c r="T64" s="11">
        <f t="shared" si="2"/>
        <v>0.54838709677419351</v>
      </c>
      <c r="U64" s="12">
        <f t="shared" si="3"/>
        <v>7.4644927536231795E-2</v>
      </c>
      <c r="V64">
        <f>COUNTIF($L$2:L64,1)</f>
        <v>34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7.25" customHeight="1" x14ac:dyDescent="0.2">
      <c r="A65" s="3">
        <v>63</v>
      </c>
      <c r="B65" s="4">
        <v>44373</v>
      </c>
      <c r="C65" s="3" t="s">
        <v>176</v>
      </c>
      <c r="D65" s="3" t="s">
        <v>36</v>
      </c>
      <c r="E65" s="3">
        <v>1</v>
      </c>
      <c r="F65" s="3" t="s">
        <v>65</v>
      </c>
      <c r="G65" s="3" t="s">
        <v>20</v>
      </c>
      <c r="H65" s="3" t="s">
        <v>24</v>
      </c>
      <c r="I65" s="3" t="s">
        <v>25</v>
      </c>
      <c r="J65" s="5" t="s">
        <v>114</v>
      </c>
      <c r="K65" s="23" t="s">
        <v>70</v>
      </c>
      <c r="L65" s="6" t="s">
        <v>26</v>
      </c>
      <c r="M65" s="7">
        <v>1.925</v>
      </c>
      <c r="N65" s="7">
        <v>1.5</v>
      </c>
      <c r="O65" s="8" t="s">
        <v>27</v>
      </c>
      <c r="P65" s="7">
        <f t="shared" si="4"/>
        <v>70.5</v>
      </c>
      <c r="Q65" s="29">
        <f t="shared" si="0"/>
        <v>-1.5</v>
      </c>
      <c r="R65" s="9">
        <f t="shared" si="5"/>
        <v>3.6505000000000001</v>
      </c>
      <c r="S65" s="10">
        <f t="shared" si="1"/>
        <v>74.150499999999994</v>
      </c>
      <c r="T65" s="11">
        <f t="shared" si="2"/>
        <v>0.53968253968253965</v>
      </c>
      <c r="U65" s="12">
        <f t="shared" si="3"/>
        <v>5.1780141843971547E-2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44373</v>
      </c>
      <c r="C66" s="3" t="s">
        <v>177</v>
      </c>
      <c r="D66" s="3" t="s">
        <v>36</v>
      </c>
      <c r="E66" s="3">
        <v>1</v>
      </c>
      <c r="F66" s="3" t="s">
        <v>103</v>
      </c>
      <c r="G66" s="3" t="s">
        <v>20</v>
      </c>
      <c r="H66" s="3" t="s">
        <v>24</v>
      </c>
      <c r="I66" s="3" t="s">
        <v>25</v>
      </c>
      <c r="J66" s="13" t="s">
        <v>178</v>
      </c>
      <c r="K66" s="23"/>
      <c r="L66" s="6" t="s">
        <v>22</v>
      </c>
      <c r="M66" s="7">
        <v>1.952</v>
      </c>
      <c r="N66" s="7">
        <v>1.5</v>
      </c>
      <c r="O66" s="8" t="s">
        <v>27</v>
      </c>
      <c r="P66" s="7">
        <f t="shared" si="4"/>
        <v>72</v>
      </c>
      <c r="Q66" s="28">
        <f t="shared" si="0"/>
        <v>1.4279999999999999</v>
      </c>
      <c r="R66" s="9">
        <f t="shared" si="5"/>
        <v>5.0785</v>
      </c>
      <c r="S66" s="10">
        <f t="shared" si="1"/>
        <v>77.078500000000005</v>
      </c>
      <c r="T66" s="11">
        <f t="shared" si="2"/>
        <v>0.546875</v>
      </c>
      <c r="U66" s="12">
        <f t="shared" si="3"/>
        <v>7.053472222222229E-2</v>
      </c>
      <c r="V66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44373</v>
      </c>
      <c r="C67" s="3" t="s">
        <v>179</v>
      </c>
      <c r="D67" s="3" t="s">
        <v>36</v>
      </c>
      <c r="E67" s="3">
        <v>1</v>
      </c>
      <c r="F67" s="3" t="s">
        <v>135</v>
      </c>
      <c r="G67" s="3" t="s">
        <v>20</v>
      </c>
      <c r="H67" s="3" t="s">
        <v>24</v>
      </c>
      <c r="I67" s="3" t="s">
        <v>25</v>
      </c>
      <c r="J67" s="5" t="s">
        <v>163</v>
      </c>
      <c r="K67" s="23" t="s">
        <v>70</v>
      </c>
      <c r="L67" s="6" t="s">
        <v>26</v>
      </c>
      <c r="M67" s="7">
        <v>1.952</v>
      </c>
      <c r="N67" s="7">
        <v>1.5</v>
      </c>
      <c r="O67" s="8" t="s">
        <v>27</v>
      </c>
      <c r="P67" s="7">
        <f t="shared" si="4"/>
        <v>73.5</v>
      </c>
      <c r="Q67" s="29">
        <f t="shared" ref="Q67:Q85" si="6">IF(AND(L67="1",O67="ja"),(N67*M67*0.95)-N67,IF(AND(L67="1",O67="nein"),N67*M67-N67,-N67))</f>
        <v>-1.5</v>
      </c>
      <c r="R67" s="9">
        <f t="shared" si="5"/>
        <v>3.5785</v>
      </c>
      <c r="S67" s="10">
        <f t="shared" ref="S67:S85" si="7">P67+R67</f>
        <v>77.078500000000005</v>
      </c>
      <c r="T67" s="11">
        <f t="shared" ref="T67:T85" si="8">V67/W67</f>
        <v>0.53846153846153844</v>
      </c>
      <c r="U67" s="12">
        <f t="shared" ref="U67:U85" si="9">((S67-P67)/P67)*100%</f>
        <v>4.8687074829932044E-2</v>
      </c>
      <c r="V67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7.25" customHeight="1" x14ac:dyDescent="0.2">
      <c r="A68" s="3">
        <v>66</v>
      </c>
      <c r="B68" s="4">
        <v>44373</v>
      </c>
      <c r="C68" s="3" t="s">
        <v>179</v>
      </c>
      <c r="D68" s="3" t="s">
        <v>36</v>
      </c>
      <c r="E68" s="3">
        <v>1</v>
      </c>
      <c r="F68" s="3" t="s">
        <v>180</v>
      </c>
      <c r="G68" s="3" t="s">
        <v>20</v>
      </c>
      <c r="H68" s="3" t="s">
        <v>24</v>
      </c>
      <c r="I68" s="3" t="s">
        <v>21</v>
      </c>
      <c r="J68" s="5" t="s">
        <v>181</v>
      </c>
      <c r="K68" s="23" t="s">
        <v>182</v>
      </c>
      <c r="L68" s="6" t="s">
        <v>26</v>
      </c>
      <c r="M68" s="7">
        <v>2.11</v>
      </c>
      <c r="N68" s="7">
        <v>1.5</v>
      </c>
      <c r="O68" s="8" t="s">
        <v>27</v>
      </c>
      <c r="P68" s="7">
        <f t="shared" ref="P68:P85" si="10">P67+N68</f>
        <v>75</v>
      </c>
      <c r="Q68" s="29">
        <f t="shared" si="6"/>
        <v>-1.5</v>
      </c>
      <c r="R68" s="9">
        <f t="shared" ref="R68:R85" si="11">R67+Q68</f>
        <v>2.0785</v>
      </c>
      <c r="S68" s="10">
        <f t="shared" si="7"/>
        <v>77.078500000000005</v>
      </c>
      <c r="T68" s="11">
        <f t="shared" si="8"/>
        <v>0.53030303030303028</v>
      </c>
      <c r="U68" s="12">
        <f t="shared" si="9"/>
        <v>2.7713333333333406E-2</v>
      </c>
      <c r="V68">
        <f>COUNTIF($L$2:L68,1)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44373</v>
      </c>
      <c r="C69" s="3" t="s">
        <v>183</v>
      </c>
      <c r="D69" s="3" t="s">
        <v>36</v>
      </c>
      <c r="E69" s="3">
        <v>1</v>
      </c>
      <c r="F69" s="3" t="s">
        <v>106</v>
      </c>
      <c r="G69" s="3" t="s">
        <v>20</v>
      </c>
      <c r="H69" s="3" t="s">
        <v>73</v>
      </c>
      <c r="I69" s="3" t="s">
        <v>21</v>
      </c>
      <c r="J69" s="13" t="s">
        <v>57</v>
      </c>
      <c r="K69" s="23"/>
      <c r="L69" s="6" t="s">
        <v>22</v>
      </c>
      <c r="M69" s="7">
        <v>2.2999999999999998</v>
      </c>
      <c r="N69" s="7">
        <v>3</v>
      </c>
      <c r="O69" s="8" t="s">
        <v>27</v>
      </c>
      <c r="P69" s="7">
        <f t="shared" si="10"/>
        <v>78</v>
      </c>
      <c r="Q69" s="28">
        <f t="shared" si="6"/>
        <v>3.8999999999999995</v>
      </c>
      <c r="R69" s="9">
        <f t="shared" si="11"/>
        <v>5.9784999999999995</v>
      </c>
      <c r="S69" s="10">
        <f t="shared" si="7"/>
        <v>83.978499999999997</v>
      </c>
      <c r="T69" s="11">
        <f t="shared" si="8"/>
        <v>0.53731343283582089</v>
      </c>
      <c r="U69" s="12">
        <f t="shared" si="9"/>
        <v>7.6647435897435862E-2</v>
      </c>
      <c r="V69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44373</v>
      </c>
      <c r="C70" s="3" t="s">
        <v>179</v>
      </c>
      <c r="D70" s="3" t="s">
        <v>36</v>
      </c>
      <c r="E70" s="3">
        <v>1</v>
      </c>
      <c r="F70" s="3" t="s">
        <v>120</v>
      </c>
      <c r="G70" s="3" t="s">
        <v>20</v>
      </c>
      <c r="H70" s="3" t="s">
        <v>24</v>
      </c>
      <c r="I70" s="3" t="s">
        <v>21</v>
      </c>
      <c r="J70" s="5" t="s">
        <v>163</v>
      </c>
      <c r="K70" s="23" t="s">
        <v>70</v>
      </c>
      <c r="L70" s="6" t="s">
        <v>26</v>
      </c>
      <c r="M70" s="7">
        <v>1.98</v>
      </c>
      <c r="N70" s="7">
        <v>2</v>
      </c>
      <c r="O70" s="8" t="s">
        <v>27</v>
      </c>
      <c r="P70" s="7">
        <f t="shared" si="10"/>
        <v>80</v>
      </c>
      <c r="Q70" s="29">
        <f t="shared" si="6"/>
        <v>-2</v>
      </c>
      <c r="R70" s="9">
        <f t="shared" si="11"/>
        <v>3.9784999999999995</v>
      </c>
      <c r="S70" s="10">
        <f t="shared" si="7"/>
        <v>83.978499999999997</v>
      </c>
      <c r="T70" s="11">
        <f t="shared" si="8"/>
        <v>0.52941176470588236</v>
      </c>
      <c r="U70" s="12">
        <f t="shared" si="9"/>
        <v>4.9731249999999963E-2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44373</v>
      </c>
      <c r="C71" s="3" t="s">
        <v>184</v>
      </c>
      <c r="D71" s="3" t="s">
        <v>36</v>
      </c>
      <c r="E71" s="3">
        <v>1</v>
      </c>
      <c r="F71" s="3" t="s">
        <v>185</v>
      </c>
      <c r="G71" s="3" t="s">
        <v>20</v>
      </c>
      <c r="H71" s="3" t="s">
        <v>24</v>
      </c>
      <c r="I71" s="3" t="s">
        <v>25</v>
      </c>
      <c r="J71" s="13" t="s">
        <v>186</v>
      </c>
      <c r="K71" s="23"/>
      <c r="L71" s="6" t="s">
        <v>22</v>
      </c>
      <c r="M71" s="7">
        <v>2</v>
      </c>
      <c r="N71" s="7">
        <v>1.5</v>
      </c>
      <c r="O71" s="8" t="s">
        <v>27</v>
      </c>
      <c r="P71" s="7">
        <f t="shared" si="10"/>
        <v>81.5</v>
      </c>
      <c r="Q71" s="28">
        <f t="shared" si="6"/>
        <v>1.5</v>
      </c>
      <c r="R71" s="9">
        <f t="shared" si="11"/>
        <v>5.4784999999999995</v>
      </c>
      <c r="S71" s="10">
        <f t="shared" si="7"/>
        <v>86.978499999999997</v>
      </c>
      <c r="T71" s="11">
        <f t="shared" si="8"/>
        <v>0.53623188405797106</v>
      </c>
      <c r="U71" s="12">
        <f t="shared" si="9"/>
        <v>6.7220858895705476E-2</v>
      </c>
      <c r="V71">
        <f>COUNTIF($L$2:L71,1)</f>
        <v>37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44373</v>
      </c>
      <c r="C72" s="3" t="s">
        <v>187</v>
      </c>
      <c r="D72" s="3" t="s">
        <v>36</v>
      </c>
      <c r="E72" s="3">
        <v>1</v>
      </c>
      <c r="F72" s="3" t="s">
        <v>48</v>
      </c>
      <c r="G72" s="3" t="s">
        <v>20</v>
      </c>
      <c r="H72" s="3" t="s">
        <v>24</v>
      </c>
      <c r="I72" s="3" t="s">
        <v>21</v>
      </c>
      <c r="J72" s="13" t="s">
        <v>131</v>
      </c>
      <c r="K72" s="23"/>
      <c r="L72" s="6" t="s">
        <v>22</v>
      </c>
      <c r="M72" s="7">
        <v>2.0499999999999998</v>
      </c>
      <c r="N72" s="7">
        <v>1.5</v>
      </c>
      <c r="O72" s="8" t="s">
        <v>27</v>
      </c>
      <c r="P72" s="7">
        <f t="shared" si="10"/>
        <v>83</v>
      </c>
      <c r="Q72" s="28">
        <f t="shared" si="6"/>
        <v>1.5749999999999997</v>
      </c>
      <c r="R72" s="9">
        <f t="shared" si="11"/>
        <v>7.0534999999999997</v>
      </c>
      <c r="S72" s="10">
        <f t="shared" si="7"/>
        <v>90.0535</v>
      </c>
      <c r="T72" s="11">
        <f t="shared" si="8"/>
        <v>0.54285714285714282</v>
      </c>
      <c r="U72" s="12">
        <f t="shared" si="9"/>
        <v>8.4981927710843369E-2</v>
      </c>
      <c r="V72">
        <f>COUNTIF($L$2:L72,1)</f>
        <v>38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44373</v>
      </c>
      <c r="C73" s="3" t="s">
        <v>177</v>
      </c>
      <c r="D73" s="3" t="s">
        <v>36</v>
      </c>
      <c r="E73" s="3">
        <v>1</v>
      </c>
      <c r="F73" s="3" t="s">
        <v>188</v>
      </c>
      <c r="G73" s="3" t="s">
        <v>20</v>
      </c>
      <c r="H73" s="3" t="s">
        <v>79</v>
      </c>
      <c r="I73" s="3" t="s">
        <v>21</v>
      </c>
      <c r="J73" s="5" t="s">
        <v>178</v>
      </c>
      <c r="K73" s="23" t="s">
        <v>164</v>
      </c>
      <c r="L73" s="6" t="s">
        <v>26</v>
      </c>
      <c r="M73" s="7">
        <v>1.99</v>
      </c>
      <c r="N73" s="7">
        <v>1.5</v>
      </c>
      <c r="O73" s="8" t="s">
        <v>27</v>
      </c>
      <c r="P73" s="7">
        <f t="shared" si="10"/>
        <v>84.5</v>
      </c>
      <c r="Q73" s="29">
        <f t="shared" si="6"/>
        <v>-1.5</v>
      </c>
      <c r="R73" s="9">
        <f t="shared" si="11"/>
        <v>5.5534999999999997</v>
      </c>
      <c r="S73" s="10">
        <f t="shared" si="7"/>
        <v>90.0535</v>
      </c>
      <c r="T73" s="11">
        <f t="shared" si="8"/>
        <v>0.53521126760563376</v>
      </c>
      <c r="U73" s="12">
        <f t="shared" si="9"/>
        <v>6.5721893491124256E-2</v>
      </c>
      <c r="V73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44373</v>
      </c>
      <c r="C74" s="3" t="s">
        <v>189</v>
      </c>
      <c r="D74" s="3" t="s">
        <v>60</v>
      </c>
      <c r="E74" s="3">
        <v>1</v>
      </c>
      <c r="F74" s="3" t="s">
        <v>190</v>
      </c>
      <c r="G74" s="3" t="s">
        <v>20</v>
      </c>
      <c r="H74" s="3" t="s">
        <v>24</v>
      </c>
      <c r="I74" s="3" t="s">
        <v>25</v>
      </c>
      <c r="J74" s="13" t="s">
        <v>191</v>
      </c>
      <c r="K74" s="23"/>
      <c r="L74" s="6" t="s">
        <v>22</v>
      </c>
      <c r="M74" s="7">
        <v>1.9430000000000001</v>
      </c>
      <c r="N74" s="7">
        <v>1.5</v>
      </c>
      <c r="O74" s="8" t="s">
        <v>27</v>
      </c>
      <c r="P74" s="7">
        <f t="shared" si="10"/>
        <v>86</v>
      </c>
      <c r="Q74" s="28">
        <f t="shared" si="6"/>
        <v>1.4145000000000003</v>
      </c>
      <c r="R74" s="9">
        <f t="shared" si="11"/>
        <v>6.968</v>
      </c>
      <c r="S74" s="10">
        <f t="shared" si="7"/>
        <v>92.968000000000004</v>
      </c>
      <c r="T74" s="11">
        <f t="shared" si="8"/>
        <v>0.54166666666666663</v>
      </c>
      <c r="U74" s="12">
        <f t="shared" si="9"/>
        <v>8.1023255813953532E-2</v>
      </c>
      <c r="V74">
        <f>COUNTIF($L$2:L74,1)</f>
        <v>39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44373</v>
      </c>
      <c r="C75" s="3" t="s">
        <v>192</v>
      </c>
      <c r="D75" s="3" t="s">
        <v>36</v>
      </c>
      <c r="E75" s="3">
        <v>1</v>
      </c>
      <c r="F75" s="3" t="s">
        <v>171</v>
      </c>
      <c r="G75" s="3" t="s">
        <v>20</v>
      </c>
      <c r="H75" s="3" t="s">
        <v>24</v>
      </c>
      <c r="I75" s="3" t="s">
        <v>25</v>
      </c>
      <c r="J75" s="13" t="s">
        <v>193</v>
      </c>
      <c r="K75" s="23"/>
      <c r="L75" s="6" t="s">
        <v>22</v>
      </c>
      <c r="M75" s="7">
        <v>2.13</v>
      </c>
      <c r="N75" s="7">
        <v>1</v>
      </c>
      <c r="O75" s="8" t="s">
        <v>27</v>
      </c>
      <c r="P75" s="7">
        <f t="shared" si="10"/>
        <v>87</v>
      </c>
      <c r="Q75" s="28">
        <f t="shared" si="6"/>
        <v>1.1299999999999999</v>
      </c>
      <c r="R75" s="9">
        <f t="shared" si="11"/>
        <v>8.097999999999999</v>
      </c>
      <c r="S75" s="10">
        <f t="shared" si="7"/>
        <v>95.097999999999999</v>
      </c>
      <c r="T75" s="11">
        <f t="shared" si="8"/>
        <v>0.54794520547945202</v>
      </c>
      <c r="U75" s="12">
        <f t="shared" si="9"/>
        <v>9.3080459770114934E-2</v>
      </c>
      <c r="V75">
        <f>COUNTIF($L$2:L75,1)</f>
        <v>40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44373</v>
      </c>
      <c r="C76" s="3" t="s">
        <v>194</v>
      </c>
      <c r="D76" s="3" t="s">
        <v>36</v>
      </c>
      <c r="E76" s="3">
        <v>1</v>
      </c>
      <c r="F76" s="3" t="s">
        <v>195</v>
      </c>
      <c r="G76" s="3" t="s">
        <v>20</v>
      </c>
      <c r="H76" s="3" t="s">
        <v>73</v>
      </c>
      <c r="I76" s="3" t="s">
        <v>21</v>
      </c>
      <c r="J76" s="5" t="s">
        <v>114</v>
      </c>
      <c r="K76" s="23"/>
      <c r="L76" s="6" t="s">
        <v>26</v>
      </c>
      <c r="M76" s="7">
        <v>3.4</v>
      </c>
      <c r="N76" s="7">
        <v>1</v>
      </c>
      <c r="O76" s="8" t="s">
        <v>27</v>
      </c>
      <c r="P76" s="7">
        <f t="shared" si="10"/>
        <v>88</v>
      </c>
      <c r="Q76" s="29">
        <f t="shared" si="6"/>
        <v>-1</v>
      </c>
      <c r="R76" s="9">
        <f t="shared" si="11"/>
        <v>7.097999999999999</v>
      </c>
      <c r="S76" s="10">
        <f t="shared" si="7"/>
        <v>95.097999999999999</v>
      </c>
      <c r="T76" s="11">
        <f t="shared" si="8"/>
        <v>0.54054054054054057</v>
      </c>
      <c r="U76" s="12">
        <f t="shared" si="9"/>
        <v>8.0659090909090903E-2</v>
      </c>
      <c r="V76">
        <f>COUNTIF($L$2:L76,1)</f>
        <v>40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63.75" x14ac:dyDescent="0.2">
      <c r="A77" s="3">
        <v>75</v>
      </c>
      <c r="B77" s="4">
        <v>44373</v>
      </c>
      <c r="C77" s="3" t="s">
        <v>196</v>
      </c>
      <c r="D77" s="3" t="s">
        <v>60</v>
      </c>
      <c r="E77" s="3">
        <v>5</v>
      </c>
      <c r="F77" s="3" t="s">
        <v>197</v>
      </c>
      <c r="G77" s="3" t="s">
        <v>20</v>
      </c>
      <c r="H77" s="3" t="s">
        <v>24</v>
      </c>
      <c r="I77" s="3" t="s">
        <v>25</v>
      </c>
      <c r="J77" s="5" t="s">
        <v>198</v>
      </c>
      <c r="K77" s="23"/>
      <c r="L77" s="6" t="s">
        <v>26</v>
      </c>
      <c r="M77" s="7">
        <v>47.6</v>
      </c>
      <c r="N77" s="7">
        <v>0.5</v>
      </c>
      <c r="O77" s="8" t="s">
        <v>27</v>
      </c>
      <c r="P77" s="7">
        <f t="shared" si="10"/>
        <v>88.5</v>
      </c>
      <c r="Q77" s="29">
        <f t="shared" si="6"/>
        <v>-0.5</v>
      </c>
      <c r="R77" s="9">
        <f t="shared" si="11"/>
        <v>6.597999999999999</v>
      </c>
      <c r="S77" s="10">
        <f t="shared" si="7"/>
        <v>95.097999999999999</v>
      </c>
      <c r="T77" s="11">
        <f t="shared" si="8"/>
        <v>0.53333333333333333</v>
      </c>
      <c r="U77" s="12">
        <f t="shared" si="9"/>
        <v>7.455367231638417E-2</v>
      </c>
      <c r="V77">
        <f>COUNTIF($L$2:L77,1)</f>
        <v>40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44373</v>
      </c>
      <c r="C78" s="3" t="s">
        <v>199</v>
      </c>
      <c r="D78" s="3" t="s">
        <v>60</v>
      </c>
      <c r="E78" s="3">
        <v>1</v>
      </c>
      <c r="F78" s="3" t="s">
        <v>200</v>
      </c>
      <c r="G78" s="3" t="s">
        <v>20</v>
      </c>
      <c r="H78" s="3" t="s">
        <v>24</v>
      </c>
      <c r="I78" s="3" t="s">
        <v>25</v>
      </c>
      <c r="J78" s="5" t="s">
        <v>76</v>
      </c>
      <c r="K78" s="23"/>
      <c r="L78" s="6" t="s">
        <v>26</v>
      </c>
      <c r="M78" s="7">
        <v>2.12</v>
      </c>
      <c r="N78" s="7">
        <v>1.5</v>
      </c>
      <c r="O78" s="8" t="s">
        <v>27</v>
      </c>
      <c r="P78" s="7">
        <f t="shared" si="10"/>
        <v>90</v>
      </c>
      <c r="Q78" s="29">
        <f t="shared" si="6"/>
        <v>-1.5</v>
      </c>
      <c r="R78" s="9">
        <f t="shared" si="11"/>
        <v>5.097999999999999</v>
      </c>
      <c r="S78" s="10">
        <f t="shared" si="7"/>
        <v>95.097999999999999</v>
      </c>
      <c r="T78" s="11">
        <f t="shared" si="8"/>
        <v>0.52631578947368418</v>
      </c>
      <c r="U78" s="12">
        <f t="shared" si="9"/>
        <v>5.6644444444444435E-2</v>
      </c>
      <c r="V78">
        <f>COUNTIF($L$2:L78,1)</f>
        <v>40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44374</v>
      </c>
      <c r="C79" s="3" t="s">
        <v>201</v>
      </c>
      <c r="D79" s="3" t="s">
        <v>23</v>
      </c>
      <c r="E79" s="3">
        <v>1</v>
      </c>
      <c r="F79" s="3" t="s">
        <v>202</v>
      </c>
      <c r="G79" s="3" t="s">
        <v>20</v>
      </c>
      <c r="H79" s="3" t="s">
        <v>24</v>
      </c>
      <c r="I79" s="3" t="s">
        <v>25</v>
      </c>
      <c r="J79" s="5" t="s">
        <v>32</v>
      </c>
      <c r="K79" s="23"/>
      <c r="L79" s="6" t="s">
        <v>26</v>
      </c>
      <c r="M79" s="7">
        <v>2.0299999999999998</v>
      </c>
      <c r="N79" s="7">
        <v>1.5</v>
      </c>
      <c r="O79" s="8" t="s">
        <v>27</v>
      </c>
      <c r="P79" s="7">
        <f t="shared" si="10"/>
        <v>91.5</v>
      </c>
      <c r="Q79" s="29">
        <f t="shared" si="6"/>
        <v>-1.5</v>
      </c>
      <c r="R79" s="9">
        <f t="shared" si="11"/>
        <v>3.597999999999999</v>
      </c>
      <c r="S79" s="10">
        <f t="shared" si="7"/>
        <v>95.097999999999999</v>
      </c>
      <c r="T79" s="11">
        <f t="shared" si="8"/>
        <v>0.51948051948051943</v>
      </c>
      <c r="U79" s="12">
        <f t="shared" si="9"/>
        <v>3.9322404371584685E-2</v>
      </c>
      <c r="V79">
        <f>COUNTIF($L$2:L79,1)</f>
        <v>40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44374</v>
      </c>
      <c r="C80" s="3" t="s">
        <v>203</v>
      </c>
      <c r="D80" s="3" t="s">
        <v>23</v>
      </c>
      <c r="E80" s="3">
        <v>1</v>
      </c>
      <c r="F80" s="3" t="s">
        <v>204</v>
      </c>
      <c r="G80" s="3" t="s">
        <v>20</v>
      </c>
      <c r="H80" s="3" t="s">
        <v>24</v>
      </c>
      <c r="I80" s="3" t="s">
        <v>25</v>
      </c>
      <c r="J80" s="5" t="s">
        <v>172</v>
      </c>
      <c r="K80" s="23"/>
      <c r="L80" s="6" t="s">
        <v>26</v>
      </c>
      <c r="M80" s="7">
        <v>2.25</v>
      </c>
      <c r="N80" s="7">
        <v>1</v>
      </c>
      <c r="O80" s="8" t="s">
        <v>27</v>
      </c>
      <c r="P80" s="7">
        <f t="shared" si="10"/>
        <v>92.5</v>
      </c>
      <c r="Q80" s="29">
        <f t="shared" si="6"/>
        <v>-1</v>
      </c>
      <c r="R80" s="9">
        <f t="shared" si="11"/>
        <v>2.597999999999999</v>
      </c>
      <c r="S80" s="10">
        <f t="shared" si="7"/>
        <v>95.097999999999999</v>
      </c>
      <c r="T80" s="11">
        <f t="shared" si="8"/>
        <v>0.51282051282051277</v>
      </c>
      <c r="U80" s="12">
        <f t="shared" si="9"/>
        <v>2.8086486486486477E-2</v>
      </c>
      <c r="V80">
        <f>COUNTIF($L$2:L80,1)</f>
        <v>40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7.25" customHeight="1" x14ac:dyDescent="0.2">
      <c r="A81" s="3">
        <v>79</v>
      </c>
      <c r="B81" s="4">
        <v>44374</v>
      </c>
      <c r="C81" s="3" t="s">
        <v>205</v>
      </c>
      <c r="D81" s="3" t="s">
        <v>23</v>
      </c>
      <c r="E81" s="3">
        <v>1</v>
      </c>
      <c r="F81" s="3" t="s">
        <v>48</v>
      </c>
      <c r="G81" s="3" t="s">
        <v>20</v>
      </c>
      <c r="H81" s="3" t="s">
        <v>73</v>
      </c>
      <c r="I81" s="3" t="s">
        <v>21</v>
      </c>
      <c r="J81" s="5" t="s">
        <v>121</v>
      </c>
      <c r="K81" s="23" t="s">
        <v>206</v>
      </c>
      <c r="L81" s="6" t="s">
        <v>26</v>
      </c>
      <c r="M81" s="7">
        <v>2.5499999999999998</v>
      </c>
      <c r="N81" s="7">
        <v>2</v>
      </c>
      <c r="O81" s="8" t="s">
        <v>27</v>
      </c>
      <c r="P81" s="7">
        <f t="shared" si="10"/>
        <v>94.5</v>
      </c>
      <c r="Q81" s="29">
        <f t="shared" si="6"/>
        <v>-2</v>
      </c>
      <c r="R81" s="9">
        <f t="shared" si="11"/>
        <v>0.59799999999999898</v>
      </c>
      <c r="S81" s="10">
        <f t="shared" si="7"/>
        <v>95.097999999999999</v>
      </c>
      <c r="T81" s="11">
        <f t="shared" si="8"/>
        <v>0.50632911392405067</v>
      </c>
      <c r="U81" s="12">
        <f t="shared" si="9"/>
        <v>6.3280423280423171E-3</v>
      </c>
      <c r="V81">
        <f>COUNTIF($L$2:L81,1)</f>
        <v>40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7.25" customHeight="1" x14ac:dyDescent="0.2">
      <c r="A82" s="3">
        <v>80</v>
      </c>
      <c r="B82" s="4">
        <v>44374</v>
      </c>
      <c r="C82" s="3" t="s">
        <v>207</v>
      </c>
      <c r="D82" s="3" t="s">
        <v>60</v>
      </c>
      <c r="E82" s="3">
        <v>1</v>
      </c>
      <c r="F82" s="3" t="s">
        <v>208</v>
      </c>
      <c r="G82" s="3" t="s">
        <v>20</v>
      </c>
      <c r="H82" s="3" t="s">
        <v>73</v>
      </c>
      <c r="I82" s="3" t="s">
        <v>25</v>
      </c>
      <c r="J82" s="13" t="s">
        <v>209</v>
      </c>
      <c r="K82" s="23"/>
      <c r="L82" s="6" t="s">
        <v>22</v>
      </c>
      <c r="M82" s="7">
        <v>2.06</v>
      </c>
      <c r="N82" s="7">
        <v>1</v>
      </c>
      <c r="O82" s="8" t="s">
        <v>27</v>
      </c>
      <c r="P82" s="7">
        <f t="shared" si="10"/>
        <v>95.5</v>
      </c>
      <c r="Q82" s="28">
        <f t="shared" si="6"/>
        <v>1.06</v>
      </c>
      <c r="R82" s="9">
        <f t="shared" si="11"/>
        <v>1.657999999999999</v>
      </c>
      <c r="S82" s="10">
        <f t="shared" si="7"/>
        <v>97.158000000000001</v>
      </c>
      <c r="T82" s="11">
        <f t="shared" si="8"/>
        <v>0.51249999999999996</v>
      </c>
      <c r="U82" s="12">
        <f t="shared" si="9"/>
        <v>1.7361256544502632E-2</v>
      </c>
      <c r="V82">
        <f>COUNTIF($L$2:L82,1)</f>
        <v>41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44374</v>
      </c>
      <c r="C83" s="3" t="s">
        <v>207</v>
      </c>
      <c r="D83" s="3" t="s">
        <v>60</v>
      </c>
      <c r="E83" s="3">
        <v>1</v>
      </c>
      <c r="F83" s="3" t="s">
        <v>200</v>
      </c>
      <c r="G83" s="3" t="s">
        <v>20</v>
      </c>
      <c r="H83" s="3" t="s">
        <v>24</v>
      </c>
      <c r="I83" s="3" t="s">
        <v>25</v>
      </c>
      <c r="J83" s="5" t="s">
        <v>30</v>
      </c>
      <c r="K83" s="23"/>
      <c r="L83" s="6" t="s">
        <v>26</v>
      </c>
      <c r="M83" s="7">
        <v>2.12</v>
      </c>
      <c r="N83" s="7">
        <v>1.5</v>
      </c>
      <c r="O83" s="8" t="s">
        <v>27</v>
      </c>
      <c r="P83" s="7">
        <f t="shared" si="10"/>
        <v>97</v>
      </c>
      <c r="Q83" s="29">
        <f t="shared" si="6"/>
        <v>-1.5</v>
      </c>
      <c r="R83" s="9">
        <f t="shared" si="11"/>
        <v>0.15799999999999903</v>
      </c>
      <c r="S83" s="10">
        <f t="shared" si="7"/>
        <v>97.158000000000001</v>
      </c>
      <c r="T83" s="11">
        <f t="shared" si="8"/>
        <v>0.50617283950617287</v>
      </c>
      <c r="U83" s="12">
        <f t="shared" si="9"/>
        <v>1.6288659793814561E-3</v>
      </c>
      <c r="V83">
        <f>COUNTIF($L$2:L83,1)</f>
        <v>41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44374</v>
      </c>
      <c r="C84" s="3" t="s">
        <v>210</v>
      </c>
      <c r="D84" s="3" t="s">
        <v>60</v>
      </c>
      <c r="E84" s="3">
        <v>1</v>
      </c>
      <c r="F84" s="3" t="s">
        <v>195</v>
      </c>
      <c r="G84" s="3" t="s">
        <v>20</v>
      </c>
      <c r="H84" s="3" t="s">
        <v>24</v>
      </c>
      <c r="I84" s="3" t="s">
        <v>25</v>
      </c>
      <c r="J84" s="5" t="s">
        <v>51</v>
      </c>
      <c r="K84" s="23" t="s">
        <v>211</v>
      </c>
      <c r="L84" s="6" t="s">
        <v>26</v>
      </c>
      <c r="M84" s="7">
        <v>5.0999999999999996</v>
      </c>
      <c r="N84" s="7">
        <v>1</v>
      </c>
      <c r="O84" s="8" t="s">
        <v>27</v>
      </c>
      <c r="P84" s="7">
        <f t="shared" si="10"/>
        <v>98</v>
      </c>
      <c r="Q84" s="29">
        <f t="shared" si="6"/>
        <v>-1</v>
      </c>
      <c r="R84" s="9">
        <f t="shared" si="11"/>
        <v>-0.84200000000000097</v>
      </c>
      <c r="S84" s="10">
        <f t="shared" si="7"/>
        <v>97.158000000000001</v>
      </c>
      <c r="T84" s="11">
        <f t="shared" si="8"/>
        <v>0.5</v>
      </c>
      <c r="U84" s="12">
        <f t="shared" si="9"/>
        <v>-8.591836734693865E-3</v>
      </c>
      <c r="V84">
        <f>COUNTIF($L$2:L84,1)</f>
        <v>41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44374</v>
      </c>
      <c r="C85" s="3" t="s">
        <v>210</v>
      </c>
      <c r="D85" s="3" t="s">
        <v>60</v>
      </c>
      <c r="E85" s="3">
        <v>1</v>
      </c>
      <c r="F85" s="3" t="s">
        <v>152</v>
      </c>
      <c r="G85" s="3" t="s">
        <v>20</v>
      </c>
      <c r="H85" s="3" t="s">
        <v>24</v>
      </c>
      <c r="I85" s="3" t="s">
        <v>25</v>
      </c>
      <c r="J85" s="5" t="s">
        <v>51</v>
      </c>
      <c r="K85" s="23" t="s">
        <v>164</v>
      </c>
      <c r="L85" s="6" t="s">
        <v>26</v>
      </c>
      <c r="M85" s="7">
        <v>1.869</v>
      </c>
      <c r="N85" s="7">
        <v>2</v>
      </c>
      <c r="O85" s="8" t="s">
        <v>27</v>
      </c>
      <c r="P85" s="7">
        <f t="shared" si="10"/>
        <v>100</v>
      </c>
      <c r="Q85" s="39">
        <f t="shared" si="6"/>
        <v>-2</v>
      </c>
      <c r="R85" s="30">
        <f t="shared" si="11"/>
        <v>-2.842000000000001</v>
      </c>
      <c r="S85" s="31">
        <f t="shared" si="7"/>
        <v>97.158000000000001</v>
      </c>
      <c r="T85" s="38">
        <f t="shared" si="8"/>
        <v>0.49397590361445781</v>
      </c>
      <c r="U85" s="12">
        <f t="shared" si="9"/>
        <v>-2.8419999999999987E-2</v>
      </c>
      <c r="V85">
        <f>COUNTIF($L$2:L85,1)</f>
        <v>41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</sheetData>
  <sheetProtection selectLockedCells="1" selectUnlockedCells="1"/>
  <autoFilter ref="A1:IK3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2021-06-28T11:32:39Z</dcterms:modified>
</cp:coreProperties>
</file>