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M\Dropbox\Tippbrüder\Statistik\"/>
    </mc:Choice>
  </mc:AlternateContent>
  <xr:revisionPtr revIDLastSave="0" documentId="13_ncr:1_{8CEB8A38-3A5D-4CB7-AFFE-84AE775A6786}" xr6:coauthVersionLast="46" xr6:coauthVersionMax="46" xr10:uidLastSave="{00000000-0000-0000-0000-000000000000}"/>
  <bookViews>
    <workbookView xWindow="-120" yWindow="-120" windowWidth="29040" windowHeight="15840" tabRatio="282" xr2:uid="{00000000-000D-0000-FFFF-FFFF00000000}"/>
  </bookViews>
  <sheets>
    <sheet name="April" sheetId="1" r:id="rId1"/>
  </sheets>
  <definedNames>
    <definedName name="__Anonymous_Sheet_DB__1">April!#REF!</definedName>
    <definedName name="__xlnm._FilterDatabase" localSheetId="0">April!#REF!</definedName>
    <definedName name="__xlnm._FilterDatabase_1">April!#REF!</definedName>
    <definedName name="_xlnm._FilterDatabase" localSheetId="0" hidden="1">April!$A$1:$IK$92</definedName>
    <definedName name="Excel_BuiltIn__FilterDatabase" localSheetId="0">April!#REF!</definedName>
    <definedName name="Excel_BuiltIn__FilterDatabase_1">April!#REF!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96" i="1" l="1"/>
  <c r="T96" i="1" s="1"/>
  <c r="Q96" i="1"/>
  <c r="V95" i="1"/>
  <c r="T95" i="1" s="1"/>
  <c r="Q95" i="1"/>
  <c r="V94" i="1"/>
  <c r="T94" i="1" s="1"/>
  <c r="Q94" i="1"/>
  <c r="P94" i="1"/>
  <c r="P95" i="1" s="1"/>
  <c r="V93" i="1"/>
  <c r="T93" i="1" s="1"/>
  <c r="Q93" i="1"/>
  <c r="R93" i="1" s="1"/>
  <c r="R94" i="1" s="1"/>
  <c r="R95" i="1" s="1"/>
  <c r="R96" i="1" s="1"/>
  <c r="P93" i="1"/>
  <c r="S93" i="1" s="1"/>
  <c r="U93" i="1" s="1"/>
  <c r="V92" i="1"/>
  <c r="T92" i="1" s="1"/>
  <c r="Q92" i="1"/>
  <c r="V91" i="1"/>
  <c r="T91" i="1" s="1"/>
  <c r="Q91" i="1"/>
  <c r="V90" i="1"/>
  <c r="T90" i="1" s="1"/>
  <c r="Q90" i="1"/>
  <c r="V89" i="1"/>
  <c r="T89" i="1" s="1"/>
  <c r="Q89" i="1"/>
  <c r="V88" i="1"/>
  <c r="T88" i="1" s="1"/>
  <c r="Q88" i="1"/>
  <c r="V87" i="1"/>
  <c r="T87" i="1" s="1"/>
  <c r="Q87" i="1"/>
  <c r="V86" i="1"/>
  <c r="T86" i="1" s="1"/>
  <c r="Q86" i="1"/>
  <c r="V85" i="1"/>
  <c r="T85" i="1" s="1"/>
  <c r="Q85" i="1"/>
  <c r="V84" i="1"/>
  <c r="T84" i="1" s="1"/>
  <c r="Q84" i="1"/>
  <c r="V83" i="1"/>
  <c r="T83" i="1" s="1"/>
  <c r="Q83" i="1"/>
  <c r="V82" i="1"/>
  <c r="T82" i="1" s="1"/>
  <c r="Q82" i="1"/>
  <c r="V81" i="1"/>
  <c r="T81" i="1" s="1"/>
  <c r="Q81" i="1"/>
  <c r="V80" i="1"/>
  <c r="T80" i="1" s="1"/>
  <c r="Q80" i="1"/>
  <c r="V79" i="1"/>
  <c r="T79" i="1" s="1"/>
  <c r="Q79" i="1"/>
  <c r="V78" i="1"/>
  <c r="T78" i="1" s="1"/>
  <c r="Q78" i="1"/>
  <c r="V77" i="1"/>
  <c r="T77" i="1" s="1"/>
  <c r="Q77" i="1"/>
  <c r="V76" i="1"/>
  <c r="T76" i="1" s="1"/>
  <c r="Q76" i="1"/>
  <c r="V75" i="1"/>
  <c r="T75" i="1" s="1"/>
  <c r="Q75" i="1"/>
  <c r="V74" i="1"/>
  <c r="T74" i="1" s="1"/>
  <c r="Q74" i="1"/>
  <c r="V73" i="1"/>
  <c r="T73" i="1" s="1"/>
  <c r="Q73" i="1"/>
  <c r="V72" i="1"/>
  <c r="T72" i="1" s="1"/>
  <c r="Q72" i="1"/>
  <c r="V71" i="1"/>
  <c r="T71" i="1" s="1"/>
  <c r="Q71" i="1"/>
  <c r="V70" i="1"/>
  <c r="T70" i="1" s="1"/>
  <c r="Q70" i="1"/>
  <c r="V69" i="1"/>
  <c r="T69" i="1" s="1"/>
  <c r="Q69" i="1"/>
  <c r="V68" i="1"/>
  <c r="T68" i="1" s="1"/>
  <c r="Q68" i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 s="1"/>
  <c r="Q63" i="1"/>
  <c r="V62" i="1"/>
  <c r="T62" i="1" s="1"/>
  <c r="Q62" i="1"/>
  <c r="V61" i="1"/>
  <c r="T61" i="1" s="1"/>
  <c r="Q61" i="1"/>
  <c r="V60" i="1"/>
  <c r="T60" i="1" s="1"/>
  <c r="Q60" i="1"/>
  <c r="V59" i="1"/>
  <c r="T59" i="1" s="1"/>
  <c r="Q59" i="1"/>
  <c r="V58" i="1"/>
  <c r="T58" i="1" s="1"/>
  <c r="Q58" i="1"/>
  <c r="V57" i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/>
  <c r="T53" i="1" s="1"/>
  <c r="Q53" i="1"/>
  <c r="V52" i="1"/>
  <c r="T52" i="1" s="1"/>
  <c r="Q52" i="1"/>
  <c r="V51" i="1"/>
  <c r="T51" i="1" s="1"/>
  <c r="Q51" i="1"/>
  <c r="V50" i="1"/>
  <c r="T50" i="1" s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 s="1"/>
  <c r="Q41" i="1"/>
  <c r="V40" i="1"/>
  <c r="T40" i="1" s="1"/>
  <c r="Q40" i="1"/>
  <c r="V39" i="1"/>
  <c r="T39" i="1" s="1"/>
  <c r="Q39" i="1"/>
  <c r="V38" i="1"/>
  <c r="T38" i="1" s="1"/>
  <c r="Q38" i="1"/>
  <c r="V37" i="1"/>
  <c r="T37" i="1" s="1"/>
  <c r="Q37" i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P96" i="1" l="1"/>
  <c r="S96" i="1" s="1"/>
  <c r="U96" i="1" s="1"/>
  <c r="S95" i="1"/>
  <c r="U95" i="1" s="1"/>
  <c r="S94" i="1"/>
  <c r="U94" i="1" s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P4" i="1" s="1"/>
  <c r="P5" i="1" s="1"/>
  <c r="P6" i="1" s="1"/>
  <c r="S3" i="1" l="1"/>
  <c r="U3" i="1" s="1"/>
  <c r="R4" i="1"/>
  <c r="P7" i="1"/>
  <c r="S4" i="1" l="1"/>
  <c r="U4" i="1" s="1"/>
  <c r="R5" i="1"/>
  <c r="P8" i="1"/>
  <c r="P9" i="1" l="1"/>
  <c r="R6" i="1"/>
  <c r="S5" i="1"/>
  <c r="U5" i="1" s="1"/>
  <c r="R7" i="1" l="1"/>
  <c r="S6" i="1"/>
  <c r="U6" i="1" s="1"/>
  <c r="P10" i="1"/>
  <c r="P11" i="1" l="1"/>
  <c r="R8" i="1"/>
  <c r="S7" i="1"/>
  <c r="U7" i="1" s="1"/>
  <c r="R9" i="1" l="1"/>
  <c r="S8" i="1"/>
  <c r="U8" i="1" s="1"/>
  <c r="P12" i="1"/>
  <c r="P13" i="1" l="1"/>
  <c r="R10" i="1"/>
  <c r="S9" i="1"/>
  <c r="U9" i="1" s="1"/>
  <c r="R11" i="1" l="1"/>
  <c r="S10" i="1"/>
  <c r="U10" i="1" s="1"/>
  <c r="P14" i="1"/>
  <c r="P15" i="1" l="1"/>
  <c r="R12" i="1"/>
  <c r="S11" i="1"/>
  <c r="U11" i="1" s="1"/>
  <c r="R13" i="1" l="1"/>
  <c r="S12" i="1"/>
  <c r="U12" i="1" s="1"/>
  <c r="P16" i="1"/>
  <c r="P17" i="1" l="1"/>
  <c r="R14" i="1"/>
  <c r="S13" i="1"/>
  <c r="U13" i="1" s="1"/>
  <c r="R15" i="1" l="1"/>
  <c r="S14" i="1"/>
  <c r="U14" i="1" s="1"/>
  <c r="P18" i="1"/>
  <c r="P19" i="1" l="1"/>
  <c r="R16" i="1"/>
  <c r="S15" i="1"/>
  <c r="U15" i="1" s="1"/>
  <c r="P20" i="1" l="1"/>
  <c r="R17" i="1"/>
  <c r="S16" i="1"/>
  <c r="U16" i="1" s="1"/>
  <c r="R18" i="1" l="1"/>
  <c r="S17" i="1"/>
  <c r="U17" i="1" s="1"/>
  <c r="P21" i="1"/>
  <c r="P22" i="1" s="1"/>
  <c r="P23" i="1" l="1"/>
  <c r="R19" i="1"/>
  <c r="S18" i="1"/>
  <c r="U18" i="1" s="1"/>
  <c r="P24" i="1" l="1"/>
  <c r="R20" i="1"/>
  <c r="S19" i="1"/>
  <c r="U19" i="1" s="1"/>
  <c r="P25" i="1" l="1"/>
  <c r="R21" i="1"/>
  <c r="S20" i="1"/>
  <c r="U20" i="1" s="1"/>
  <c r="S21" i="1" l="1"/>
  <c r="U21" i="1" s="1"/>
  <c r="R22" i="1"/>
  <c r="P26" i="1"/>
  <c r="P27" i="1" l="1"/>
  <c r="R23" i="1"/>
  <c r="S22" i="1"/>
  <c r="U22" i="1" s="1"/>
  <c r="R24" i="1" l="1"/>
  <c r="S23" i="1"/>
  <c r="U23" i="1" s="1"/>
  <c r="P28" i="1"/>
  <c r="P29" i="1" l="1"/>
  <c r="R25" i="1"/>
  <c r="S24" i="1"/>
  <c r="U24" i="1" s="1"/>
  <c r="R26" i="1" l="1"/>
  <c r="S25" i="1"/>
  <c r="U25" i="1" s="1"/>
  <c r="P30" i="1"/>
  <c r="P31" i="1" l="1"/>
  <c r="R27" i="1"/>
  <c r="S26" i="1"/>
  <c r="U26" i="1" s="1"/>
  <c r="R28" i="1" l="1"/>
  <c r="S27" i="1"/>
  <c r="U27" i="1" s="1"/>
  <c r="P32" i="1"/>
  <c r="P33" i="1" l="1"/>
  <c r="R29" i="1"/>
  <c r="S28" i="1"/>
  <c r="U28" i="1" s="1"/>
  <c r="R30" i="1" l="1"/>
  <c r="S29" i="1"/>
  <c r="U29" i="1" s="1"/>
  <c r="P34" i="1"/>
  <c r="P35" i="1" l="1"/>
  <c r="R31" i="1"/>
  <c r="S30" i="1"/>
  <c r="U30" i="1" s="1"/>
  <c r="P36" i="1" l="1"/>
  <c r="R32" i="1"/>
  <c r="S31" i="1"/>
  <c r="U31" i="1" s="1"/>
  <c r="R33" i="1" l="1"/>
  <c r="S32" i="1"/>
  <c r="U32" i="1" s="1"/>
  <c r="P37" i="1"/>
  <c r="P38" i="1" l="1"/>
  <c r="R34" i="1"/>
  <c r="S33" i="1"/>
  <c r="U33" i="1" s="1"/>
  <c r="R35" i="1" l="1"/>
  <c r="S34" i="1"/>
  <c r="U34" i="1" s="1"/>
  <c r="P39" i="1"/>
  <c r="P40" i="1" l="1"/>
  <c r="R36" i="1"/>
  <c r="S35" i="1"/>
  <c r="U35" i="1" s="1"/>
  <c r="R37" i="1" l="1"/>
  <c r="S36" i="1"/>
  <c r="U36" i="1" s="1"/>
  <c r="P41" i="1"/>
  <c r="P42" i="1" l="1"/>
  <c r="R38" i="1"/>
  <c r="S37" i="1"/>
  <c r="U37" i="1" s="1"/>
  <c r="R39" i="1" l="1"/>
  <c r="S38" i="1"/>
  <c r="U38" i="1" s="1"/>
  <c r="P43" i="1"/>
  <c r="P44" i="1" l="1"/>
  <c r="R40" i="1"/>
  <c r="S39" i="1"/>
  <c r="U39" i="1" s="1"/>
  <c r="R41" i="1" l="1"/>
  <c r="S40" i="1"/>
  <c r="U40" i="1" s="1"/>
  <c r="P45" i="1"/>
  <c r="P46" i="1" l="1"/>
  <c r="R42" i="1"/>
  <c r="S41" i="1"/>
  <c r="U41" i="1" s="1"/>
  <c r="R43" i="1" l="1"/>
  <c r="S42" i="1"/>
  <c r="U42" i="1" s="1"/>
  <c r="P47" i="1"/>
  <c r="P48" i="1" l="1"/>
  <c r="R44" i="1"/>
  <c r="S43" i="1"/>
  <c r="U43" i="1" s="1"/>
  <c r="R45" i="1" l="1"/>
  <c r="S44" i="1"/>
  <c r="U44" i="1" s="1"/>
  <c r="P49" i="1"/>
  <c r="P50" i="1" l="1"/>
  <c r="R46" i="1"/>
  <c r="S45" i="1"/>
  <c r="U45" i="1" s="1"/>
  <c r="R47" i="1" l="1"/>
  <c r="S46" i="1"/>
  <c r="U46" i="1" s="1"/>
  <c r="P51" i="1"/>
  <c r="P52" i="1" l="1"/>
  <c r="R48" i="1"/>
  <c r="S47" i="1"/>
  <c r="U47" i="1" s="1"/>
  <c r="R49" i="1" l="1"/>
  <c r="S48" i="1"/>
  <c r="U48" i="1" s="1"/>
  <c r="P53" i="1"/>
  <c r="P54" i="1" l="1"/>
  <c r="R50" i="1"/>
  <c r="S49" i="1"/>
  <c r="U49" i="1" s="1"/>
  <c r="R51" i="1" l="1"/>
  <c r="S50" i="1"/>
  <c r="U50" i="1" s="1"/>
  <c r="P55" i="1"/>
  <c r="P56" i="1" l="1"/>
  <c r="R52" i="1"/>
  <c r="S51" i="1"/>
  <c r="U51" i="1" s="1"/>
  <c r="R53" i="1" l="1"/>
  <c r="S52" i="1"/>
  <c r="U52" i="1" s="1"/>
  <c r="P57" i="1"/>
  <c r="P58" i="1" l="1"/>
  <c r="R54" i="1"/>
  <c r="S53" i="1"/>
  <c r="U53" i="1" s="1"/>
  <c r="R55" i="1" l="1"/>
  <c r="S54" i="1"/>
  <c r="U54" i="1" s="1"/>
  <c r="P59" i="1"/>
  <c r="P60" i="1" l="1"/>
  <c r="R56" i="1"/>
  <c r="S55" i="1"/>
  <c r="U55" i="1" s="1"/>
  <c r="R57" i="1" l="1"/>
  <c r="S56" i="1"/>
  <c r="U56" i="1" s="1"/>
  <c r="P61" i="1"/>
  <c r="P62" i="1" l="1"/>
  <c r="R58" i="1"/>
  <c r="S57" i="1"/>
  <c r="U57" i="1" s="1"/>
  <c r="R59" i="1" l="1"/>
  <c r="S58" i="1"/>
  <c r="U58" i="1" s="1"/>
  <c r="P63" i="1"/>
  <c r="P64" i="1" l="1"/>
  <c r="R60" i="1"/>
  <c r="S59" i="1"/>
  <c r="U59" i="1" s="1"/>
  <c r="R61" i="1" l="1"/>
  <c r="S60" i="1"/>
  <c r="U60" i="1" s="1"/>
  <c r="P65" i="1"/>
  <c r="P66" i="1" s="1"/>
  <c r="P67" i="1" l="1"/>
  <c r="R62" i="1"/>
  <c r="S61" i="1"/>
  <c r="U61" i="1" s="1"/>
  <c r="P68" i="1" l="1"/>
  <c r="R63" i="1"/>
  <c r="S62" i="1"/>
  <c r="U62" i="1" s="1"/>
  <c r="P69" i="1" l="1"/>
  <c r="R64" i="1"/>
  <c r="S63" i="1"/>
  <c r="U63" i="1" s="1"/>
  <c r="P70" i="1" l="1"/>
  <c r="R65" i="1"/>
  <c r="S64" i="1"/>
  <c r="U64" i="1" s="1"/>
  <c r="S65" i="1" l="1"/>
  <c r="U65" i="1" s="1"/>
  <c r="R66" i="1"/>
  <c r="P71" i="1"/>
  <c r="P72" i="1" l="1"/>
  <c r="R67" i="1"/>
  <c r="S66" i="1"/>
  <c r="U66" i="1" s="1"/>
  <c r="P73" i="1" l="1"/>
  <c r="R68" i="1"/>
  <c r="S67" i="1"/>
  <c r="U67" i="1" s="1"/>
  <c r="R69" i="1" l="1"/>
  <c r="S68" i="1"/>
  <c r="U68" i="1" s="1"/>
  <c r="P74" i="1"/>
  <c r="P75" i="1" l="1"/>
  <c r="R70" i="1"/>
  <c r="S69" i="1"/>
  <c r="U69" i="1" s="1"/>
  <c r="R71" i="1" l="1"/>
  <c r="S70" i="1"/>
  <c r="U70" i="1" s="1"/>
  <c r="P76" i="1"/>
  <c r="P77" i="1" l="1"/>
  <c r="R72" i="1"/>
  <c r="S71" i="1"/>
  <c r="U71" i="1" s="1"/>
  <c r="R73" i="1" l="1"/>
  <c r="S72" i="1"/>
  <c r="U72" i="1" s="1"/>
  <c r="P78" i="1"/>
  <c r="P79" i="1" l="1"/>
  <c r="R74" i="1"/>
  <c r="S73" i="1"/>
  <c r="U73" i="1" s="1"/>
  <c r="R75" i="1" l="1"/>
  <c r="S74" i="1"/>
  <c r="U74" i="1" s="1"/>
  <c r="P80" i="1"/>
  <c r="P81" i="1" l="1"/>
  <c r="R76" i="1"/>
  <c r="S75" i="1"/>
  <c r="U75" i="1" s="1"/>
  <c r="P82" i="1" l="1"/>
  <c r="R77" i="1"/>
  <c r="S76" i="1"/>
  <c r="U76" i="1" s="1"/>
  <c r="R78" i="1" l="1"/>
  <c r="S77" i="1"/>
  <c r="U77" i="1" s="1"/>
  <c r="P83" i="1"/>
  <c r="P84" i="1" l="1"/>
  <c r="R79" i="1"/>
  <c r="S78" i="1"/>
  <c r="U78" i="1" s="1"/>
  <c r="R80" i="1" l="1"/>
  <c r="S79" i="1"/>
  <c r="U79" i="1" s="1"/>
  <c r="P85" i="1"/>
  <c r="P86" i="1" l="1"/>
  <c r="R81" i="1"/>
  <c r="S80" i="1"/>
  <c r="U80" i="1" s="1"/>
  <c r="R82" i="1" l="1"/>
  <c r="S81" i="1"/>
  <c r="U81" i="1" s="1"/>
  <c r="P87" i="1"/>
  <c r="P88" i="1" l="1"/>
  <c r="R83" i="1"/>
  <c r="S82" i="1"/>
  <c r="U82" i="1" s="1"/>
  <c r="R84" i="1" l="1"/>
  <c r="S83" i="1"/>
  <c r="U83" i="1" s="1"/>
  <c r="P89" i="1"/>
  <c r="P90" i="1" l="1"/>
  <c r="R85" i="1"/>
  <c r="S84" i="1"/>
  <c r="U84" i="1" s="1"/>
  <c r="R86" i="1" l="1"/>
  <c r="S85" i="1"/>
  <c r="U85" i="1" s="1"/>
  <c r="P91" i="1"/>
  <c r="P92" i="1" l="1"/>
  <c r="R87" i="1"/>
  <c r="S86" i="1"/>
  <c r="U86" i="1" s="1"/>
  <c r="R88" i="1" l="1"/>
  <c r="S87" i="1"/>
  <c r="U87" i="1" s="1"/>
  <c r="R89" i="1" l="1"/>
  <c r="S88" i="1"/>
  <c r="U88" i="1" s="1"/>
  <c r="R90" i="1" l="1"/>
  <c r="S89" i="1"/>
  <c r="U89" i="1" s="1"/>
  <c r="R91" i="1" l="1"/>
  <c r="S90" i="1"/>
  <c r="U90" i="1" s="1"/>
  <c r="R92" i="1" l="1"/>
  <c r="S92" i="1" s="1"/>
  <c r="U92" i="1" s="1"/>
  <c r="S91" i="1"/>
  <c r="U91" i="1" s="1"/>
</calcChain>
</file>

<file path=xl/sharedStrings.xml><?xml version="1.0" encoding="utf-8"?>
<sst xmlns="http://schemas.openxmlformats.org/spreadsheetml/2006/main" count="895" uniqueCount="216">
  <si>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</si>
  <si>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</si>
  <si>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</si>
  <si>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</si>
  <si>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</si>
  <si>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</si>
  <si>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</si>
  <si>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</si>
  <si>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</si>
  <si>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</si>
  <si>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returned</t>
  </si>
  <si>
    <t>Hitrate</t>
  </si>
  <si>
    <t>Yield %</t>
  </si>
  <si>
    <t>RIGHT?</t>
  </si>
  <si>
    <t>Treffer</t>
  </si>
  <si>
    <t>Anzahl</t>
  </si>
  <si>
    <t>Einheiten</t>
  </si>
  <si>
    <t>Tippgeber</t>
  </si>
  <si>
    <t>GEWINN</t>
  </si>
  <si>
    <t>Monatsstand</t>
  </si>
  <si>
    <t>ma</t>
  </si>
  <si>
    <t>Live</t>
  </si>
  <si>
    <t>1</t>
  </si>
  <si>
    <t>Amateure</t>
  </si>
  <si>
    <t>asian</t>
  </si>
  <si>
    <t>Pregame</t>
  </si>
  <si>
    <t>1-1</t>
  </si>
  <si>
    <t>0</t>
  </si>
  <si>
    <t>nein</t>
  </si>
  <si>
    <t>Fussball</t>
  </si>
  <si>
    <t>Karten</t>
  </si>
  <si>
    <t>beide treffen &amp; over 2,5</t>
  </si>
  <si>
    <t>2-0</t>
  </si>
  <si>
    <t>1-2</t>
  </si>
  <si>
    <t>over 4,5 Karten
over 2,5 Karten</t>
  </si>
  <si>
    <t>1 asian -1
1 asian -1</t>
  </si>
  <si>
    <t>unlucky</t>
  </si>
  <si>
    <t>2 asian -1</t>
  </si>
  <si>
    <t>0-0</t>
  </si>
  <si>
    <t>1-0</t>
  </si>
  <si>
    <t>0-1</t>
  </si>
  <si>
    <t>2-3</t>
  </si>
  <si>
    <t>Almere - NEC</t>
  </si>
  <si>
    <t>Telstar - Jong Utrecht</t>
  </si>
  <si>
    <t>Maastricht - Eindhoven
Levante - Huesca</t>
  </si>
  <si>
    <t>over 2
over 3,5 Karten</t>
  </si>
  <si>
    <r>
      <rPr>
        <b/>
        <sz val="10"/>
        <color rgb="FF0070C0"/>
        <rFont val="Arial"/>
        <family val="2"/>
      </rPr>
      <t>2-0</t>
    </r>
    <r>
      <rPr>
        <b/>
        <sz val="10"/>
        <color rgb="FFFF0000"/>
        <rFont val="Arial"/>
        <family val="2"/>
      </rPr>
      <t xml:space="preserve">
</t>
    </r>
    <r>
      <rPr>
        <b/>
        <sz val="10"/>
        <color rgb="FF00B050"/>
        <rFont val="Arial"/>
        <family val="2"/>
      </rPr>
      <t>4</t>
    </r>
  </si>
  <si>
    <t>Excelsior - Jong PSV</t>
  </si>
  <si>
    <t>over 2,25 asian</t>
  </si>
  <si>
    <t>Monaco - Metz</t>
  </si>
  <si>
    <t>1 asian -1</t>
  </si>
  <si>
    <t>4-0</t>
  </si>
  <si>
    <t>Chelsea - West Brom
Neapel - Crotone</t>
  </si>
  <si>
    <r>
      <rPr>
        <b/>
        <sz val="10"/>
        <color rgb="FFFF0000"/>
        <rFont val="Arial"/>
        <family val="2"/>
      </rPr>
      <t>2-5</t>
    </r>
    <r>
      <rPr>
        <b/>
        <sz val="10"/>
        <color rgb="FF00B050"/>
        <rFont val="Arial"/>
        <family val="2"/>
      </rPr>
      <t xml:space="preserve">
</t>
    </r>
    <r>
      <rPr>
        <b/>
        <sz val="10"/>
        <color rgb="FF0070C0"/>
        <rFont val="Arial"/>
        <family val="2"/>
      </rPr>
      <t>4-3</t>
    </r>
  </si>
  <si>
    <t>rot nach 30 min</t>
  </si>
  <si>
    <t>Ahlen - Düsseldorf II</t>
  </si>
  <si>
    <t>Bahlinger - Stuttgart II</t>
  </si>
  <si>
    <t>Walldorf - Kassel</t>
  </si>
  <si>
    <t>Essen - Schalke II
Steinbach - Pirmasens</t>
  </si>
  <si>
    <t>1 asian -1,25
1 asian -1</t>
  </si>
  <si>
    <r>
      <rPr>
        <b/>
        <sz val="10"/>
        <color rgb="FF00B050"/>
        <rFont val="Arial"/>
        <family val="2"/>
      </rPr>
      <t>5-0</t>
    </r>
    <r>
      <rPr>
        <b/>
        <sz val="10"/>
        <color rgb="FFFF0000"/>
        <rFont val="Arial"/>
        <family val="2"/>
      </rPr>
      <t xml:space="preserve">
1-1</t>
    </r>
  </si>
  <si>
    <t>RW Koblenz - Elversberg</t>
  </si>
  <si>
    <t>Benevento - Parma
Mainz - Bielefeld</t>
  </si>
  <si>
    <t>yoni</t>
  </si>
  <si>
    <r>
      <t xml:space="preserve">3
</t>
    </r>
    <r>
      <rPr>
        <b/>
        <sz val="10"/>
        <color rgb="FF00B050"/>
        <rFont val="Arial"/>
        <family val="2"/>
      </rPr>
      <t>5</t>
    </r>
  </si>
  <si>
    <t>Schiri lächerlich</t>
  </si>
  <si>
    <t>Dortmund - Frankfurt
Augsburg - Hoffenheim</t>
  </si>
  <si>
    <t>over 2,5 Karten
beide treffen</t>
  </si>
  <si>
    <t>3
2-1</t>
  </si>
  <si>
    <t>Leipzig - Bayern
Arsenal - Liverpool</t>
  </si>
  <si>
    <t>over 2,5 Karten
over 2,5 Karten</t>
  </si>
  <si>
    <r>
      <rPr>
        <b/>
        <sz val="10"/>
        <color rgb="FF00B050"/>
        <rFont val="Arial"/>
        <family val="2"/>
      </rPr>
      <t>5</t>
    </r>
    <r>
      <rPr>
        <b/>
        <sz val="10"/>
        <color rgb="FFFF0000"/>
        <rFont val="Arial"/>
        <family val="2"/>
      </rPr>
      <t xml:space="preserve">
2</t>
    </r>
  </si>
  <si>
    <t>Alaves - Celta Vigo
Elche - Betis</t>
  </si>
  <si>
    <t>over 4,5 Karten
over 3,5 Karten</t>
  </si>
  <si>
    <t>10
5</t>
  </si>
  <si>
    <t>Dortmund II - F. Köln</t>
  </si>
  <si>
    <t>Oss - Volendam</t>
  </si>
  <si>
    <t>Jong Utrecht - Graafschap</t>
  </si>
  <si>
    <t>Roda - Almere</t>
  </si>
  <si>
    <t>3x Pfosten</t>
  </si>
  <si>
    <t>City - Dortmund
Bayern - Paris
Porto - Chelsea</t>
  </si>
  <si>
    <t>over 2,5
over 2,5
2</t>
  </si>
  <si>
    <t>2-1
2-3
0-2</t>
  </si>
  <si>
    <t>Juve - Neapel
Bayern - Paris
Porto - Chelsea</t>
  </si>
  <si>
    <t>over 3,5 Karten
over 3,5 Karten
over 3,5 Karten</t>
  </si>
  <si>
    <r>
      <t xml:space="preserve">3
</t>
    </r>
    <r>
      <rPr>
        <b/>
        <sz val="10"/>
        <color rgb="FF00B050"/>
        <rFont val="Arial"/>
        <family val="2"/>
      </rPr>
      <t>5</t>
    </r>
    <r>
      <rPr>
        <b/>
        <sz val="10"/>
        <color rgb="FFFF0000"/>
        <rFont val="Arial"/>
        <family val="2"/>
      </rPr>
      <t xml:space="preserve">
2</t>
    </r>
  </si>
  <si>
    <t>Bayern - Paris
Porto - Chelsea</t>
  </si>
  <si>
    <t>over 3,5 Karten
over 3,5 Karten</t>
  </si>
  <si>
    <t>Huesca - Elche
Bilbao - Alaves</t>
  </si>
  <si>
    <t>4
4</t>
  </si>
  <si>
    <t>Huesca - Elche</t>
  </si>
  <si>
    <t>over 5 Karten asian</t>
  </si>
  <si>
    <t>4</t>
  </si>
  <si>
    <t>Breda - Jong Utrecht</t>
  </si>
  <si>
    <t>3-1</t>
  </si>
  <si>
    <t>Eindhoven - Jong PSV</t>
  </si>
  <si>
    <t>0-2</t>
  </si>
  <si>
    <t>Homburg - Walldorf</t>
  </si>
  <si>
    <t>Ulm - Hoffenheim II</t>
  </si>
  <si>
    <t>4-1</t>
  </si>
  <si>
    <t>Essen - Bergisch
Bremen - Leipzig</t>
  </si>
  <si>
    <t>1 asian -1,25
2</t>
  </si>
  <si>
    <t>4-0
1-4</t>
  </si>
  <si>
    <t>Spezia - Crotone</t>
  </si>
  <si>
    <t>3-2</t>
  </si>
  <si>
    <t>Hertha - Gladbach</t>
  </si>
  <si>
    <t>2-2</t>
  </si>
  <si>
    <t>Sittard - Emmen</t>
  </si>
  <si>
    <t>1-3</t>
  </si>
  <si>
    <t>Zwolle - Twente</t>
  </si>
  <si>
    <t>Venlo - Eindhoven
Juve - Genua</t>
  </si>
  <si>
    <t>2
1 asian -1</t>
  </si>
  <si>
    <t>0-2
3-1</t>
  </si>
  <si>
    <t>Sampdoria - Neapel</t>
  </si>
  <si>
    <t>Tor aberkannt</t>
  </si>
  <si>
    <t>West Ham - Leicester</t>
  </si>
  <si>
    <t>Nomme Kalju - Levadia Tallinn</t>
  </si>
  <si>
    <t>Abbruch</t>
  </si>
  <si>
    <t>Maastricht - Roda</t>
  </si>
  <si>
    <t>2-4</t>
  </si>
  <si>
    <t>Paris - Bayern</t>
  </si>
  <si>
    <t>over 11 Ecken</t>
  </si>
  <si>
    <t>13</t>
  </si>
  <si>
    <t>over 4,5 Karten</t>
  </si>
  <si>
    <t>cbet</t>
  </si>
  <si>
    <t>Großaspach - Alzenau</t>
  </si>
  <si>
    <t>Straelen - Köln II</t>
  </si>
  <si>
    <t>0-3</t>
  </si>
  <si>
    <t>F. Köln - Ahlen</t>
  </si>
  <si>
    <t>Elfer verschossen</t>
  </si>
  <si>
    <t>Dortmund - Man. City</t>
  </si>
  <si>
    <t>Slavia Prag - Arsenal</t>
  </si>
  <si>
    <t>beide treffen</t>
  </si>
  <si>
    <t>0-4</t>
  </si>
  <si>
    <t>Slavia Prag - Arsenal
Roma - Ajax</t>
  </si>
  <si>
    <t>over 4 Karten asian
over 10 Ecken asian</t>
  </si>
  <si>
    <t>3
8</t>
  </si>
  <si>
    <t>Roda - Breda</t>
  </si>
  <si>
    <t>3-3</t>
  </si>
  <si>
    <t>Eindhoven - Jong Ajax</t>
  </si>
  <si>
    <t>over 1,75</t>
  </si>
  <si>
    <t>3-0</t>
  </si>
  <si>
    <t>Gladbach II - Ahlen</t>
  </si>
  <si>
    <t>Mainz II - Kassel</t>
  </si>
  <si>
    <t>2-1</t>
  </si>
  <si>
    <t>Großaspach - Schott Mainz</t>
  </si>
  <si>
    <t>1-4</t>
  </si>
  <si>
    <t>Steinbach - Alzenau</t>
  </si>
  <si>
    <t>Sampdoria - Verona</t>
  </si>
  <si>
    <t>Augsburg - Bielefeld
Leverkusen - Köln
Cagliari - Parma</t>
  </si>
  <si>
    <t>over 2,5
over 2,5
over 4,5</t>
  </si>
  <si>
    <r>
      <rPr>
        <b/>
        <sz val="10"/>
        <color rgb="FF00B050"/>
        <rFont val="Arial"/>
        <family val="2"/>
      </rPr>
      <t>5</t>
    </r>
    <r>
      <rPr>
        <b/>
        <sz val="10"/>
        <color rgb="FFFF0000"/>
        <rFont val="Arial"/>
        <family val="2"/>
      </rPr>
      <t xml:space="preserve">
2
</t>
    </r>
    <r>
      <rPr>
        <b/>
        <sz val="10"/>
        <color rgb="FF00B050"/>
        <rFont val="Arial"/>
        <family val="2"/>
      </rPr>
      <t>6</t>
    </r>
  </si>
  <si>
    <t>lächerlich</t>
  </si>
  <si>
    <t>Sassuolo - Florenz</t>
  </si>
  <si>
    <t>Paris - Etienne
Atletico - Eibar</t>
  </si>
  <si>
    <t>1
1</t>
  </si>
  <si>
    <t>3-2
5-0</t>
  </si>
  <si>
    <t>Oberhausen - Dortmund II</t>
  </si>
  <si>
    <t>Osasuna - Elche
Bologna - Spezia
Betis - Valencia</t>
  </si>
  <si>
    <t>over 3,5 Karten
over 3,5 Karten
over 2,5 Karten</t>
  </si>
  <si>
    <r>
      <t xml:space="preserve">3
2
</t>
    </r>
    <r>
      <rPr>
        <b/>
        <sz val="10"/>
        <color rgb="FF00B050"/>
        <rFont val="Arial"/>
        <family val="2"/>
      </rPr>
      <t>4</t>
    </r>
  </si>
  <si>
    <t>Wolfsberger - Tirol</t>
  </si>
  <si>
    <t>Stade Brest - Lens</t>
  </si>
  <si>
    <t>Nimes - Straßburg</t>
  </si>
  <si>
    <t>Turin - Roma</t>
  </si>
  <si>
    <t>Alaves - Huesca
Bordeaux - Monaco</t>
  </si>
  <si>
    <t>over 4,5 Karten
2</t>
  </si>
  <si>
    <r>
      <t xml:space="preserve">3
</t>
    </r>
    <r>
      <rPr>
        <b/>
        <sz val="10"/>
        <color rgb="FF00B050"/>
        <rFont val="Arial"/>
        <family val="2"/>
      </rPr>
      <t>0-3</t>
    </r>
  </si>
  <si>
    <t>Chancenwucher</t>
  </si>
  <si>
    <t>Jong PSV - Graafschap</t>
  </si>
  <si>
    <t>Stuttgart II - Hoffenheim II</t>
  </si>
  <si>
    <t>Homburg - Mainz II</t>
  </si>
  <si>
    <t>Köln - Leipzig</t>
  </si>
  <si>
    <t>Chelsea - Brighton</t>
  </si>
  <si>
    <t>Kassel - Bahlinger</t>
  </si>
  <si>
    <t>Milan - Sassuolo</t>
  </si>
  <si>
    <t>Bologna - Turin</t>
  </si>
  <si>
    <t>Juve - Parma
Cadiz - Real</t>
  </si>
  <si>
    <t>1 asian -1
2 asian -1</t>
  </si>
  <si>
    <t>3-1
0-3</t>
  </si>
  <si>
    <t>Atletico - Huesca
Barca - Getafe</t>
  </si>
  <si>
    <t>2-0
5-2</t>
  </si>
  <si>
    <t>Augsburg - Köln
Den Bosch - Roda</t>
  </si>
  <si>
    <t>over 3,5 Karten
over 2,5 Tore</t>
  </si>
  <si>
    <t>5
7-0</t>
  </si>
  <si>
    <t>Arsenal - Everton
Jong Ajax - Nijmegen</t>
  </si>
  <si>
    <t>over 1,5
over 2,5</t>
  </si>
  <si>
    <t>0-1
0-1</t>
  </si>
  <si>
    <t>Bahlinger - Homburg</t>
  </si>
  <si>
    <t>Großaspach - Kassel</t>
  </si>
  <si>
    <t>Ahlen - Oberhausen</t>
  </si>
  <si>
    <t>Genua - Spezia</t>
  </si>
  <si>
    <t>Freiburg - Hoffenheim</t>
  </si>
  <si>
    <t>Emmen - Heracles</t>
  </si>
  <si>
    <t>Mainz II - Elversberg</t>
  </si>
  <si>
    <t>1-5</t>
  </si>
  <si>
    <t>Den Haag - Sittard</t>
  </si>
  <si>
    <t>Volendam - Telstar</t>
  </si>
  <si>
    <t>Florenz - Juve
Angers - Monaco</t>
  </si>
  <si>
    <t>2
2</t>
  </si>
  <si>
    <r>
      <t xml:space="preserve">1-1
</t>
    </r>
    <r>
      <rPr>
        <b/>
        <sz val="10"/>
        <color rgb="FF00B050"/>
        <rFont val="Arial"/>
        <family val="2"/>
      </rPr>
      <t>0-1</t>
    </r>
  </si>
  <si>
    <t>Twente - Utrecht</t>
  </si>
  <si>
    <t>Villarreal - Barca</t>
  </si>
  <si>
    <t>Cagliari - Roma</t>
  </si>
  <si>
    <t>Cagliari - Roma
Lyon - Lille</t>
  </si>
  <si>
    <t>4
3</t>
  </si>
  <si>
    <t>Angers - Monaco</t>
  </si>
  <si>
    <t>2 asian -0,75</t>
  </si>
  <si>
    <t>Turin - Neapel</t>
  </si>
  <si>
    <t>Kuressaare - Flora</t>
  </si>
  <si>
    <t>2 asian -2,25</t>
  </si>
  <si>
    <t>FC Eindhoven - Den Bosch
Oss - Jong Utrecht</t>
  </si>
  <si>
    <t>over 2,5
over 2,5</t>
  </si>
  <si>
    <r>
      <t xml:space="preserve">1-0
</t>
    </r>
    <r>
      <rPr>
        <b/>
        <sz val="10"/>
        <color rgb="FF00B050"/>
        <rFont val="Arial"/>
        <family val="2"/>
      </rPr>
      <t>0-4</t>
    </r>
  </si>
  <si>
    <t>Bremen - Leipzig</t>
  </si>
  <si>
    <t>2 asian -1,25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</si>
</sst>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26"/>
      </patternFill>
    </fill>
    <fill>
      <patternFill patternType="solid">
        <fgColor theme="3" tint="0.59999389629810485"/>
        <bgColor indexed="26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49" fontId="5" fillId="2" borderId="1" xfId="0" applyNumberFormat="1" applyFont="1" applyFill="1" applyBorder="1" applyAlignment="1">
      <alignment horizontal="center" wrapText="1"/>
    </xf>
    <xf numFmtId="0" fontId="2" fillId="4" borderId="0" xfId="0" applyFont="1" applyFill="1" applyBorder="1"/>
    <xf numFmtId="0" fontId="2" fillId="4" borderId="9" xfId="0" quotePrefix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April</a:t>
            </a:r>
            <a:endParaRPr lang="de-DE"/>
          </a:p>
        </c:rich>
      </c:tx>
      <c:layout>
        <c:manualLayout>
          <c:xMode val="edge"/>
          <c:yMode val="edge"/>
          <c:x val="0.41239959530300591"/>
          <c:y val="4.07419517935879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530940279640784E-2"/>
          <c:y val="8.7873353926764361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1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92-4D09-B350-2159A91A4C7A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3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E0-460C-B490-5D58B86E0B0C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4"/>
              <c:layout>
                <c:manualLayout>
                  <c:x val="-7.4495765816329523E-2"/>
                  <c:y val="-1.7927608036424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62"/>
              <c:layout>
                <c:manualLayout>
                  <c:x val="-7.2678795918371597E-3"/>
                  <c:y val="3.5855216072848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4F-4D25-A29C-CE967D394D2F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33-43D8-8B04-FE587D4C0439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6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68-424C-9B0F-32C981F544A5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8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AF-4EA0-8629-1867797D0655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3"/>
              <c:layout>
                <c:manualLayout>
                  <c:x val="0"/>
                  <c:y val="5.0651331107295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8-4E4E-8AD3-49014F88D526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layout>
                <c:manualLayout>
                  <c:x val="-4.9083744339909951E-3"/>
                  <c:y val="2.6979670499621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02"/>
              <c:layout>
                <c:manualLayout>
                  <c:x val="8.8750108860272884E-4"/>
                  <c:y val="-4.0137627332868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2B-4E0E-A872-DA422BCFF65B}"/>
                </c:ext>
              </c:extLst>
            </c:dLbl>
            <c:dLbl>
              <c:idx val="1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B-4E0E-A872-DA422BCFF65B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B7-4F1C-8DDD-09CCED917509}"/>
                </c:ext>
              </c:extLst>
            </c:dLbl>
            <c:dLbl>
              <c:idx val="138"/>
              <c:layout>
                <c:manualLayout>
                  <c:x val="-1.6580930093914179E-2"/>
                  <c:y val="-6.2713459259775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4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55-4A00-9F74-EAB3A614AF79}"/>
                </c:ext>
              </c:extLst>
            </c:dLbl>
            <c:dLbl>
              <c:idx val="15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0-4EF2-BB6F-4D2265F50F92}"/>
                </c:ext>
              </c:extLst>
            </c:dLbl>
            <c:dLbl>
              <c:idx val="156"/>
              <c:layout>
                <c:manualLayout>
                  <c:x val="-1.2720596615607347E-2"/>
                  <c:y val="3.23909202987319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77"/>
              <c:layout>
                <c:manualLayout>
                  <c:x val="-3.6978538890762684E-2"/>
                  <c:y val="-2.2263266026106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B-43B0-9C25-4C1D545DDB65}"/>
                </c:ext>
              </c:extLst>
            </c:dLbl>
            <c:dLbl>
              <c:idx val="193"/>
              <c:layout>
                <c:manualLayout>
                  <c:x val="-7.991720206159585E-4"/>
                  <c:y val="-8.6356113237389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2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April!$R$3:$R$96</c:f>
              <c:numCache>
                <c:formatCode>General</c:formatCode>
                <c:ptCount val="94"/>
                <c:pt idx="0">
                  <c:v>-1</c:v>
                </c:pt>
                <c:pt idx="1">
                  <c:v>-0.15300000000000002</c:v>
                </c:pt>
                <c:pt idx="2">
                  <c:v>0.34699999999999998</c:v>
                </c:pt>
                <c:pt idx="3">
                  <c:v>-0.65300000000000002</c:v>
                </c:pt>
                <c:pt idx="4">
                  <c:v>0.74799999999999978</c:v>
                </c:pt>
                <c:pt idx="5">
                  <c:v>-1.2520000000000002</c:v>
                </c:pt>
                <c:pt idx="6">
                  <c:v>-2.2520000000000002</c:v>
                </c:pt>
                <c:pt idx="7">
                  <c:v>-3.2520000000000002</c:v>
                </c:pt>
                <c:pt idx="8">
                  <c:v>-2.343</c:v>
                </c:pt>
                <c:pt idx="9">
                  <c:v>-3.343</c:v>
                </c:pt>
                <c:pt idx="10">
                  <c:v>-4.843</c:v>
                </c:pt>
                <c:pt idx="11">
                  <c:v>-6.343</c:v>
                </c:pt>
                <c:pt idx="12">
                  <c:v>-4.9930000000000003</c:v>
                </c:pt>
                <c:pt idx="13">
                  <c:v>-5.9930000000000003</c:v>
                </c:pt>
                <c:pt idx="14">
                  <c:v>-4.673</c:v>
                </c:pt>
                <c:pt idx="15">
                  <c:v>-5.673</c:v>
                </c:pt>
                <c:pt idx="16">
                  <c:v>-6.673</c:v>
                </c:pt>
                <c:pt idx="17">
                  <c:v>-8.173</c:v>
                </c:pt>
                <c:pt idx="18">
                  <c:v>-8.173</c:v>
                </c:pt>
                <c:pt idx="19">
                  <c:v>-6.4145000000000003</c:v>
                </c:pt>
                <c:pt idx="20">
                  <c:v>-7.4145000000000003</c:v>
                </c:pt>
                <c:pt idx="21">
                  <c:v>-8.4145000000000003</c:v>
                </c:pt>
                <c:pt idx="22">
                  <c:v>-6.5695000000000006</c:v>
                </c:pt>
                <c:pt idx="23">
                  <c:v>-7.0695000000000006</c:v>
                </c:pt>
                <c:pt idx="24">
                  <c:v>-6.0695000000000006</c:v>
                </c:pt>
                <c:pt idx="25">
                  <c:v>-7.0695000000000006</c:v>
                </c:pt>
                <c:pt idx="26">
                  <c:v>-5.3595000000000006</c:v>
                </c:pt>
                <c:pt idx="27">
                  <c:v>-4.1995000000000005</c:v>
                </c:pt>
                <c:pt idx="28">
                  <c:v>-3.0795000000000003</c:v>
                </c:pt>
                <c:pt idx="29">
                  <c:v>-2.1185</c:v>
                </c:pt>
                <c:pt idx="30">
                  <c:v>-0.99849999999999994</c:v>
                </c:pt>
                <c:pt idx="31">
                  <c:v>0.14150000000000018</c:v>
                </c:pt>
                <c:pt idx="32">
                  <c:v>-0.85849999999999982</c:v>
                </c:pt>
                <c:pt idx="33">
                  <c:v>0.60350000000000037</c:v>
                </c:pt>
                <c:pt idx="34">
                  <c:v>-0.39649999999999963</c:v>
                </c:pt>
                <c:pt idx="35">
                  <c:v>0.98350000000000026</c:v>
                </c:pt>
                <c:pt idx="36">
                  <c:v>0.98350000000000026</c:v>
                </c:pt>
                <c:pt idx="37">
                  <c:v>2.1235000000000004</c:v>
                </c:pt>
                <c:pt idx="38">
                  <c:v>3.5785000000000005</c:v>
                </c:pt>
                <c:pt idx="39">
                  <c:v>2.5785000000000005</c:v>
                </c:pt>
                <c:pt idx="40">
                  <c:v>3.7785000000000006</c:v>
                </c:pt>
                <c:pt idx="41">
                  <c:v>2.7785000000000006</c:v>
                </c:pt>
                <c:pt idx="42">
                  <c:v>1.7785000000000006</c:v>
                </c:pt>
                <c:pt idx="43">
                  <c:v>1.7785000000000006</c:v>
                </c:pt>
                <c:pt idx="44">
                  <c:v>0.27850000000000064</c:v>
                </c:pt>
                <c:pt idx="45">
                  <c:v>-0.22149999999999936</c:v>
                </c:pt>
                <c:pt idx="46">
                  <c:v>0.65550000000000064</c:v>
                </c:pt>
                <c:pt idx="47">
                  <c:v>1.6655000000000004</c:v>
                </c:pt>
                <c:pt idx="48">
                  <c:v>0.66550000000000042</c:v>
                </c:pt>
                <c:pt idx="49">
                  <c:v>2.2255000000000003</c:v>
                </c:pt>
                <c:pt idx="50">
                  <c:v>3.3255000000000003</c:v>
                </c:pt>
                <c:pt idx="51">
                  <c:v>2.3255000000000003</c:v>
                </c:pt>
                <c:pt idx="52">
                  <c:v>3.5655000000000006</c:v>
                </c:pt>
                <c:pt idx="53">
                  <c:v>2.5655000000000006</c:v>
                </c:pt>
                <c:pt idx="54">
                  <c:v>3.7055000000000007</c:v>
                </c:pt>
                <c:pt idx="55">
                  <c:v>5.1515000000000004</c:v>
                </c:pt>
                <c:pt idx="56">
                  <c:v>4.1515000000000004</c:v>
                </c:pt>
                <c:pt idx="57">
                  <c:v>3.1515000000000004</c:v>
                </c:pt>
                <c:pt idx="58">
                  <c:v>1.6515000000000004</c:v>
                </c:pt>
                <c:pt idx="59">
                  <c:v>0.65150000000000041</c:v>
                </c:pt>
                <c:pt idx="60">
                  <c:v>-0.34849999999999959</c:v>
                </c:pt>
                <c:pt idx="61">
                  <c:v>0.65150000000000041</c:v>
                </c:pt>
                <c:pt idx="62">
                  <c:v>-0.84849999999999959</c:v>
                </c:pt>
                <c:pt idx="63">
                  <c:v>-1.8484999999999996</c:v>
                </c:pt>
                <c:pt idx="64">
                  <c:v>-0.55549999999999944</c:v>
                </c:pt>
                <c:pt idx="65">
                  <c:v>0.44450000000000056</c:v>
                </c:pt>
                <c:pt idx="66">
                  <c:v>-0.55549999999999944</c:v>
                </c:pt>
                <c:pt idx="67">
                  <c:v>-1.5554999999999994</c:v>
                </c:pt>
                <c:pt idx="68">
                  <c:v>-2.5554999999999994</c:v>
                </c:pt>
                <c:pt idx="69">
                  <c:v>-1.6464999999999994</c:v>
                </c:pt>
                <c:pt idx="70">
                  <c:v>-3.1464999999999996</c:v>
                </c:pt>
                <c:pt idx="71">
                  <c:v>-2.1384999999999996</c:v>
                </c:pt>
                <c:pt idx="72">
                  <c:v>-1.0514999999999994</c:v>
                </c:pt>
                <c:pt idx="73">
                  <c:v>0.22250000000000059</c:v>
                </c:pt>
                <c:pt idx="74">
                  <c:v>-0.77749999999999941</c:v>
                </c:pt>
                <c:pt idx="75">
                  <c:v>0.13150000000000062</c:v>
                </c:pt>
                <c:pt idx="76">
                  <c:v>1.6915000000000007</c:v>
                </c:pt>
                <c:pt idx="77">
                  <c:v>0.19150000000000067</c:v>
                </c:pt>
                <c:pt idx="78">
                  <c:v>-0.80849999999999933</c:v>
                </c:pt>
                <c:pt idx="79">
                  <c:v>-1.8084999999999993</c:v>
                </c:pt>
                <c:pt idx="80">
                  <c:v>-0.48849999999999949</c:v>
                </c:pt>
                <c:pt idx="81">
                  <c:v>0.45450000000000057</c:v>
                </c:pt>
                <c:pt idx="82">
                  <c:v>-0.54549999999999943</c:v>
                </c:pt>
                <c:pt idx="83">
                  <c:v>-2.0454999999999997</c:v>
                </c:pt>
                <c:pt idx="84">
                  <c:v>-3.5454999999999997</c:v>
                </c:pt>
                <c:pt idx="85">
                  <c:v>-2.5054999999999996</c:v>
                </c:pt>
                <c:pt idx="86">
                  <c:v>-2.5054999999999996</c:v>
                </c:pt>
                <c:pt idx="87">
                  <c:v>-1.1419999999999995</c:v>
                </c:pt>
                <c:pt idx="88">
                  <c:v>-2.1419999999999995</c:v>
                </c:pt>
                <c:pt idx="89">
                  <c:v>-1.6119999999999994</c:v>
                </c:pt>
                <c:pt idx="90">
                  <c:v>-3.1119999999999992</c:v>
                </c:pt>
                <c:pt idx="91">
                  <c:v>-1.5519999999999992</c:v>
                </c:pt>
                <c:pt idx="92">
                  <c:v>-2.5519999999999992</c:v>
                </c:pt>
                <c:pt idx="93">
                  <c:v>-4.0519999999999996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95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25"/>
      </c:valAx>
      <c:valAx>
        <c:axId val="419923704"/>
        <c:scaling>
          <c:orientation val="minMax"/>
          <c:max val="22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80010</xdr:colOff>
      <xdr:row>96</xdr:row>
      <xdr:rowOff>24557</xdr:rowOff>
    </xdr:from>
    <xdr:to>
      <xdr:col>13</xdr:col>
      <xdr:colOff>508002</xdr:colOff>
      <xdr:row>114</xdr:row>
      <xdr:rowOff>105830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96"/>
  <sheetViews>
    <sheetView tabSelected="1" topLeftCell="A82" zoomScale="90" zoomScaleNormal="90" workbookViewId="0">
      <selection activeCell="O111" sqref="O111"/>
    </sheetView>
  </sheetViews>
  <sheetFormatPr baseColWidth="10" defaultColWidth="11.5703125" defaultRowHeight="15" x14ac:dyDescent="0.25"/>
  <cols>
    <col min="1" max="1" width="9.140625" style="1" customWidth="1"/>
    <col min="2" max="2" width="12" style="1" bestFit="1" customWidth="1"/>
    <col min="3" max="3" width="34" style="1" customWidth="1"/>
    <col min="4" max="4" width="18.42578125" style="1" customWidth="1"/>
    <col min="5" max="5" width="6.42578125" style="1" customWidth="1"/>
    <col min="6" max="6" width="23" style="1" customWidth="1"/>
    <col min="7" max="7" width="9.28515625" style="1" customWidth="1"/>
    <col min="8" max="8" width="10.140625" style="1" customWidth="1"/>
    <col min="9" max="9" width="10.5703125" style="1" customWidth="1"/>
    <col min="10" max="10" width="11.28515625" style="1" customWidth="1"/>
    <col min="11" max="11" width="18.5703125" style="1" customWidth="1"/>
    <col min="12" max="12" width="6.140625" style="2" customWidth="1"/>
    <col min="13" max="245" width="9.140625" style="2" customWidth="1"/>
  </cols>
  <sheetData>
    <row r="1" spans="1:245" s="22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15</v>
      </c>
      <c r="F1" s="14" t="s">
        <v>4</v>
      </c>
      <c r="G1" s="14" t="s">
        <v>17</v>
      </c>
      <c r="H1" s="14" t="s">
        <v>5</v>
      </c>
      <c r="I1" s="14"/>
      <c r="J1" s="15" t="s">
        <v>6</v>
      </c>
      <c r="K1" s="15"/>
      <c r="L1" s="15" t="s">
        <v>13</v>
      </c>
      <c r="M1" s="14" t="s">
        <v>7</v>
      </c>
      <c r="N1" s="14" t="s">
        <v>16</v>
      </c>
      <c r="O1" s="14" t="s">
        <v>8</v>
      </c>
      <c r="P1" s="14" t="s">
        <v>9</v>
      </c>
      <c r="Q1" s="14" t="s">
        <v>18</v>
      </c>
      <c r="R1" s="25" t="s">
        <v>19</v>
      </c>
      <c r="S1" s="26" t="s">
        <v>10</v>
      </c>
      <c r="T1" s="27" t="s">
        <v>11</v>
      </c>
      <c r="U1" s="19" t="s">
        <v>12</v>
      </c>
      <c r="V1" s="20" t="s">
        <v>14</v>
      </c>
      <c r="W1" s="21" t="s">
        <v>15</v>
      </c>
    </row>
    <row r="2" spans="1:245" s="22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5"/>
      <c r="K2" s="15"/>
      <c r="L2" s="15"/>
      <c r="M2" s="14"/>
      <c r="N2" s="14"/>
      <c r="O2" s="14"/>
      <c r="P2" s="14"/>
      <c r="Q2" s="14"/>
      <c r="R2" s="16">
        <v>0</v>
      </c>
      <c r="S2" s="17"/>
      <c r="T2" s="18"/>
      <c r="U2" s="19"/>
      <c r="V2" s="24"/>
      <c r="W2" s="24"/>
    </row>
    <row r="3" spans="1:245" ht="17.25" customHeight="1" x14ac:dyDescent="0.2">
      <c r="A3" s="3">
        <v>1</v>
      </c>
      <c r="B3" s="4">
        <v>44288</v>
      </c>
      <c r="C3" s="3" t="s">
        <v>42</v>
      </c>
      <c r="D3" s="3" t="s">
        <v>29</v>
      </c>
      <c r="E3" s="3">
        <v>1</v>
      </c>
      <c r="F3" s="3" t="s">
        <v>31</v>
      </c>
      <c r="G3" s="3" t="s">
        <v>20</v>
      </c>
      <c r="H3" s="3" t="s">
        <v>24</v>
      </c>
      <c r="I3" s="3" t="s">
        <v>25</v>
      </c>
      <c r="J3" s="5" t="s">
        <v>32</v>
      </c>
      <c r="K3" s="23" t="s">
        <v>36</v>
      </c>
      <c r="L3" s="6" t="s">
        <v>27</v>
      </c>
      <c r="M3" s="7">
        <v>1.9610000000000001</v>
      </c>
      <c r="N3" s="7">
        <v>1</v>
      </c>
      <c r="O3" s="8" t="s">
        <v>28</v>
      </c>
      <c r="P3" s="7">
        <f>N3</f>
        <v>1</v>
      </c>
      <c r="Q3" s="29">
        <f t="shared" ref="Q3:Q66" si="0">IF(AND(L3="1",O3="ja"),(N3*M3*0.95)-N3,IF(AND(L3="1",O3="nein"),N3*M3-N3,-N3))</f>
        <v>-1</v>
      </c>
      <c r="R3" s="9">
        <f>Q3</f>
        <v>-1</v>
      </c>
      <c r="S3" s="10">
        <f t="shared" ref="S3:S66" si="1">P3+R3</f>
        <v>0</v>
      </c>
      <c r="T3" s="11">
        <f t="shared" ref="T3:T66" si="2">V3/W3</f>
        <v>0</v>
      </c>
      <c r="U3" s="12">
        <f t="shared" ref="U3:U66" si="3">((S3-P3)/P3)*100%</f>
        <v>-1</v>
      </c>
      <c r="V3">
        <f>COUNTIF($L$2:L3,1)</f>
        <v>0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17.25" customHeight="1" x14ac:dyDescent="0.2">
      <c r="A4" s="3">
        <v>2</v>
      </c>
      <c r="B4" s="4">
        <v>44288</v>
      </c>
      <c r="C4" s="3" t="s">
        <v>43</v>
      </c>
      <c r="D4" s="3" t="s">
        <v>29</v>
      </c>
      <c r="E4" s="3">
        <v>1</v>
      </c>
      <c r="F4" s="3" t="s">
        <v>31</v>
      </c>
      <c r="G4" s="3" t="s">
        <v>20</v>
      </c>
      <c r="H4" s="3" t="s">
        <v>24</v>
      </c>
      <c r="I4" s="3" t="s">
        <v>25</v>
      </c>
      <c r="J4" s="13" t="s">
        <v>41</v>
      </c>
      <c r="K4" s="23"/>
      <c r="L4" s="6" t="s">
        <v>22</v>
      </c>
      <c r="M4" s="3">
        <v>1.847</v>
      </c>
      <c r="N4" s="7">
        <v>1</v>
      </c>
      <c r="O4" s="8" t="s">
        <v>28</v>
      </c>
      <c r="P4" s="7">
        <f t="shared" ref="P4:P67" si="4">P3+N4</f>
        <v>2</v>
      </c>
      <c r="Q4" s="30">
        <f t="shared" si="0"/>
        <v>0.84699999999999998</v>
      </c>
      <c r="R4" s="9">
        <f t="shared" ref="R4:R67" si="5">R3+Q4</f>
        <v>-0.15300000000000002</v>
      </c>
      <c r="S4" s="10">
        <f t="shared" si="1"/>
        <v>1.847</v>
      </c>
      <c r="T4" s="11">
        <f t="shared" si="2"/>
        <v>0.5</v>
      </c>
      <c r="U4" s="12">
        <f t="shared" si="3"/>
        <v>-7.6500000000000012E-2</v>
      </c>
      <c r="V4">
        <f>COUNTIF($L$2:L4,1)</f>
        <v>1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27" customHeight="1" x14ac:dyDescent="0.2">
      <c r="A5" s="3">
        <v>3</v>
      </c>
      <c r="B5" s="4">
        <v>44288</v>
      </c>
      <c r="C5" s="3" t="s">
        <v>44</v>
      </c>
      <c r="D5" s="3" t="s">
        <v>30</v>
      </c>
      <c r="E5" s="3">
        <v>2</v>
      </c>
      <c r="F5" s="3" t="s">
        <v>45</v>
      </c>
      <c r="G5" s="3" t="s">
        <v>20</v>
      </c>
      <c r="H5" s="3" t="s">
        <v>24</v>
      </c>
      <c r="I5" s="3" t="s">
        <v>25</v>
      </c>
      <c r="J5" s="5" t="s">
        <v>46</v>
      </c>
      <c r="K5" s="23"/>
      <c r="L5" s="6" t="s">
        <v>22</v>
      </c>
      <c r="M5" s="7">
        <v>1.5</v>
      </c>
      <c r="N5" s="7">
        <v>1</v>
      </c>
      <c r="O5" s="8" t="s">
        <v>28</v>
      </c>
      <c r="P5" s="7">
        <f t="shared" si="4"/>
        <v>3</v>
      </c>
      <c r="Q5" s="28">
        <f t="shared" si="0"/>
        <v>0.5</v>
      </c>
      <c r="R5" s="9">
        <f t="shared" si="5"/>
        <v>0.34699999999999998</v>
      </c>
      <c r="S5" s="10">
        <f t="shared" si="1"/>
        <v>3.347</v>
      </c>
      <c r="T5" s="11">
        <f t="shared" si="2"/>
        <v>0.66666666666666663</v>
      </c>
      <c r="U5" s="12">
        <f t="shared" si="3"/>
        <v>0.11566666666666665</v>
      </c>
      <c r="V5">
        <f>COUNTIF($L$2:L5,1)</f>
        <v>2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7.25" customHeight="1" x14ac:dyDescent="0.2">
      <c r="A6" s="3">
        <v>4</v>
      </c>
      <c r="B6" s="4">
        <v>44288</v>
      </c>
      <c r="C6" s="3" t="s">
        <v>47</v>
      </c>
      <c r="D6" s="3" t="s">
        <v>29</v>
      </c>
      <c r="E6" s="3">
        <v>1</v>
      </c>
      <c r="F6" s="3" t="s">
        <v>48</v>
      </c>
      <c r="G6" s="3" t="s">
        <v>20</v>
      </c>
      <c r="H6" s="3" t="s">
        <v>24</v>
      </c>
      <c r="I6" s="3" t="s">
        <v>21</v>
      </c>
      <c r="J6" s="5" t="s">
        <v>38</v>
      </c>
      <c r="K6" s="23"/>
      <c r="L6" s="6" t="s">
        <v>27</v>
      </c>
      <c r="M6" s="7">
        <v>2.09</v>
      </c>
      <c r="N6" s="7">
        <v>1</v>
      </c>
      <c r="O6" s="8" t="s">
        <v>28</v>
      </c>
      <c r="P6" s="7">
        <f t="shared" si="4"/>
        <v>4</v>
      </c>
      <c r="Q6" s="29">
        <f t="shared" si="0"/>
        <v>-1</v>
      </c>
      <c r="R6" s="9">
        <f t="shared" si="5"/>
        <v>-0.65300000000000002</v>
      </c>
      <c r="S6" s="10">
        <f t="shared" si="1"/>
        <v>3.347</v>
      </c>
      <c r="T6" s="11">
        <f t="shared" si="2"/>
        <v>0.5</v>
      </c>
      <c r="U6" s="12">
        <f t="shared" si="3"/>
        <v>-0.16325000000000001</v>
      </c>
      <c r="V6">
        <f>COUNTIF($L$2:L6,1)</f>
        <v>2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17.25" customHeight="1" x14ac:dyDescent="0.2">
      <c r="A7" s="3">
        <v>5</v>
      </c>
      <c r="B7" s="4">
        <v>44289</v>
      </c>
      <c r="C7" s="3" t="s">
        <v>49</v>
      </c>
      <c r="D7" s="3" t="s">
        <v>29</v>
      </c>
      <c r="E7" s="3">
        <v>1</v>
      </c>
      <c r="F7" s="3" t="s">
        <v>50</v>
      </c>
      <c r="G7" s="3" t="s">
        <v>20</v>
      </c>
      <c r="H7" s="3" t="s">
        <v>24</v>
      </c>
      <c r="I7" s="3" t="s">
        <v>25</v>
      </c>
      <c r="J7" s="13" t="s">
        <v>51</v>
      </c>
      <c r="K7" s="23"/>
      <c r="L7" s="6" t="s">
        <v>22</v>
      </c>
      <c r="M7" s="7">
        <v>1.9339999999999999</v>
      </c>
      <c r="N7" s="7">
        <v>1.5</v>
      </c>
      <c r="O7" s="8" t="s">
        <v>28</v>
      </c>
      <c r="P7" s="7">
        <f t="shared" si="4"/>
        <v>5.5</v>
      </c>
      <c r="Q7" s="28">
        <f t="shared" si="0"/>
        <v>1.4009999999999998</v>
      </c>
      <c r="R7" s="9">
        <f t="shared" si="5"/>
        <v>0.74799999999999978</v>
      </c>
      <c r="S7" s="10">
        <f t="shared" si="1"/>
        <v>6.2479999999999993</v>
      </c>
      <c r="T7" s="11">
        <f t="shared" si="2"/>
        <v>0.6</v>
      </c>
      <c r="U7" s="12">
        <f t="shared" si="3"/>
        <v>0.13599999999999987</v>
      </c>
      <c r="V7">
        <f>COUNTIF($L$2:L7,1)</f>
        <v>3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26.25" customHeight="1" x14ac:dyDescent="0.2">
      <c r="A8" s="3">
        <v>6</v>
      </c>
      <c r="B8" s="4">
        <v>44289</v>
      </c>
      <c r="C8" s="3" t="s">
        <v>52</v>
      </c>
      <c r="D8" s="3" t="s">
        <v>29</v>
      </c>
      <c r="E8" s="3">
        <v>2</v>
      </c>
      <c r="F8" s="3" t="s">
        <v>35</v>
      </c>
      <c r="G8" s="3" t="s">
        <v>20</v>
      </c>
      <c r="H8" s="3" t="s">
        <v>24</v>
      </c>
      <c r="I8" s="3" t="s">
        <v>25</v>
      </c>
      <c r="J8" s="13" t="s">
        <v>53</v>
      </c>
      <c r="K8" s="23" t="s">
        <v>54</v>
      </c>
      <c r="L8" s="6" t="s">
        <v>27</v>
      </c>
      <c r="M8" s="7">
        <v>2.0070000000000001</v>
      </c>
      <c r="N8" s="7">
        <v>2</v>
      </c>
      <c r="O8" s="8" t="s">
        <v>28</v>
      </c>
      <c r="P8" s="7">
        <f t="shared" si="4"/>
        <v>7.5</v>
      </c>
      <c r="Q8" s="29">
        <f t="shared" si="0"/>
        <v>-2</v>
      </c>
      <c r="R8" s="9">
        <f t="shared" si="5"/>
        <v>-1.2520000000000002</v>
      </c>
      <c r="S8" s="10">
        <f t="shared" si="1"/>
        <v>6.2479999999999993</v>
      </c>
      <c r="T8" s="11">
        <f t="shared" si="2"/>
        <v>0.5</v>
      </c>
      <c r="U8" s="12">
        <f t="shared" si="3"/>
        <v>-0.16693333333333343</v>
      </c>
      <c r="V8">
        <f>COUNTIF($L$2:L8,1)</f>
        <v>3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17.25" customHeight="1" x14ac:dyDescent="0.2">
      <c r="A9" s="3">
        <v>7</v>
      </c>
      <c r="B9" s="4">
        <v>44289</v>
      </c>
      <c r="C9" s="3" t="s">
        <v>55</v>
      </c>
      <c r="D9" s="3" t="s">
        <v>23</v>
      </c>
      <c r="E9" s="3">
        <v>1</v>
      </c>
      <c r="F9" s="3" t="s">
        <v>31</v>
      </c>
      <c r="G9" s="3" t="s">
        <v>20</v>
      </c>
      <c r="H9" s="3" t="s">
        <v>24</v>
      </c>
      <c r="I9" s="3" t="s">
        <v>25</v>
      </c>
      <c r="J9" s="5" t="s">
        <v>26</v>
      </c>
      <c r="K9" s="23"/>
      <c r="L9" s="6" t="s">
        <v>27</v>
      </c>
      <c r="M9" s="7">
        <v>2.16</v>
      </c>
      <c r="N9" s="7">
        <v>1</v>
      </c>
      <c r="O9" s="8" t="s">
        <v>28</v>
      </c>
      <c r="P9" s="7">
        <f t="shared" si="4"/>
        <v>8.5</v>
      </c>
      <c r="Q9" s="29">
        <f t="shared" si="0"/>
        <v>-1</v>
      </c>
      <c r="R9" s="9">
        <f t="shared" si="5"/>
        <v>-2.2520000000000002</v>
      </c>
      <c r="S9" s="10">
        <f t="shared" si="1"/>
        <v>6.2479999999999993</v>
      </c>
      <c r="T9" s="11">
        <f t="shared" si="2"/>
        <v>0.42857142857142855</v>
      </c>
      <c r="U9" s="12">
        <f t="shared" si="3"/>
        <v>-0.26494117647058829</v>
      </c>
      <c r="V9">
        <f>COUNTIF($L$2:L9,1)</f>
        <v>3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7.25" customHeight="1" x14ac:dyDescent="0.2">
      <c r="A10" s="3">
        <v>8</v>
      </c>
      <c r="B10" s="4">
        <v>44289</v>
      </c>
      <c r="C10" s="3" t="s">
        <v>56</v>
      </c>
      <c r="D10" s="3" t="s">
        <v>23</v>
      </c>
      <c r="E10" s="3">
        <v>1</v>
      </c>
      <c r="F10" s="3" t="s">
        <v>31</v>
      </c>
      <c r="G10" s="3" t="s">
        <v>20</v>
      </c>
      <c r="H10" s="3" t="s">
        <v>24</v>
      </c>
      <c r="I10" s="3" t="s">
        <v>25</v>
      </c>
      <c r="J10" s="5" t="s">
        <v>39</v>
      </c>
      <c r="K10" s="23"/>
      <c r="L10" s="6" t="s">
        <v>27</v>
      </c>
      <c r="M10" s="7">
        <v>2</v>
      </c>
      <c r="N10" s="7">
        <v>1</v>
      </c>
      <c r="O10" s="8" t="s">
        <v>28</v>
      </c>
      <c r="P10" s="7">
        <f t="shared" si="4"/>
        <v>9.5</v>
      </c>
      <c r="Q10" s="29">
        <f t="shared" si="0"/>
        <v>-1</v>
      </c>
      <c r="R10" s="9">
        <f t="shared" si="5"/>
        <v>-3.2520000000000002</v>
      </c>
      <c r="S10" s="10">
        <f t="shared" si="1"/>
        <v>6.2479999999999993</v>
      </c>
      <c r="T10" s="11">
        <f t="shared" si="2"/>
        <v>0.375</v>
      </c>
      <c r="U10" s="12">
        <f t="shared" si="3"/>
        <v>-0.3423157894736843</v>
      </c>
      <c r="V10">
        <f>COUNTIF($L$2:L10,1)</f>
        <v>3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7.25" customHeight="1" x14ac:dyDescent="0.2">
      <c r="A11" s="3">
        <v>9</v>
      </c>
      <c r="B11" s="4">
        <v>44289</v>
      </c>
      <c r="C11" s="3" t="s">
        <v>57</v>
      </c>
      <c r="D11" s="3" t="s">
        <v>23</v>
      </c>
      <c r="E11" s="3">
        <v>1</v>
      </c>
      <c r="F11" s="3" t="s">
        <v>31</v>
      </c>
      <c r="G11" s="3" t="s">
        <v>20</v>
      </c>
      <c r="H11" s="3" t="s">
        <v>24</v>
      </c>
      <c r="I11" s="3" t="s">
        <v>25</v>
      </c>
      <c r="J11" s="13" t="s">
        <v>33</v>
      </c>
      <c r="K11" s="23"/>
      <c r="L11" s="6" t="s">
        <v>22</v>
      </c>
      <c r="M11" s="7">
        <v>1.909</v>
      </c>
      <c r="N11" s="7">
        <v>1</v>
      </c>
      <c r="O11" s="8" t="s">
        <v>28</v>
      </c>
      <c r="P11" s="7">
        <f t="shared" si="4"/>
        <v>10.5</v>
      </c>
      <c r="Q11" s="28">
        <f t="shared" si="0"/>
        <v>0.90900000000000003</v>
      </c>
      <c r="R11" s="9">
        <f t="shared" si="5"/>
        <v>-2.343</v>
      </c>
      <c r="S11" s="10">
        <f t="shared" si="1"/>
        <v>8.157</v>
      </c>
      <c r="T11" s="11">
        <f t="shared" si="2"/>
        <v>0.44444444444444442</v>
      </c>
      <c r="U11" s="12">
        <f t="shared" si="3"/>
        <v>-0.22314285714285714</v>
      </c>
      <c r="V11">
        <f>COUNTIF($L$2:L11,1)</f>
        <v>4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25.5" x14ac:dyDescent="0.2">
      <c r="A12" s="3">
        <v>10</v>
      </c>
      <c r="B12" s="4">
        <v>44289</v>
      </c>
      <c r="C12" s="3" t="s">
        <v>58</v>
      </c>
      <c r="D12" s="3" t="s">
        <v>23</v>
      </c>
      <c r="E12" s="3">
        <v>2</v>
      </c>
      <c r="F12" s="3" t="s">
        <v>59</v>
      </c>
      <c r="G12" s="3" t="s">
        <v>20</v>
      </c>
      <c r="H12" s="3" t="s">
        <v>24</v>
      </c>
      <c r="I12" s="3" t="s">
        <v>25</v>
      </c>
      <c r="J12" s="5" t="s">
        <v>60</v>
      </c>
      <c r="K12" s="23"/>
      <c r="L12" s="6" t="s">
        <v>27</v>
      </c>
      <c r="M12" s="7">
        <v>2.673</v>
      </c>
      <c r="N12" s="7">
        <v>1</v>
      </c>
      <c r="O12" s="8" t="s">
        <v>28</v>
      </c>
      <c r="P12" s="7">
        <f t="shared" si="4"/>
        <v>11.5</v>
      </c>
      <c r="Q12" s="29">
        <f t="shared" si="0"/>
        <v>-1</v>
      </c>
      <c r="R12" s="9">
        <f t="shared" si="5"/>
        <v>-3.343</v>
      </c>
      <c r="S12" s="10">
        <f t="shared" si="1"/>
        <v>8.157</v>
      </c>
      <c r="T12" s="11">
        <f t="shared" si="2"/>
        <v>0.4</v>
      </c>
      <c r="U12" s="12">
        <f t="shared" si="3"/>
        <v>-0.29069565217391302</v>
      </c>
      <c r="V12">
        <f>COUNTIF($L$2:L12,1)</f>
        <v>4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7.25" customHeight="1" x14ac:dyDescent="0.2">
      <c r="A13" s="3">
        <v>11</v>
      </c>
      <c r="B13" s="4">
        <v>44289</v>
      </c>
      <c r="C13" s="3" t="s">
        <v>61</v>
      </c>
      <c r="D13" s="3" t="s">
        <v>23</v>
      </c>
      <c r="E13" s="3">
        <v>1</v>
      </c>
      <c r="F13" s="3" t="s">
        <v>37</v>
      </c>
      <c r="G13" s="3" t="s">
        <v>20</v>
      </c>
      <c r="H13" s="3" t="s">
        <v>24</v>
      </c>
      <c r="I13" s="3" t="s">
        <v>25</v>
      </c>
      <c r="J13" s="5" t="s">
        <v>26</v>
      </c>
      <c r="K13" s="23" t="s">
        <v>79</v>
      </c>
      <c r="L13" s="6" t="s">
        <v>27</v>
      </c>
      <c r="M13" s="7">
        <v>2.02</v>
      </c>
      <c r="N13" s="7">
        <v>1.5</v>
      </c>
      <c r="O13" s="8" t="s">
        <v>28</v>
      </c>
      <c r="P13" s="7">
        <f t="shared" si="4"/>
        <v>13</v>
      </c>
      <c r="Q13" s="29">
        <f t="shared" si="0"/>
        <v>-1.5</v>
      </c>
      <c r="R13" s="9">
        <f t="shared" si="5"/>
        <v>-4.843</v>
      </c>
      <c r="S13" s="10">
        <f t="shared" si="1"/>
        <v>8.157</v>
      </c>
      <c r="T13" s="11">
        <f t="shared" si="2"/>
        <v>0.36363636363636365</v>
      </c>
      <c r="U13" s="12">
        <f t="shared" si="3"/>
        <v>-0.37253846153846154</v>
      </c>
      <c r="V13">
        <f>COUNTIF($L$2:L13,1)</f>
        <v>4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26.25" customHeight="1" x14ac:dyDescent="0.2">
      <c r="A14" s="3">
        <v>12</v>
      </c>
      <c r="B14" s="4">
        <v>44289</v>
      </c>
      <c r="C14" s="3" t="s">
        <v>62</v>
      </c>
      <c r="D14" s="3" t="s">
        <v>30</v>
      </c>
      <c r="E14" s="3">
        <v>2</v>
      </c>
      <c r="F14" s="3" t="s">
        <v>34</v>
      </c>
      <c r="G14" s="3" t="s">
        <v>20</v>
      </c>
      <c r="H14" s="3" t="s">
        <v>63</v>
      </c>
      <c r="I14" s="3" t="s">
        <v>25</v>
      </c>
      <c r="J14" s="5" t="s">
        <v>64</v>
      </c>
      <c r="K14" s="23" t="s">
        <v>65</v>
      </c>
      <c r="L14" s="6" t="s">
        <v>27</v>
      </c>
      <c r="M14" s="7">
        <v>2.0699999999999998</v>
      </c>
      <c r="N14" s="7">
        <v>1.5</v>
      </c>
      <c r="O14" s="8" t="s">
        <v>28</v>
      </c>
      <c r="P14" s="7">
        <f t="shared" si="4"/>
        <v>14.5</v>
      </c>
      <c r="Q14" s="29">
        <f t="shared" si="0"/>
        <v>-1.5</v>
      </c>
      <c r="R14" s="9">
        <f t="shared" si="5"/>
        <v>-6.343</v>
      </c>
      <c r="S14" s="10">
        <f t="shared" si="1"/>
        <v>8.157</v>
      </c>
      <c r="T14" s="11">
        <f t="shared" si="2"/>
        <v>0.33333333333333331</v>
      </c>
      <c r="U14" s="12">
        <f t="shared" si="3"/>
        <v>-0.43744827586206897</v>
      </c>
      <c r="V14">
        <f>COUNTIF($L$2:L14,1)</f>
        <v>4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26.25" customHeight="1" x14ac:dyDescent="0.2">
      <c r="A15" s="3">
        <v>13</v>
      </c>
      <c r="B15" s="4">
        <v>44289</v>
      </c>
      <c r="C15" s="3" t="s">
        <v>66</v>
      </c>
      <c r="D15" s="3" t="s">
        <v>29</v>
      </c>
      <c r="E15" s="3">
        <v>2</v>
      </c>
      <c r="F15" s="3" t="s">
        <v>67</v>
      </c>
      <c r="G15" s="3" t="s">
        <v>20</v>
      </c>
      <c r="H15" s="3" t="s">
        <v>63</v>
      </c>
      <c r="I15" s="3" t="s">
        <v>25</v>
      </c>
      <c r="J15" s="13" t="s">
        <v>68</v>
      </c>
      <c r="K15" s="23"/>
      <c r="L15" s="6" t="s">
        <v>22</v>
      </c>
      <c r="M15" s="7">
        <v>2.35</v>
      </c>
      <c r="N15" s="7">
        <v>1</v>
      </c>
      <c r="O15" s="8" t="s">
        <v>28</v>
      </c>
      <c r="P15" s="7">
        <f t="shared" si="4"/>
        <v>15.5</v>
      </c>
      <c r="Q15" s="28">
        <f t="shared" si="0"/>
        <v>1.35</v>
      </c>
      <c r="R15" s="9">
        <f t="shared" si="5"/>
        <v>-4.9930000000000003</v>
      </c>
      <c r="S15" s="10">
        <f t="shared" si="1"/>
        <v>10.507</v>
      </c>
      <c r="T15" s="11">
        <f t="shared" si="2"/>
        <v>0.38461538461538464</v>
      </c>
      <c r="U15" s="12">
        <f t="shared" si="3"/>
        <v>-0.32212903225806455</v>
      </c>
      <c r="V15">
        <f>COUNTIF($L$2:L15,1)</f>
        <v>5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27.75" customHeight="1" x14ac:dyDescent="0.2">
      <c r="A16" s="3">
        <v>14</v>
      </c>
      <c r="B16" s="4">
        <v>44289</v>
      </c>
      <c r="C16" s="3" t="s">
        <v>69</v>
      </c>
      <c r="D16" s="3" t="s">
        <v>30</v>
      </c>
      <c r="E16" s="3">
        <v>2</v>
      </c>
      <c r="F16" s="3" t="s">
        <v>70</v>
      </c>
      <c r="G16" s="3" t="s">
        <v>20</v>
      </c>
      <c r="H16" s="3" t="s">
        <v>63</v>
      </c>
      <c r="I16" s="3" t="s">
        <v>25</v>
      </c>
      <c r="J16" s="5" t="s">
        <v>71</v>
      </c>
      <c r="K16" s="23" t="s">
        <v>65</v>
      </c>
      <c r="L16" s="6" t="s">
        <v>27</v>
      </c>
      <c r="M16" s="7">
        <v>2.0099999999999998</v>
      </c>
      <c r="N16" s="7">
        <v>1</v>
      </c>
      <c r="O16" s="8" t="s">
        <v>28</v>
      </c>
      <c r="P16" s="7">
        <f t="shared" si="4"/>
        <v>16.5</v>
      </c>
      <c r="Q16" s="29">
        <f t="shared" si="0"/>
        <v>-1</v>
      </c>
      <c r="R16" s="9">
        <f t="shared" si="5"/>
        <v>-5.9930000000000003</v>
      </c>
      <c r="S16" s="10">
        <f t="shared" si="1"/>
        <v>10.507</v>
      </c>
      <c r="T16" s="11">
        <f t="shared" si="2"/>
        <v>0.35714285714285715</v>
      </c>
      <c r="U16" s="12">
        <f t="shared" si="3"/>
        <v>-0.36321212121212121</v>
      </c>
      <c r="V16">
        <f>COUNTIF($L$2:L16,1)</f>
        <v>5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25.5" x14ac:dyDescent="0.2">
      <c r="A17" s="3">
        <v>15</v>
      </c>
      <c r="B17" s="4">
        <v>44290</v>
      </c>
      <c r="C17" s="3" t="s">
        <v>72</v>
      </c>
      <c r="D17" s="3" t="s">
        <v>30</v>
      </c>
      <c r="E17" s="3">
        <v>2</v>
      </c>
      <c r="F17" s="3" t="s">
        <v>73</v>
      </c>
      <c r="G17" s="3" t="s">
        <v>20</v>
      </c>
      <c r="H17" s="3" t="s">
        <v>63</v>
      </c>
      <c r="I17" s="3" t="s">
        <v>25</v>
      </c>
      <c r="J17" s="13" t="s">
        <v>74</v>
      </c>
      <c r="K17" s="23"/>
      <c r="L17" s="6" t="s">
        <v>22</v>
      </c>
      <c r="M17" s="7">
        <v>2.3199999999999998</v>
      </c>
      <c r="N17" s="7">
        <v>1</v>
      </c>
      <c r="O17" s="8" t="s">
        <v>28</v>
      </c>
      <c r="P17" s="7">
        <f t="shared" si="4"/>
        <v>17.5</v>
      </c>
      <c r="Q17" s="28">
        <f t="shared" si="0"/>
        <v>1.3199999999999998</v>
      </c>
      <c r="R17" s="9">
        <f t="shared" si="5"/>
        <v>-4.673</v>
      </c>
      <c r="S17" s="10">
        <f t="shared" si="1"/>
        <v>12.827</v>
      </c>
      <c r="T17" s="11">
        <f t="shared" si="2"/>
        <v>0.4</v>
      </c>
      <c r="U17" s="12">
        <f t="shared" si="3"/>
        <v>-0.26702857142857145</v>
      </c>
      <c r="V17">
        <f>COUNTIF($L$2:L17,1)</f>
        <v>6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7.25" customHeight="1" x14ac:dyDescent="0.2">
      <c r="A18" s="3">
        <v>16</v>
      </c>
      <c r="B18" s="4">
        <v>44290</v>
      </c>
      <c r="C18" s="3" t="s">
        <v>75</v>
      </c>
      <c r="D18" s="3" t="s">
        <v>23</v>
      </c>
      <c r="E18" s="3">
        <v>1</v>
      </c>
      <c r="F18" s="3" t="s">
        <v>31</v>
      </c>
      <c r="G18" s="3" t="s">
        <v>20</v>
      </c>
      <c r="H18" s="3" t="s">
        <v>24</v>
      </c>
      <c r="I18" s="3" t="s">
        <v>25</v>
      </c>
      <c r="J18" s="5" t="s">
        <v>39</v>
      </c>
      <c r="K18" s="23" t="s">
        <v>36</v>
      </c>
      <c r="L18" s="6" t="s">
        <v>27</v>
      </c>
      <c r="M18" s="7">
        <v>2.48</v>
      </c>
      <c r="N18" s="7">
        <v>1</v>
      </c>
      <c r="O18" s="8" t="s">
        <v>28</v>
      </c>
      <c r="P18" s="7">
        <f t="shared" si="4"/>
        <v>18.5</v>
      </c>
      <c r="Q18" s="29">
        <f t="shared" si="0"/>
        <v>-1</v>
      </c>
      <c r="R18" s="9">
        <f t="shared" si="5"/>
        <v>-5.673</v>
      </c>
      <c r="S18" s="10">
        <f t="shared" si="1"/>
        <v>12.827</v>
      </c>
      <c r="T18" s="11">
        <f t="shared" si="2"/>
        <v>0.375</v>
      </c>
      <c r="U18" s="12">
        <f t="shared" si="3"/>
        <v>-0.30664864864864866</v>
      </c>
      <c r="V18">
        <f>COUNTIF($L$2:L18,1)</f>
        <v>6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17.25" customHeight="1" x14ac:dyDescent="0.2">
      <c r="A19" s="3">
        <v>17</v>
      </c>
      <c r="B19" s="4">
        <v>44291</v>
      </c>
      <c r="C19" s="3" t="s">
        <v>76</v>
      </c>
      <c r="D19" s="3" t="s">
        <v>29</v>
      </c>
      <c r="E19" s="3">
        <v>1</v>
      </c>
      <c r="F19" s="3" t="s">
        <v>31</v>
      </c>
      <c r="G19" s="3" t="s">
        <v>20</v>
      </c>
      <c r="H19" s="3" t="s">
        <v>24</v>
      </c>
      <c r="I19" s="3" t="s">
        <v>25</v>
      </c>
      <c r="J19" s="5" t="s">
        <v>32</v>
      </c>
      <c r="K19" s="23" t="s">
        <v>36</v>
      </c>
      <c r="L19" s="6" t="s">
        <v>27</v>
      </c>
      <c r="M19" s="7">
        <v>2.02</v>
      </c>
      <c r="N19" s="7">
        <v>1</v>
      </c>
      <c r="O19" s="8" t="s">
        <v>28</v>
      </c>
      <c r="P19" s="7">
        <f t="shared" si="4"/>
        <v>19.5</v>
      </c>
      <c r="Q19" s="29">
        <f t="shared" si="0"/>
        <v>-1</v>
      </c>
      <c r="R19" s="9">
        <f t="shared" si="5"/>
        <v>-6.673</v>
      </c>
      <c r="S19" s="10">
        <f t="shared" si="1"/>
        <v>12.827</v>
      </c>
      <c r="T19" s="11">
        <f t="shared" si="2"/>
        <v>0.35294117647058826</v>
      </c>
      <c r="U19" s="12">
        <f t="shared" si="3"/>
        <v>-0.34220512820512822</v>
      </c>
      <c r="V19">
        <f>COUNTIF($L$2:L19,1)</f>
        <v>6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7.25" customHeight="1" x14ac:dyDescent="0.2">
      <c r="A20" s="3">
        <v>18</v>
      </c>
      <c r="B20" s="4">
        <v>44291</v>
      </c>
      <c r="C20" s="3" t="s">
        <v>77</v>
      </c>
      <c r="D20" s="3" t="s">
        <v>29</v>
      </c>
      <c r="E20" s="3">
        <v>1</v>
      </c>
      <c r="F20" s="3" t="s">
        <v>31</v>
      </c>
      <c r="G20" s="3" t="s">
        <v>20</v>
      </c>
      <c r="H20" s="3" t="s">
        <v>24</v>
      </c>
      <c r="I20" s="3" t="s">
        <v>25</v>
      </c>
      <c r="J20" s="5" t="s">
        <v>40</v>
      </c>
      <c r="K20" s="23"/>
      <c r="L20" s="6" t="s">
        <v>27</v>
      </c>
      <c r="M20" s="7">
        <v>1.9430000000000001</v>
      </c>
      <c r="N20" s="7">
        <v>1.5</v>
      </c>
      <c r="O20" s="8" t="s">
        <v>28</v>
      </c>
      <c r="P20" s="7">
        <f t="shared" si="4"/>
        <v>21</v>
      </c>
      <c r="Q20" s="29">
        <f t="shared" si="0"/>
        <v>-1.5</v>
      </c>
      <c r="R20" s="9">
        <f t="shared" si="5"/>
        <v>-8.173</v>
      </c>
      <c r="S20" s="10">
        <f t="shared" si="1"/>
        <v>12.827</v>
      </c>
      <c r="T20" s="11">
        <f t="shared" si="2"/>
        <v>0.33333333333333331</v>
      </c>
      <c r="U20" s="12">
        <f t="shared" si="3"/>
        <v>-0.3891904761904762</v>
      </c>
      <c r="V20">
        <f>COUNTIF($L$2:L20,1)</f>
        <v>6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7.25" customHeight="1" x14ac:dyDescent="0.2">
      <c r="A21" s="3">
        <v>19</v>
      </c>
      <c r="B21" s="4">
        <v>44291</v>
      </c>
      <c r="C21" s="3" t="s">
        <v>78</v>
      </c>
      <c r="D21" s="3" t="s">
        <v>29</v>
      </c>
      <c r="E21" s="3">
        <v>1</v>
      </c>
      <c r="F21" s="3" t="s">
        <v>31</v>
      </c>
      <c r="G21" s="3" t="s">
        <v>20</v>
      </c>
      <c r="H21" s="3" t="s">
        <v>24</v>
      </c>
      <c r="I21" s="3" t="s">
        <v>25</v>
      </c>
      <c r="J21" s="31" t="s">
        <v>117</v>
      </c>
      <c r="K21" s="23"/>
      <c r="L21" s="6" t="s">
        <v>22</v>
      </c>
      <c r="M21" s="7">
        <v>1</v>
      </c>
      <c r="N21" s="7">
        <v>1.5</v>
      </c>
      <c r="O21" s="8" t="s">
        <v>28</v>
      </c>
      <c r="P21" s="7">
        <f t="shared" si="4"/>
        <v>22.5</v>
      </c>
      <c r="Q21" s="32">
        <f t="shared" si="0"/>
        <v>0</v>
      </c>
      <c r="R21" s="9">
        <f t="shared" si="5"/>
        <v>-8.173</v>
      </c>
      <c r="S21" s="10">
        <f t="shared" si="1"/>
        <v>14.327</v>
      </c>
      <c r="T21" s="11">
        <f t="shared" si="2"/>
        <v>0.36842105263157893</v>
      </c>
      <c r="U21" s="12">
        <f t="shared" si="3"/>
        <v>-0.36324444444444443</v>
      </c>
      <c r="V21">
        <f>COUNTIF($L$2:L21,1)</f>
        <v>7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38.25" x14ac:dyDescent="0.2">
      <c r="A22" s="3">
        <v>20</v>
      </c>
      <c r="B22" s="4">
        <v>44292</v>
      </c>
      <c r="C22" s="3" t="s">
        <v>80</v>
      </c>
      <c r="D22" s="3" t="s">
        <v>29</v>
      </c>
      <c r="E22" s="3">
        <v>3</v>
      </c>
      <c r="F22" s="3" t="s">
        <v>81</v>
      </c>
      <c r="G22" s="3" t="s">
        <v>20</v>
      </c>
      <c r="H22" s="3" t="s">
        <v>24</v>
      </c>
      <c r="I22" s="3" t="s">
        <v>25</v>
      </c>
      <c r="J22" s="13" t="s">
        <v>82</v>
      </c>
      <c r="K22" s="23"/>
      <c r="L22" s="6" t="s">
        <v>22</v>
      </c>
      <c r="M22" s="7">
        <v>4.5170000000000003</v>
      </c>
      <c r="N22" s="7">
        <v>0.5</v>
      </c>
      <c r="O22" s="8" t="s">
        <v>28</v>
      </c>
      <c r="P22" s="7">
        <f t="shared" si="4"/>
        <v>23</v>
      </c>
      <c r="Q22" s="28">
        <f t="shared" si="0"/>
        <v>1.7585000000000002</v>
      </c>
      <c r="R22" s="9">
        <f t="shared" si="5"/>
        <v>-6.4145000000000003</v>
      </c>
      <c r="S22" s="10">
        <f t="shared" si="1"/>
        <v>16.5855</v>
      </c>
      <c r="T22" s="11">
        <f t="shared" si="2"/>
        <v>0.4</v>
      </c>
      <c r="U22" s="12">
        <f t="shared" si="3"/>
        <v>-0.27889130434782611</v>
      </c>
      <c r="V22">
        <f>COUNTIF($L$2:L22,1)</f>
        <v>8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38.25" x14ac:dyDescent="0.2">
      <c r="A23" s="3">
        <v>21</v>
      </c>
      <c r="B23" s="4">
        <v>44293</v>
      </c>
      <c r="C23" s="3" t="s">
        <v>83</v>
      </c>
      <c r="D23" s="3" t="s">
        <v>30</v>
      </c>
      <c r="E23" s="3">
        <v>2</v>
      </c>
      <c r="F23" s="3" t="s">
        <v>84</v>
      </c>
      <c r="G23" s="3" t="s">
        <v>20</v>
      </c>
      <c r="H23" s="3" t="s">
        <v>63</v>
      </c>
      <c r="I23" s="3" t="s">
        <v>25</v>
      </c>
      <c r="J23" s="5" t="s">
        <v>85</v>
      </c>
      <c r="K23" s="23"/>
      <c r="L23" s="6" t="s">
        <v>27</v>
      </c>
      <c r="M23" s="7">
        <v>2.52</v>
      </c>
      <c r="N23" s="7">
        <v>1</v>
      </c>
      <c r="O23" s="8" t="s">
        <v>28</v>
      </c>
      <c r="P23" s="7">
        <f t="shared" si="4"/>
        <v>24</v>
      </c>
      <c r="Q23" s="29">
        <f t="shared" si="0"/>
        <v>-1</v>
      </c>
      <c r="R23" s="9">
        <f t="shared" si="5"/>
        <v>-7.4145000000000003</v>
      </c>
      <c r="S23" s="10">
        <f t="shared" si="1"/>
        <v>16.5855</v>
      </c>
      <c r="T23" s="11">
        <f t="shared" si="2"/>
        <v>0.38095238095238093</v>
      </c>
      <c r="U23" s="12">
        <f t="shared" si="3"/>
        <v>-0.30893750000000003</v>
      </c>
      <c r="V23">
        <f>COUNTIF($L$2:L23,1)</f>
        <v>8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25.5" x14ac:dyDescent="0.2">
      <c r="A24" s="3">
        <v>22</v>
      </c>
      <c r="B24" s="4">
        <v>44293</v>
      </c>
      <c r="C24" s="3" t="s">
        <v>86</v>
      </c>
      <c r="D24" s="3" t="s">
        <v>30</v>
      </c>
      <c r="E24" s="3">
        <v>2</v>
      </c>
      <c r="F24" s="3" t="s">
        <v>87</v>
      </c>
      <c r="G24" s="3" t="s">
        <v>20</v>
      </c>
      <c r="H24" s="3" t="s">
        <v>63</v>
      </c>
      <c r="I24" s="3" t="s">
        <v>21</v>
      </c>
      <c r="J24" s="5" t="s">
        <v>71</v>
      </c>
      <c r="K24" s="23"/>
      <c r="L24" s="6" t="s">
        <v>27</v>
      </c>
      <c r="M24" s="7">
        <v>2.81</v>
      </c>
      <c r="N24" s="7">
        <v>1</v>
      </c>
      <c r="O24" s="8" t="s">
        <v>28</v>
      </c>
      <c r="P24" s="7">
        <f t="shared" si="4"/>
        <v>25</v>
      </c>
      <c r="Q24" s="29">
        <f t="shared" si="0"/>
        <v>-1</v>
      </c>
      <c r="R24" s="9">
        <f t="shared" si="5"/>
        <v>-8.4145000000000003</v>
      </c>
      <c r="S24" s="10">
        <f t="shared" si="1"/>
        <v>16.5855</v>
      </c>
      <c r="T24" s="11">
        <f t="shared" si="2"/>
        <v>0.36363636363636365</v>
      </c>
      <c r="U24" s="12">
        <f t="shared" si="3"/>
        <v>-0.33657999999999999</v>
      </c>
      <c r="V24">
        <f>COUNTIF($L$2:L24,1)</f>
        <v>8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25.5" x14ac:dyDescent="0.2">
      <c r="A25" s="3">
        <v>23</v>
      </c>
      <c r="B25" s="4">
        <v>44295</v>
      </c>
      <c r="C25" s="3" t="s">
        <v>88</v>
      </c>
      <c r="D25" s="3" t="s">
        <v>30</v>
      </c>
      <c r="E25" s="3">
        <v>2</v>
      </c>
      <c r="F25" s="3" t="s">
        <v>87</v>
      </c>
      <c r="G25" s="3" t="s">
        <v>20</v>
      </c>
      <c r="H25" s="3" t="s">
        <v>63</v>
      </c>
      <c r="I25" s="3" t="s">
        <v>25</v>
      </c>
      <c r="J25" s="13" t="s">
        <v>89</v>
      </c>
      <c r="K25" s="23"/>
      <c r="L25" s="6" t="s">
        <v>22</v>
      </c>
      <c r="M25" s="7">
        <v>2.23</v>
      </c>
      <c r="N25" s="7">
        <v>1.5</v>
      </c>
      <c r="O25" s="8" t="s">
        <v>28</v>
      </c>
      <c r="P25" s="7">
        <f t="shared" si="4"/>
        <v>26.5</v>
      </c>
      <c r="Q25" s="28">
        <f t="shared" si="0"/>
        <v>1.8449999999999998</v>
      </c>
      <c r="R25" s="9">
        <f t="shared" si="5"/>
        <v>-6.5695000000000006</v>
      </c>
      <c r="S25" s="10">
        <f t="shared" si="1"/>
        <v>19.930499999999999</v>
      </c>
      <c r="T25" s="11">
        <f t="shared" si="2"/>
        <v>0.39130434782608697</v>
      </c>
      <c r="U25" s="12">
        <f t="shared" si="3"/>
        <v>-0.24790566037735853</v>
      </c>
      <c r="V25">
        <f>COUNTIF($L$2:L25,1)</f>
        <v>9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18" customHeight="1" x14ac:dyDescent="0.2">
      <c r="A26" s="3">
        <v>24</v>
      </c>
      <c r="B26" s="4">
        <v>44295</v>
      </c>
      <c r="C26" s="3" t="s">
        <v>90</v>
      </c>
      <c r="D26" s="3" t="s">
        <v>30</v>
      </c>
      <c r="E26" s="3">
        <v>1</v>
      </c>
      <c r="F26" s="3" t="s">
        <v>91</v>
      </c>
      <c r="G26" s="3" t="s">
        <v>20</v>
      </c>
      <c r="H26" s="3" t="s">
        <v>24</v>
      </c>
      <c r="I26" s="3" t="s">
        <v>25</v>
      </c>
      <c r="J26" s="5" t="s">
        <v>92</v>
      </c>
      <c r="K26" s="23"/>
      <c r="L26" s="6" t="s">
        <v>27</v>
      </c>
      <c r="M26" s="7">
        <v>3.14</v>
      </c>
      <c r="N26" s="7">
        <v>0.5</v>
      </c>
      <c r="O26" s="8" t="s">
        <v>28</v>
      </c>
      <c r="P26" s="7">
        <f t="shared" si="4"/>
        <v>27</v>
      </c>
      <c r="Q26" s="29">
        <f t="shared" si="0"/>
        <v>-0.5</v>
      </c>
      <c r="R26" s="9">
        <f t="shared" si="5"/>
        <v>-7.0695000000000006</v>
      </c>
      <c r="S26" s="10">
        <f t="shared" si="1"/>
        <v>19.930499999999999</v>
      </c>
      <c r="T26" s="11">
        <f t="shared" si="2"/>
        <v>0.375</v>
      </c>
      <c r="U26" s="12">
        <f t="shared" si="3"/>
        <v>-0.26183333333333336</v>
      </c>
      <c r="V26">
        <f>COUNTIF($L$2:L26,1)</f>
        <v>9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18" customHeight="1" x14ac:dyDescent="0.2">
      <c r="A27" s="3">
        <v>25</v>
      </c>
      <c r="B27" s="4">
        <v>44295</v>
      </c>
      <c r="C27" s="3" t="s">
        <v>93</v>
      </c>
      <c r="D27" s="3" t="s">
        <v>29</v>
      </c>
      <c r="E27" s="3">
        <v>1</v>
      </c>
      <c r="F27" s="3" t="s">
        <v>31</v>
      </c>
      <c r="G27" s="3" t="s">
        <v>20</v>
      </c>
      <c r="H27" s="3" t="s">
        <v>24</v>
      </c>
      <c r="I27" s="3" t="s">
        <v>25</v>
      </c>
      <c r="J27" s="13" t="s">
        <v>94</v>
      </c>
      <c r="K27" s="23"/>
      <c r="L27" s="6" t="s">
        <v>22</v>
      </c>
      <c r="M27" s="7">
        <v>2</v>
      </c>
      <c r="N27" s="7">
        <v>1</v>
      </c>
      <c r="O27" s="8" t="s">
        <v>28</v>
      </c>
      <c r="P27" s="7">
        <f t="shared" si="4"/>
        <v>28</v>
      </c>
      <c r="Q27" s="28">
        <f t="shared" si="0"/>
        <v>1</v>
      </c>
      <c r="R27" s="9">
        <f t="shared" si="5"/>
        <v>-6.0695000000000006</v>
      </c>
      <c r="S27" s="10">
        <f t="shared" si="1"/>
        <v>21.930499999999999</v>
      </c>
      <c r="T27" s="11">
        <f t="shared" si="2"/>
        <v>0.4</v>
      </c>
      <c r="U27" s="12">
        <f t="shared" si="3"/>
        <v>-0.21676785714285721</v>
      </c>
      <c r="V27">
        <f>COUNTIF($L$2:L27,1)</f>
        <v>10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18" customHeight="1" x14ac:dyDescent="0.2">
      <c r="A28" s="3">
        <v>26</v>
      </c>
      <c r="B28" s="4">
        <v>44295</v>
      </c>
      <c r="C28" s="3" t="s">
        <v>95</v>
      </c>
      <c r="D28" s="3" t="s">
        <v>29</v>
      </c>
      <c r="E28" s="3">
        <v>1</v>
      </c>
      <c r="F28" s="3" t="s">
        <v>31</v>
      </c>
      <c r="G28" s="3" t="s">
        <v>20</v>
      </c>
      <c r="H28" s="3" t="s">
        <v>24</v>
      </c>
      <c r="I28" s="3" t="s">
        <v>25</v>
      </c>
      <c r="J28" s="5" t="s">
        <v>96</v>
      </c>
      <c r="K28" s="23"/>
      <c r="L28" s="6" t="s">
        <v>27</v>
      </c>
      <c r="M28" s="7">
        <v>2.06</v>
      </c>
      <c r="N28" s="7">
        <v>1</v>
      </c>
      <c r="O28" s="8" t="s">
        <v>28</v>
      </c>
      <c r="P28" s="7">
        <f t="shared" si="4"/>
        <v>29</v>
      </c>
      <c r="Q28" s="29">
        <f t="shared" si="0"/>
        <v>-1</v>
      </c>
      <c r="R28" s="9">
        <f t="shared" si="5"/>
        <v>-7.0695000000000006</v>
      </c>
      <c r="S28" s="10">
        <f t="shared" si="1"/>
        <v>21.930499999999999</v>
      </c>
      <c r="T28" s="11">
        <f t="shared" si="2"/>
        <v>0.38461538461538464</v>
      </c>
      <c r="U28" s="12">
        <f t="shared" si="3"/>
        <v>-0.24377586206896557</v>
      </c>
      <c r="V28">
        <f>COUNTIF($L$2:L28,1)</f>
        <v>10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18" customHeight="1" x14ac:dyDescent="0.2">
      <c r="A29" s="3">
        <v>27</v>
      </c>
      <c r="B29" s="4">
        <v>44296</v>
      </c>
      <c r="C29" s="3" t="s">
        <v>97</v>
      </c>
      <c r="D29" s="3" t="s">
        <v>29</v>
      </c>
      <c r="E29" s="3">
        <v>1</v>
      </c>
      <c r="F29" s="3" t="s">
        <v>31</v>
      </c>
      <c r="G29" s="3" t="s">
        <v>20</v>
      </c>
      <c r="H29" s="3" t="s">
        <v>24</v>
      </c>
      <c r="I29" s="3" t="s">
        <v>25</v>
      </c>
      <c r="J29" s="13" t="s">
        <v>94</v>
      </c>
      <c r="K29" s="23"/>
      <c r="L29" s="6" t="s">
        <v>22</v>
      </c>
      <c r="M29" s="7">
        <v>2.14</v>
      </c>
      <c r="N29" s="7">
        <v>1.5</v>
      </c>
      <c r="O29" s="8" t="s">
        <v>28</v>
      </c>
      <c r="P29" s="7">
        <f t="shared" si="4"/>
        <v>30.5</v>
      </c>
      <c r="Q29" s="28">
        <f t="shared" si="0"/>
        <v>1.71</v>
      </c>
      <c r="R29" s="9">
        <f t="shared" si="5"/>
        <v>-5.3595000000000006</v>
      </c>
      <c r="S29" s="10">
        <f t="shared" si="1"/>
        <v>25.140499999999999</v>
      </c>
      <c r="T29" s="11">
        <f t="shared" si="2"/>
        <v>0.40740740740740738</v>
      </c>
      <c r="U29" s="12">
        <f t="shared" si="3"/>
        <v>-0.17572131147540987</v>
      </c>
      <c r="V29">
        <f>COUNTIF($L$2:L29,1)</f>
        <v>11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18" customHeight="1" x14ac:dyDescent="0.2">
      <c r="A30" s="3">
        <v>28</v>
      </c>
      <c r="B30" s="4">
        <v>44296</v>
      </c>
      <c r="C30" s="3" t="s">
        <v>98</v>
      </c>
      <c r="D30" s="3" t="s">
        <v>29</v>
      </c>
      <c r="E30" s="3">
        <v>1</v>
      </c>
      <c r="F30" s="3" t="s">
        <v>31</v>
      </c>
      <c r="G30" s="3" t="s">
        <v>20</v>
      </c>
      <c r="H30" s="3" t="s">
        <v>24</v>
      </c>
      <c r="I30" s="3" t="s">
        <v>25</v>
      </c>
      <c r="J30" s="13" t="s">
        <v>99</v>
      </c>
      <c r="K30" s="23"/>
      <c r="L30" s="6" t="s">
        <v>22</v>
      </c>
      <c r="M30" s="7">
        <v>2.16</v>
      </c>
      <c r="N30" s="7">
        <v>1</v>
      </c>
      <c r="O30" s="8" t="s">
        <v>28</v>
      </c>
      <c r="P30" s="7">
        <f t="shared" si="4"/>
        <v>31.5</v>
      </c>
      <c r="Q30" s="28">
        <f t="shared" si="0"/>
        <v>1.1600000000000001</v>
      </c>
      <c r="R30" s="9">
        <f t="shared" si="5"/>
        <v>-4.1995000000000005</v>
      </c>
      <c r="S30" s="10">
        <f t="shared" si="1"/>
        <v>27.3005</v>
      </c>
      <c r="T30" s="11">
        <f t="shared" si="2"/>
        <v>0.42857142857142855</v>
      </c>
      <c r="U30" s="12">
        <f t="shared" si="3"/>
        <v>-0.13331746031746033</v>
      </c>
      <c r="V30">
        <f>COUNTIF($L$2:L30,1)</f>
        <v>12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27" customHeight="1" x14ac:dyDescent="0.2">
      <c r="A31" s="3">
        <v>29</v>
      </c>
      <c r="B31" s="4">
        <v>44296</v>
      </c>
      <c r="C31" s="3" t="s">
        <v>100</v>
      </c>
      <c r="D31" s="3" t="s">
        <v>23</v>
      </c>
      <c r="E31" s="3">
        <v>2</v>
      </c>
      <c r="F31" s="3" t="s">
        <v>101</v>
      </c>
      <c r="G31" s="3" t="s">
        <v>20</v>
      </c>
      <c r="H31" s="3" t="s">
        <v>24</v>
      </c>
      <c r="I31" s="3" t="s">
        <v>25</v>
      </c>
      <c r="J31" s="13" t="s">
        <v>102</v>
      </c>
      <c r="K31" s="23"/>
      <c r="L31" s="6" t="s">
        <v>22</v>
      </c>
      <c r="M31" s="7">
        <v>2.12</v>
      </c>
      <c r="N31" s="7">
        <v>1</v>
      </c>
      <c r="O31" s="8" t="s">
        <v>28</v>
      </c>
      <c r="P31" s="7">
        <f t="shared" si="4"/>
        <v>32.5</v>
      </c>
      <c r="Q31" s="28">
        <f t="shared" si="0"/>
        <v>1.1200000000000001</v>
      </c>
      <c r="R31" s="9">
        <f t="shared" si="5"/>
        <v>-3.0795000000000003</v>
      </c>
      <c r="S31" s="10">
        <f t="shared" si="1"/>
        <v>29.420500000000001</v>
      </c>
      <c r="T31" s="11">
        <f t="shared" si="2"/>
        <v>0.44827586206896552</v>
      </c>
      <c r="U31" s="12">
        <f t="shared" si="3"/>
        <v>-9.4753846153846133E-2</v>
      </c>
      <c r="V31">
        <f>COUNTIF($L$2:L31,1)</f>
        <v>13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8" customHeight="1" x14ac:dyDescent="0.2">
      <c r="A32" s="3">
        <v>30</v>
      </c>
      <c r="B32" s="4">
        <v>44296</v>
      </c>
      <c r="C32" s="3" t="s">
        <v>103</v>
      </c>
      <c r="D32" s="3" t="s">
        <v>29</v>
      </c>
      <c r="E32" s="3">
        <v>1</v>
      </c>
      <c r="F32" s="3" t="s">
        <v>31</v>
      </c>
      <c r="G32" s="3" t="s">
        <v>20</v>
      </c>
      <c r="H32" s="3" t="s">
        <v>24</v>
      </c>
      <c r="I32" s="3" t="s">
        <v>25</v>
      </c>
      <c r="J32" s="13" t="s">
        <v>104</v>
      </c>
      <c r="K32" s="23"/>
      <c r="L32" s="6" t="s">
        <v>22</v>
      </c>
      <c r="M32" s="7">
        <v>1.9610000000000001</v>
      </c>
      <c r="N32" s="7">
        <v>1</v>
      </c>
      <c r="O32" s="8" t="s">
        <v>28</v>
      </c>
      <c r="P32" s="7">
        <f t="shared" si="4"/>
        <v>33.5</v>
      </c>
      <c r="Q32" s="28">
        <f t="shared" si="0"/>
        <v>0.96100000000000008</v>
      </c>
      <c r="R32" s="9">
        <f t="shared" si="5"/>
        <v>-2.1185</v>
      </c>
      <c r="S32" s="10">
        <f t="shared" si="1"/>
        <v>31.381499999999999</v>
      </c>
      <c r="T32" s="11">
        <f t="shared" si="2"/>
        <v>0.46666666666666667</v>
      </c>
      <c r="U32" s="12">
        <f t="shared" si="3"/>
        <v>-6.3238805970149276E-2</v>
      </c>
      <c r="V32">
        <f>COUNTIF($L$2:L32,1)</f>
        <v>14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18" customHeight="1" x14ac:dyDescent="0.2">
      <c r="A33" s="3">
        <v>31</v>
      </c>
      <c r="B33" s="4">
        <v>44296</v>
      </c>
      <c r="C33" s="3" t="s">
        <v>105</v>
      </c>
      <c r="D33" s="3" t="s">
        <v>29</v>
      </c>
      <c r="E33" s="3">
        <v>1</v>
      </c>
      <c r="F33" s="3" t="s">
        <v>31</v>
      </c>
      <c r="G33" s="3" t="s">
        <v>20</v>
      </c>
      <c r="H33" s="3" t="s">
        <v>24</v>
      </c>
      <c r="I33" s="3" t="s">
        <v>25</v>
      </c>
      <c r="J33" s="13" t="s">
        <v>106</v>
      </c>
      <c r="K33" s="23"/>
      <c r="L33" s="6" t="s">
        <v>22</v>
      </c>
      <c r="M33" s="7">
        <v>2.12</v>
      </c>
      <c r="N33" s="7">
        <v>1</v>
      </c>
      <c r="O33" s="8" t="s">
        <v>28</v>
      </c>
      <c r="P33" s="7">
        <f t="shared" si="4"/>
        <v>34.5</v>
      </c>
      <c r="Q33" s="28">
        <f t="shared" si="0"/>
        <v>1.1200000000000001</v>
      </c>
      <c r="R33" s="9">
        <f t="shared" si="5"/>
        <v>-0.99849999999999994</v>
      </c>
      <c r="S33" s="10">
        <f t="shared" si="1"/>
        <v>33.5015</v>
      </c>
      <c r="T33" s="11">
        <f t="shared" si="2"/>
        <v>0.4838709677419355</v>
      </c>
      <c r="U33" s="12">
        <f t="shared" si="3"/>
        <v>-2.8942028985507243E-2</v>
      </c>
      <c r="V33">
        <f>COUNTIF($L$2:L33,1)</f>
        <v>15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8" customHeight="1" x14ac:dyDescent="0.2">
      <c r="A34" s="3">
        <v>32</v>
      </c>
      <c r="B34" s="4">
        <v>44296</v>
      </c>
      <c r="C34" s="3" t="s">
        <v>107</v>
      </c>
      <c r="D34" s="3" t="s">
        <v>29</v>
      </c>
      <c r="E34" s="3">
        <v>1</v>
      </c>
      <c r="F34" s="3" t="s">
        <v>31</v>
      </c>
      <c r="G34" s="3" t="s">
        <v>20</v>
      </c>
      <c r="H34" s="3" t="s">
        <v>24</v>
      </c>
      <c r="I34" s="3" t="s">
        <v>25</v>
      </c>
      <c r="J34" s="13" t="s">
        <v>108</v>
      </c>
      <c r="K34" s="23"/>
      <c r="L34" s="6" t="s">
        <v>22</v>
      </c>
      <c r="M34" s="7">
        <v>2.14</v>
      </c>
      <c r="N34" s="7">
        <v>1</v>
      </c>
      <c r="O34" s="8" t="s">
        <v>28</v>
      </c>
      <c r="P34" s="7">
        <f t="shared" si="4"/>
        <v>35.5</v>
      </c>
      <c r="Q34" s="28">
        <f t="shared" si="0"/>
        <v>1.1400000000000001</v>
      </c>
      <c r="R34" s="9">
        <f t="shared" si="5"/>
        <v>0.14150000000000018</v>
      </c>
      <c r="S34" s="10">
        <f t="shared" si="1"/>
        <v>35.641500000000001</v>
      </c>
      <c r="T34" s="11">
        <f t="shared" si="2"/>
        <v>0.5</v>
      </c>
      <c r="U34" s="12">
        <f t="shared" si="3"/>
        <v>3.9859154929577645E-3</v>
      </c>
      <c r="V34">
        <f>COUNTIF($L$2:L34,1)</f>
        <v>16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18" customHeight="1" x14ac:dyDescent="0.2">
      <c r="A35" s="3">
        <v>33</v>
      </c>
      <c r="B35" s="4">
        <v>44296</v>
      </c>
      <c r="C35" s="3" t="s">
        <v>109</v>
      </c>
      <c r="D35" s="3" t="s">
        <v>29</v>
      </c>
      <c r="E35" s="3">
        <v>1</v>
      </c>
      <c r="F35" s="3" t="s">
        <v>31</v>
      </c>
      <c r="G35" s="3" t="s">
        <v>20</v>
      </c>
      <c r="H35" s="3" t="s">
        <v>24</v>
      </c>
      <c r="I35" s="3" t="s">
        <v>25</v>
      </c>
      <c r="J35" s="5" t="s">
        <v>39</v>
      </c>
      <c r="K35" s="23"/>
      <c r="L35" s="6" t="s">
        <v>27</v>
      </c>
      <c r="M35" s="7">
        <v>2.2400000000000002</v>
      </c>
      <c r="N35" s="7">
        <v>1</v>
      </c>
      <c r="O35" s="8" t="s">
        <v>28</v>
      </c>
      <c r="P35" s="7">
        <f t="shared" si="4"/>
        <v>36.5</v>
      </c>
      <c r="Q35" s="29">
        <f t="shared" si="0"/>
        <v>-1</v>
      </c>
      <c r="R35" s="9">
        <f t="shared" si="5"/>
        <v>-0.85849999999999982</v>
      </c>
      <c r="S35" s="10">
        <f t="shared" si="1"/>
        <v>35.641500000000001</v>
      </c>
      <c r="T35" s="11">
        <f t="shared" si="2"/>
        <v>0.48484848484848486</v>
      </c>
      <c r="U35" s="12">
        <f t="shared" si="3"/>
        <v>-2.3520547945205462E-2</v>
      </c>
      <c r="V35">
        <f>COUNTIF($L$2:L35,1)</f>
        <v>16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25.5" x14ac:dyDescent="0.2">
      <c r="A36" s="3">
        <v>34</v>
      </c>
      <c r="B36" s="4">
        <v>44297</v>
      </c>
      <c r="C36" s="3" t="s">
        <v>110</v>
      </c>
      <c r="D36" s="3" t="s">
        <v>29</v>
      </c>
      <c r="E36" s="3">
        <v>2</v>
      </c>
      <c r="F36" s="3" t="s">
        <v>111</v>
      </c>
      <c r="G36" s="3" t="s">
        <v>20</v>
      </c>
      <c r="H36" s="3" t="s">
        <v>24</v>
      </c>
      <c r="I36" s="3" t="s">
        <v>25</v>
      </c>
      <c r="J36" s="13" t="s">
        <v>112</v>
      </c>
      <c r="K36" s="23"/>
      <c r="L36" s="6" t="s">
        <v>22</v>
      </c>
      <c r="M36" s="7">
        <v>1.7310000000000001</v>
      </c>
      <c r="N36" s="7">
        <v>2</v>
      </c>
      <c r="O36" s="8" t="s">
        <v>28</v>
      </c>
      <c r="P36" s="7">
        <f t="shared" si="4"/>
        <v>38.5</v>
      </c>
      <c r="Q36" s="28">
        <f t="shared" si="0"/>
        <v>1.4620000000000002</v>
      </c>
      <c r="R36" s="9">
        <f t="shared" si="5"/>
        <v>0.60350000000000037</v>
      </c>
      <c r="S36" s="10">
        <f t="shared" si="1"/>
        <v>39.103499999999997</v>
      </c>
      <c r="T36" s="11">
        <f t="shared" si="2"/>
        <v>0.5</v>
      </c>
      <c r="U36" s="12">
        <f t="shared" si="3"/>
        <v>1.5675324675324592E-2</v>
      </c>
      <c r="V36">
        <f>COUNTIF($L$2:L36,1)</f>
        <v>17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18" customHeight="1" x14ac:dyDescent="0.2">
      <c r="A37" s="3">
        <v>35</v>
      </c>
      <c r="B37" s="4">
        <v>44297</v>
      </c>
      <c r="C37" s="3" t="s">
        <v>113</v>
      </c>
      <c r="D37" s="3" t="s">
        <v>29</v>
      </c>
      <c r="E37" s="3">
        <v>1</v>
      </c>
      <c r="F37" s="3" t="s">
        <v>31</v>
      </c>
      <c r="G37" s="3" t="s">
        <v>20</v>
      </c>
      <c r="H37" s="3" t="s">
        <v>24</v>
      </c>
      <c r="I37" s="3" t="s">
        <v>25</v>
      </c>
      <c r="J37" s="5" t="s">
        <v>96</v>
      </c>
      <c r="K37" s="23" t="s">
        <v>114</v>
      </c>
      <c r="L37" s="6" t="s">
        <v>27</v>
      </c>
      <c r="M37" s="7">
        <v>2.2000000000000002</v>
      </c>
      <c r="N37" s="7">
        <v>1</v>
      </c>
      <c r="O37" s="8" t="s">
        <v>28</v>
      </c>
      <c r="P37" s="7">
        <f t="shared" si="4"/>
        <v>39.5</v>
      </c>
      <c r="Q37" s="29">
        <f t="shared" si="0"/>
        <v>-1</v>
      </c>
      <c r="R37" s="9">
        <f t="shared" si="5"/>
        <v>-0.39649999999999963</v>
      </c>
      <c r="S37" s="10">
        <f t="shared" si="1"/>
        <v>39.103499999999997</v>
      </c>
      <c r="T37" s="11">
        <f t="shared" si="2"/>
        <v>0.48571428571428571</v>
      </c>
      <c r="U37" s="12">
        <f t="shared" si="3"/>
        <v>-1.0037974683544384E-2</v>
      </c>
      <c r="V37">
        <f>COUNTIF($L$2:L37,1)</f>
        <v>17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18" customHeight="1" x14ac:dyDescent="0.2">
      <c r="A38" s="3">
        <v>36</v>
      </c>
      <c r="B38" s="4">
        <v>44297</v>
      </c>
      <c r="C38" s="3" t="s">
        <v>115</v>
      </c>
      <c r="D38" s="3" t="s">
        <v>29</v>
      </c>
      <c r="E38" s="3">
        <v>1</v>
      </c>
      <c r="F38" s="3" t="s">
        <v>31</v>
      </c>
      <c r="G38" s="3" t="s">
        <v>20</v>
      </c>
      <c r="H38" s="3" t="s">
        <v>24</v>
      </c>
      <c r="I38" s="3" t="s">
        <v>25</v>
      </c>
      <c r="J38" s="13" t="s">
        <v>104</v>
      </c>
      <c r="K38" s="23"/>
      <c r="L38" s="6" t="s">
        <v>22</v>
      </c>
      <c r="M38" s="7">
        <v>2.38</v>
      </c>
      <c r="N38" s="7">
        <v>1</v>
      </c>
      <c r="O38" s="8" t="s">
        <v>28</v>
      </c>
      <c r="P38" s="7">
        <f t="shared" si="4"/>
        <v>40.5</v>
      </c>
      <c r="Q38" s="28">
        <f t="shared" si="0"/>
        <v>1.38</v>
      </c>
      <c r="R38" s="9">
        <f t="shared" si="5"/>
        <v>0.98350000000000026</v>
      </c>
      <c r="S38" s="10">
        <f t="shared" si="1"/>
        <v>41.483499999999999</v>
      </c>
      <c r="T38" s="11">
        <f t="shared" si="2"/>
        <v>0.5</v>
      </c>
      <c r="U38" s="12">
        <f t="shared" si="3"/>
        <v>2.4283950617283934E-2</v>
      </c>
      <c r="V38">
        <f>COUNTIF($L$2:L38,1)</f>
        <v>18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16.5" customHeight="1" x14ac:dyDescent="0.2">
      <c r="A39" s="3">
        <v>37</v>
      </c>
      <c r="B39" s="4">
        <v>44297</v>
      </c>
      <c r="C39" s="3" t="s">
        <v>116</v>
      </c>
      <c r="D39" s="3" t="s">
        <v>29</v>
      </c>
      <c r="E39" s="3">
        <v>1</v>
      </c>
      <c r="F39" s="3" t="s">
        <v>37</v>
      </c>
      <c r="G39" s="3" t="s">
        <v>20</v>
      </c>
      <c r="H39" s="3" t="s">
        <v>24</v>
      </c>
      <c r="I39" s="3" t="s">
        <v>25</v>
      </c>
      <c r="J39" s="31" t="s">
        <v>40</v>
      </c>
      <c r="K39" s="23"/>
      <c r="L39" s="6" t="s">
        <v>22</v>
      </c>
      <c r="M39" s="7">
        <v>1</v>
      </c>
      <c r="N39" s="7">
        <v>1</v>
      </c>
      <c r="O39" s="8" t="s">
        <v>28</v>
      </c>
      <c r="P39" s="7">
        <f t="shared" si="4"/>
        <v>41.5</v>
      </c>
      <c r="Q39" s="32">
        <f t="shared" si="0"/>
        <v>0</v>
      </c>
      <c r="R39" s="33">
        <f t="shared" si="5"/>
        <v>0.98350000000000026</v>
      </c>
      <c r="S39" s="34">
        <f t="shared" si="1"/>
        <v>42.483499999999999</v>
      </c>
      <c r="T39" s="35">
        <f t="shared" si="2"/>
        <v>0.51351351351351349</v>
      </c>
      <c r="U39" s="12">
        <f t="shared" si="3"/>
        <v>2.3698795180722876E-2</v>
      </c>
      <c r="V39">
        <f>COUNTIF($L$2:L39,1)</f>
        <v>19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16.5" customHeight="1" x14ac:dyDescent="0.2">
      <c r="A40" s="3">
        <v>38</v>
      </c>
      <c r="B40" s="4">
        <v>44298</v>
      </c>
      <c r="C40" s="3" t="s">
        <v>118</v>
      </c>
      <c r="D40" s="3" t="s">
        <v>29</v>
      </c>
      <c r="E40" s="3">
        <v>1</v>
      </c>
      <c r="F40" s="3" t="s">
        <v>31</v>
      </c>
      <c r="G40" s="3" t="s">
        <v>20</v>
      </c>
      <c r="H40" s="3" t="s">
        <v>24</v>
      </c>
      <c r="I40" s="3" t="s">
        <v>25</v>
      </c>
      <c r="J40" s="13" t="s">
        <v>119</v>
      </c>
      <c r="K40" s="23"/>
      <c r="L40" s="6" t="s">
        <v>22</v>
      </c>
      <c r="M40" s="7">
        <v>2.14</v>
      </c>
      <c r="N40" s="7">
        <v>1</v>
      </c>
      <c r="O40" s="8" t="s">
        <v>28</v>
      </c>
      <c r="P40" s="7">
        <f t="shared" si="4"/>
        <v>42.5</v>
      </c>
      <c r="Q40" s="28">
        <f t="shared" si="0"/>
        <v>1.1400000000000001</v>
      </c>
      <c r="R40" s="9">
        <f t="shared" si="5"/>
        <v>2.1235000000000004</v>
      </c>
      <c r="S40" s="10">
        <f t="shared" si="1"/>
        <v>44.6235</v>
      </c>
      <c r="T40" s="11">
        <f t="shared" si="2"/>
        <v>0.52631578947368418</v>
      </c>
      <c r="U40" s="12">
        <f t="shared" si="3"/>
        <v>4.9964705882352939E-2</v>
      </c>
      <c r="V40">
        <f>COUNTIF($L$2:L40,1)</f>
        <v>20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16.5" customHeight="1" x14ac:dyDescent="0.2">
      <c r="A41" s="3">
        <v>39</v>
      </c>
      <c r="B41" s="4">
        <v>44299</v>
      </c>
      <c r="C41" s="3" t="s">
        <v>120</v>
      </c>
      <c r="D41" s="3" t="s">
        <v>29</v>
      </c>
      <c r="E41" s="3">
        <v>1</v>
      </c>
      <c r="F41" s="3" t="s">
        <v>121</v>
      </c>
      <c r="G41" s="3" t="s">
        <v>20</v>
      </c>
      <c r="H41" s="3" t="s">
        <v>24</v>
      </c>
      <c r="I41" s="3" t="s">
        <v>25</v>
      </c>
      <c r="J41" s="13" t="s">
        <v>122</v>
      </c>
      <c r="K41" s="23"/>
      <c r="L41" s="6" t="s">
        <v>22</v>
      </c>
      <c r="M41" s="7">
        <v>1.97</v>
      </c>
      <c r="N41" s="7">
        <v>1.5</v>
      </c>
      <c r="O41" s="8" t="s">
        <v>28</v>
      </c>
      <c r="P41" s="7">
        <f t="shared" si="4"/>
        <v>44</v>
      </c>
      <c r="Q41" s="28">
        <f t="shared" si="0"/>
        <v>1.4550000000000001</v>
      </c>
      <c r="R41" s="9">
        <f t="shared" si="5"/>
        <v>3.5785000000000005</v>
      </c>
      <c r="S41" s="10">
        <f t="shared" si="1"/>
        <v>47.578499999999998</v>
      </c>
      <c r="T41" s="11">
        <f t="shared" si="2"/>
        <v>0.53846153846153844</v>
      </c>
      <c r="U41" s="12">
        <f t="shared" si="3"/>
        <v>8.1329545454545418E-2</v>
      </c>
      <c r="V41">
        <f>COUNTIF($L$2:L41,1)</f>
        <v>21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16.5" customHeight="1" x14ac:dyDescent="0.2">
      <c r="A42" s="3">
        <v>40</v>
      </c>
      <c r="B42" s="4">
        <v>44299</v>
      </c>
      <c r="C42" s="3" t="s">
        <v>120</v>
      </c>
      <c r="D42" s="3" t="s">
        <v>30</v>
      </c>
      <c r="E42" s="3">
        <v>1</v>
      </c>
      <c r="F42" s="3" t="s">
        <v>123</v>
      </c>
      <c r="G42" s="3" t="s">
        <v>20</v>
      </c>
      <c r="H42" s="3" t="s">
        <v>124</v>
      </c>
      <c r="I42" s="3" t="s">
        <v>21</v>
      </c>
      <c r="J42" s="5" t="s">
        <v>92</v>
      </c>
      <c r="K42" s="23" t="s">
        <v>36</v>
      </c>
      <c r="L42" s="6" t="s">
        <v>27</v>
      </c>
      <c r="M42" s="7">
        <v>1.95</v>
      </c>
      <c r="N42" s="7">
        <v>1</v>
      </c>
      <c r="O42" s="8" t="s">
        <v>28</v>
      </c>
      <c r="P42" s="7">
        <f t="shared" si="4"/>
        <v>45</v>
      </c>
      <c r="Q42" s="29">
        <f t="shared" si="0"/>
        <v>-1</v>
      </c>
      <c r="R42" s="9">
        <f t="shared" si="5"/>
        <v>2.5785000000000005</v>
      </c>
      <c r="S42" s="10">
        <f t="shared" si="1"/>
        <v>47.578499999999998</v>
      </c>
      <c r="T42" s="11">
        <f t="shared" si="2"/>
        <v>0.52500000000000002</v>
      </c>
      <c r="U42" s="12">
        <f t="shared" si="3"/>
        <v>5.7299999999999962E-2</v>
      </c>
      <c r="V42">
        <f>COUNTIF($L$2:L42,1)</f>
        <v>21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16.5" customHeight="1" x14ac:dyDescent="0.2">
      <c r="A43" s="3">
        <v>41</v>
      </c>
      <c r="B43" s="4">
        <v>44300</v>
      </c>
      <c r="C43" s="3" t="s">
        <v>125</v>
      </c>
      <c r="D43" s="3" t="s">
        <v>23</v>
      </c>
      <c r="E43" s="3">
        <v>1</v>
      </c>
      <c r="F43" s="3" t="s">
        <v>31</v>
      </c>
      <c r="G43" s="3" t="s">
        <v>20</v>
      </c>
      <c r="H43" s="3" t="s">
        <v>24</v>
      </c>
      <c r="I43" s="3" t="s">
        <v>25</v>
      </c>
      <c r="J43" s="13" t="s">
        <v>106</v>
      </c>
      <c r="K43" s="23"/>
      <c r="L43" s="6" t="s">
        <v>22</v>
      </c>
      <c r="M43" s="7">
        <v>2.2000000000000002</v>
      </c>
      <c r="N43" s="7">
        <v>1</v>
      </c>
      <c r="O43" s="8" t="s">
        <v>28</v>
      </c>
      <c r="P43" s="7">
        <f t="shared" si="4"/>
        <v>46</v>
      </c>
      <c r="Q43" s="28">
        <f t="shared" si="0"/>
        <v>1.2000000000000002</v>
      </c>
      <c r="R43" s="9">
        <f t="shared" si="5"/>
        <v>3.7785000000000006</v>
      </c>
      <c r="S43" s="10">
        <f t="shared" si="1"/>
        <v>49.778500000000001</v>
      </c>
      <c r="T43" s="11">
        <f t="shared" si="2"/>
        <v>0.53658536585365857</v>
      </c>
      <c r="U43" s="12">
        <f t="shared" si="3"/>
        <v>8.2141304347826113E-2</v>
      </c>
      <c r="V43">
        <f>COUNTIF($L$2:L43,1)</f>
        <v>22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16.5" customHeight="1" x14ac:dyDescent="0.2">
      <c r="A44" s="3">
        <v>42</v>
      </c>
      <c r="B44" s="4">
        <v>44300</v>
      </c>
      <c r="C44" s="3" t="s">
        <v>126</v>
      </c>
      <c r="D44" s="3" t="s">
        <v>23</v>
      </c>
      <c r="E44" s="3">
        <v>1</v>
      </c>
      <c r="F44" s="3" t="s">
        <v>31</v>
      </c>
      <c r="G44" s="3" t="s">
        <v>20</v>
      </c>
      <c r="H44" s="3" t="s">
        <v>24</v>
      </c>
      <c r="I44" s="3" t="s">
        <v>25</v>
      </c>
      <c r="J44" s="5" t="s">
        <v>127</v>
      </c>
      <c r="K44" s="23"/>
      <c r="L44" s="6" t="s">
        <v>27</v>
      </c>
      <c r="M44" s="7">
        <v>2</v>
      </c>
      <c r="N44" s="7">
        <v>1</v>
      </c>
      <c r="O44" s="8" t="s">
        <v>28</v>
      </c>
      <c r="P44" s="7">
        <f t="shared" si="4"/>
        <v>47</v>
      </c>
      <c r="Q44" s="29">
        <f t="shared" si="0"/>
        <v>-1</v>
      </c>
      <c r="R44" s="9">
        <f t="shared" si="5"/>
        <v>2.7785000000000006</v>
      </c>
      <c r="S44" s="10">
        <f t="shared" si="1"/>
        <v>49.778500000000001</v>
      </c>
      <c r="T44" s="11">
        <f t="shared" si="2"/>
        <v>0.52380952380952384</v>
      </c>
      <c r="U44" s="12">
        <f t="shared" si="3"/>
        <v>5.9117021276595766E-2</v>
      </c>
      <c r="V44">
        <f>COUNTIF($L$2:L44,1)</f>
        <v>22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16.5" customHeight="1" x14ac:dyDescent="0.2">
      <c r="A45" s="3">
        <v>43</v>
      </c>
      <c r="B45" s="4">
        <v>44300</v>
      </c>
      <c r="C45" s="3" t="s">
        <v>128</v>
      </c>
      <c r="D45" s="3" t="s">
        <v>23</v>
      </c>
      <c r="E45" s="3">
        <v>1</v>
      </c>
      <c r="F45" s="3" t="s">
        <v>31</v>
      </c>
      <c r="G45" s="3" t="s">
        <v>20</v>
      </c>
      <c r="H45" s="3" t="s">
        <v>24</v>
      </c>
      <c r="I45" s="3" t="s">
        <v>25</v>
      </c>
      <c r="J45" s="5" t="s">
        <v>26</v>
      </c>
      <c r="K45" s="23" t="s">
        <v>129</v>
      </c>
      <c r="L45" s="6" t="s">
        <v>27</v>
      </c>
      <c r="M45" s="7">
        <v>2.2599999999999998</v>
      </c>
      <c r="N45" s="7">
        <v>1</v>
      </c>
      <c r="O45" s="8" t="s">
        <v>28</v>
      </c>
      <c r="P45" s="7">
        <f t="shared" si="4"/>
        <v>48</v>
      </c>
      <c r="Q45" s="29">
        <f t="shared" si="0"/>
        <v>-1</v>
      </c>
      <c r="R45" s="9">
        <f t="shared" si="5"/>
        <v>1.7785000000000006</v>
      </c>
      <c r="S45" s="10">
        <f t="shared" si="1"/>
        <v>49.778500000000001</v>
      </c>
      <c r="T45" s="11">
        <f t="shared" si="2"/>
        <v>0.51162790697674421</v>
      </c>
      <c r="U45" s="12">
        <f t="shared" si="3"/>
        <v>3.7052083333333354E-2</v>
      </c>
      <c r="V45">
        <f>COUNTIF($L$2:L45,1)</f>
        <v>22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16.5" customHeight="1" x14ac:dyDescent="0.2">
      <c r="A46" s="3">
        <v>44</v>
      </c>
      <c r="B46" s="4">
        <v>44300</v>
      </c>
      <c r="C46" s="3" t="s">
        <v>130</v>
      </c>
      <c r="D46" s="3" t="s">
        <v>29</v>
      </c>
      <c r="E46" s="3">
        <v>1</v>
      </c>
      <c r="F46" s="3" t="s">
        <v>37</v>
      </c>
      <c r="G46" s="3" t="s">
        <v>20</v>
      </c>
      <c r="H46" s="3" t="s">
        <v>24</v>
      </c>
      <c r="I46" s="3" t="s">
        <v>25</v>
      </c>
      <c r="J46" s="31" t="s">
        <v>33</v>
      </c>
      <c r="K46" s="23"/>
      <c r="L46" s="6" t="s">
        <v>22</v>
      </c>
      <c r="M46" s="7">
        <v>1</v>
      </c>
      <c r="N46" s="7">
        <v>2</v>
      </c>
      <c r="O46" s="8" t="s">
        <v>28</v>
      </c>
      <c r="P46" s="7">
        <f t="shared" si="4"/>
        <v>50</v>
      </c>
      <c r="Q46" s="36">
        <f t="shared" si="0"/>
        <v>0</v>
      </c>
      <c r="R46" s="9">
        <f t="shared" si="5"/>
        <v>1.7785000000000006</v>
      </c>
      <c r="S46" s="10">
        <f t="shared" si="1"/>
        <v>51.778500000000001</v>
      </c>
      <c r="T46" s="11">
        <f t="shared" si="2"/>
        <v>0.52272727272727271</v>
      </c>
      <c r="U46" s="12">
        <f t="shared" si="3"/>
        <v>3.5570000000000018E-2</v>
      </c>
      <c r="V46">
        <f>COUNTIF($L$2:L46,1)</f>
        <v>23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16.5" customHeight="1" x14ac:dyDescent="0.2">
      <c r="A47" s="3">
        <v>45</v>
      </c>
      <c r="B47" s="4">
        <v>44301</v>
      </c>
      <c r="C47" s="3" t="s">
        <v>131</v>
      </c>
      <c r="D47" s="3" t="s">
        <v>29</v>
      </c>
      <c r="E47" s="3">
        <v>1</v>
      </c>
      <c r="F47" s="3" t="s">
        <v>132</v>
      </c>
      <c r="G47" s="3" t="s">
        <v>20</v>
      </c>
      <c r="H47" s="3" t="s">
        <v>24</v>
      </c>
      <c r="I47" s="3" t="s">
        <v>25</v>
      </c>
      <c r="J47" s="5" t="s">
        <v>133</v>
      </c>
      <c r="K47" s="23"/>
      <c r="L47" s="6" t="s">
        <v>27</v>
      </c>
      <c r="M47" s="7">
        <v>1.98</v>
      </c>
      <c r="N47" s="7">
        <v>1.5</v>
      </c>
      <c r="O47" s="8" t="s">
        <v>28</v>
      </c>
      <c r="P47" s="7">
        <f t="shared" si="4"/>
        <v>51.5</v>
      </c>
      <c r="Q47" s="29">
        <f t="shared" si="0"/>
        <v>-1.5</v>
      </c>
      <c r="R47" s="9">
        <f t="shared" si="5"/>
        <v>0.27850000000000064</v>
      </c>
      <c r="S47" s="10">
        <f t="shared" si="1"/>
        <v>51.778500000000001</v>
      </c>
      <c r="T47" s="11">
        <f t="shared" si="2"/>
        <v>0.51111111111111107</v>
      </c>
      <c r="U47" s="12">
        <f t="shared" si="3"/>
        <v>5.4077669902912835E-3</v>
      </c>
      <c r="V47">
        <f>COUNTIF($L$2:L47,1)</f>
        <v>23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25.5" x14ac:dyDescent="0.2">
      <c r="A48" s="3">
        <v>46</v>
      </c>
      <c r="B48" s="4">
        <v>44301</v>
      </c>
      <c r="C48" s="3" t="s">
        <v>134</v>
      </c>
      <c r="D48" s="3" t="s">
        <v>29</v>
      </c>
      <c r="E48" s="3">
        <v>2</v>
      </c>
      <c r="F48" s="3" t="s">
        <v>135</v>
      </c>
      <c r="G48" s="3" t="s">
        <v>20</v>
      </c>
      <c r="H48" s="3" t="s">
        <v>24</v>
      </c>
      <c r="I48" s="3" t="s">
        <v>25</v>
      </c>
      <c r="J48" s="5" t="s">
        <v>136</v>
      </c>
      <c r="K48" s="23"/>
      <c r="L48" s="6" t="s">
        <v>27</v>
      </c>
      <c r="M48" s="7">
        <v>3.1949999999999998</v>
      </c>
      <c r="N48" s="7">
        <v>0.5</v>
      </c>
      <c r="O48" s="8" t="s">
        <v>28</v>
      </c>
      <c r="P48" s="7">
        <f t="shared" si="4"/>
        <v>52</v>
      </c>
      <c r="Q48" s="29">
        <f t="shared" si="0"/>
        <v>-0.5</v>
      </c>
      <c r="R48" s="9">
        <f t="shared" si="5"/>
        <v>-0.22149999999999936</v>
      </c>
      <c r="S48" s="10">
        <f t="shared" si="1"/>
        <v>51.778500000000001</v>
      </c>
      <c r="T48" s="11">
        <f t="shared" si="2"/>
        <v>0.5</v>
      </c>
      <c r="U48" s="12">
        <f t="shared" si="3"/>
        <v>-4.2596153846153634E-3</v>
      </c>
      <c r="V48">
        <f>COUNTIF($L$2:L48,1)</f>
        <v>23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16.5" customHeight="1" x14ac:dyDescent="0.2">
      <c r="A49" s="3">
        <v>47</v>
      </c>
      <c r="B49" s="4">
        <v>44302</v>
      </c>
      <c r="C49" s="3" t="s">
        <v>137</v>
      </c>
      <c r="D49" s="3" t="s">
        <v>29</v>
      </c>
      <c r="E49" s="3">
        <v>1</v>
      </c>
      <c r="F49" s="3" t="s">
        <v>31</v>
      </c>
      <c r="G49" s="3" t="s">
        <v>20</v>
      </c>
      <c r="H49" s="3" t="s">
        <v>24</v>
      </c>
      <c r="I49" s="3" t="s">
        <v>25</v>
      </c>
      <c r="J49" s="13" t="s">
        <v>138</v>
      </c>
      <c r="K49" s="23"/>
      <c r="L49" s="6" t="s">
        <v>22</v>
      </c>
      <c r="M49" s="7">
        <v>1.877</v>
      </c>
      <c r="N49" s="7">
        <v>1</v>
      </c>
      <c r="O49" s="8" t="s">
        <v>28</v>
      </c>
      <c r="P49" s="7">
        <f t="shared" si="4"/>
        <v>53</v>
      </c>
      <c r="Q49" s="28">
        <f t="shared" si="0"/>
        <v>0.877</v>
      </c>
      <c r="R49" s="9">
        <f t="shared" si="5"/>
        <v>0.65550000000000064</v>
      </c>
      <c r="S49" s="10">
        <f t="shared" si="1"/>
        <v>53.655500000000004</v>
      </c>
      <c r="T49" s="11">
        <f t="shared" si="2"/>
        <v>0.51063829787234039</v>
      </c>
      <c r="U49" s="12">
        <f t="shared" si="3"/>
        <v>1.2367924528301953E-2</v>
      </c>
      <c r="V49">
        <f>COUNTIF($L$2:L49,1)</f>
        <v>24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16.5" customHeight="1" x14ac:dyDescent="0.2">
      <c r="A50" s="3">
        <v>48</v>
      </c>
      <c r="B50" s="4">
        <v>44302</v>
      </c>
      <c r="C50" s="3" t="s">
        <v>139</v>
      </c>
      <c r="D50" s="3" t="s">
        <v>29</v>
      </c>
      <c r="E50" s="3">
        <v>1</v>
      </c>
      <c r="F50" s="3" t="s">
        <v>140</v>
      </c>
      <c r="G50" s="3" t="s">
        <v>20</v>
      </c>
      <c r="H50" s="3" t="s">
        <v>24</v>
      </c>
      <c r="I50" s="3" t="s">
        <v>21</v>
      </c>
      <c r="J50" s="13" t="s">
        <v>141</v>
      </c>
      <c r="K50" s="23"/>
      <c r="L50" s="6" t="s">
        <v>22</v>
      </c>
      <c r="M50" s="7">
        <v>2.0099999999999998</v>
      </c>
      <c r="N50" s="7">
        <v>1</v>
      </c>
      <c r="O50" s="8" t="s">
        <v>28</v>
      </c>
      <c r="P50" s="7">
        <f t="shared" si="4"/>
        <v>54</v>
      </c>
      <c r="Q50" s="28">
        <f t="shared" si="0"/>
        <v>1.0099999999999998</v>
      </c>
      <c r="R50" s="9">
        <f t="shared" si="5"/>
        <v>1.6655000000000004</v>
      </c>
      <c r="S50" s="10">
        <f t="shared" si="1"/>
        <v>55.665500000000002</v>
      </c>
      <c r="T50" s="11">
        <f t="shared" si="2"/>
        <v>0.52083333333333337</v>
      </c>
      <c r="U50" s="12">
        <f t="shared" si="3"/>
        <v>3.0842592592592619E-2</v>
      </c>
      <c r="V50">
        <f>COUNTIF($L$2:L50,1)</f>
        <v>25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16.5" customHeight="1" x14ac:dyDescent="0.2">
      <c r="A51" s="3">
        <v>49</v>
      </c>
      <c r="B51" s="4">
        <v>44303</v>
      </c>
      <c r="C51" s="3" t="s">
        <v>142</v>
      </c>
      <c r="D51" s="3" t="s">
        <v>23</v>
      </c>
      <c r="E51" s="3">
        <v>1</v>
      </c>
      <c r="F51" s="3" t="s">
        <v>31</v>
      </c>
      <c r="G51" s="3" t="s">
        <v>20</v>
      </c>
      <c r="H51" s="3" t="s">
        <v>24</v>
      </c>
      <c r="I51" s="3" t="s">
        <v>25</v>
      </c>
      <c r="J51" s="5" t="s">
        <v>39</v>
      </c>
      <c r="K51" s="23" t="s">
        <v>168</v>
      </c>
      <c r="L51" s="6" t="s">
        <v>27</v>
      </c>
      <c r="M51" s="7">
        <v>2.1</v>
      </c>
      <c r="N51" s="7">
        <v>1</v>
      </c>
      <c r="O51" s="8" t="s">
        <v>28</v>
      </c>
      <c r="P51" s="7">
        <f t="shared" si="4"/>
        <v>55</v>
      </c>
      <c r="Q51" s="29">
        <f t="shared" si="0"/>
        <v>-1</v>
      </c>
      <c r="R51" s="9">
        <f t="shared" si="5"/>
        <v>0.66550000000000042</v>
      </c>
      <c r="S51" s="10">
        <f t="shared" si="1"/>
        <v>55.665500000000002</v>
      </c>
      <c r="T51" s="11">
        <f t="shared" si="2"/>
        <v>0.51020408163265307</v>
      </c>
      <c r="U51" s="12">
        <f t="shared" si="3"/>
        <v>1.2100000000000027E-2</v>
      </c>
      <c r="V51">
        <f>COUNTIF($L$2:L51,1)</f>
        <v>25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16.5" customHeight="1" x14ac:dyDescent="0.2">
      <c r="A52" s="3">
        <v>50</v>
      </c>
      <c r="B52" s="4">
        <v>44303</v>
      </c>
      <c r="C52" s="3" t="s">
        <v>143</v>
      </c>
      <c r="D52" s="3" t="s">
        <v>23</v>
      </c>
      <c r="E52" s="3">
        <v>1</v>
      </c>
      <c r="F52" s="3" t="s">
        <v>31</v>
      </c>
      <c r="G52" s="3" t="s">
        <v>20</v>
      </c>
      <c r="H52" s="3" t="s">
        <v>24</v>
      </c>
      <c r="I52" s="3" t="s">
        <v>25</v>
      </c>
      <c r="J52" s="13" t="s">
        <v>144</v>
      </c>
      <c r="K52" s="23"/>
      <c r="L52" s="6" t="s">
        <v>22</v>
      </c>
      <c r="M52" s="7">
        <v>2.04</v>
      </c>
      <c r="N52" s="7">
        <v>1.5</v>
      </c>
      <c r="O52" s="8" t="s">
        <v>28</v>
      </c>
      <c r="P52" s="7">
        <f t="shared" si="4"/>
        <v>56.5</v>
      </c>
      <c r="Q52" s="28">
        <f t="shared" si="0"/>
        <v>1.56</v>
      </c>
      <c r="R52" s="9">
        <f t="shared" si="5"/>
        <v>2.2255000000000003</v>
      </c>
      <c r="S52" s="10">
        <f t="shared" si="1"/>
        <v>58.725499999999997</v>
      </c>
      <c r="T52" s="11">
        <f t="shared" si="2"/>
        <v>0.52</v>
      </c>
      <c r="U52" s="12">
        <f t="shared" si="3"/>
        <v>3.9389380530973392E-2</v>
      </c>
      <c r="V52">
        <f>COUNTIF($L$2:L52,1)</f>
        <v>26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16.5" customHeight="1" x14ac:dyDescent="0.2">
      <c r="A53" s="3">
        <v>51</v>
      </c>
      <c r="B53" s="4">
        <v>44303</v>
      </c>
      <c r="C53" s="3" t="s">
        <v>145</v>
      </c>
      <c r="D53" s="3" t="s">
        <v>23</v>
      </c>
      <c r="E53" s="3">
        <v>1</v>
      </c>
      <c r="F53" s="3" t="s">
        <v>31</v>
      </c>
      <c r="G53" s="3" t="s">
        <v>20</v>
      </c>
      <c r="H53" s="3" t="s">
        <v>24</v>
      </c>
      <c r="I53" s="3" t="s">
        <v>25</v>
      </c>
      <c r="J53" s="13" t="s">
        <v>146</v>
      </c>
      <c r="K53" s="23"/>
      <c r="L53" s="6" t="s">
        <v>22</v>
      </c>
      <c r="M53" s="7">
        <v>2.1</v>
      </c>
      <c r="N53" s="7">
        <v>1</v>
      </c>
      <c r="O53" s="8" t="s">
        <v>28</v>
      </c>
      <c r="P53" s="7">
        <f t="shared" si="4"/>
        <v>57.5</v>
      </c>
      <c r="Q53" s="28">
        <f t="shared" si="0"/>
        <v>1.1000000000000001</v>
      </c>
      <c r="R53" s="9">
        <f t="shared" si="5"/>
        <v>3.3255000000000003</v>
      </c>
      <c r="S53" s="10">
        <f t="shared" si="1"/>
        <v>60.825499999999998</v>
      </c>
      <c r="T53" s="11">
        <f t="shared" si="2"/>
        <v>0.52941176470588236</v>
      </c>
      <c r="U53" s="12">
        <f t="shared" si="3"/>
        <v>5.7834782608695623E-2</v>
      </c>
      <c r="V53">
        <f>COUNTIF($L$2:L53,1)</f>
        <v>27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16.5" customHeight="1" x14ac:dyDescent="0.2">
      <c r="A54" s="3">
        <v>52</v>
      </c>
      <c r="B54" s="4">
        <v>44303</v>
      </c>
      <c r="C54" s="3" t="s">
        <v>147</v>
      </c>
      <c r="D54" s="3" t="s">
        <v>23</v>
      </c>
      <c r="E54" s="3">
        <v>1</v>
      </c>
      <c r="F54" s="3" t="s">
        <v>31</v>
      </c>
      <c r="G54" s="3" t="s">
        <v>20</v>
      </c>
      <c r="H54" s="3" t="s">
        <v>24</v>
      </c>
      <c r="I54" s="3" t="s">
        <v>25</v>
      </c>
      <c r="J54" s="5" t="s">
        <v>51</v>
      </c>
      <c r="K54" s="23" t="s">
        <v>168</v>
      </c>
      <c r="L54" s="6" t="s">
        <v>27</v>
      </c>
      <c r="M54" s="7">
        <v>2.2000000000000002</v>
      </c>
      <c r="N54" s="7">
        <v>1</v>
      </c>
      <c r="O54" s="8" t="s">
        <v>28</v>
      </c>
      <c r="P54" s="7">
        <f t="shared" si="4"/>
        <v>58.5</v>
      </c>
      <c r="Q54" s="29">
        <f t="shared" si="0"/>
        <v>-1</v>
      </c>
      <c r="R54" s="9">
        <f t="shared" si="5"/>
        <v>2.3255000000000003</v>
      </c>
      <c r="S54" s="10">
        <f t="shared" si="1"/>
        <v>60.825499999999998</v>
      </c>
      <c r="T54" s="11">
        <f t="shared" si="2"/>
        <v>0.51923076923076927</v>
      </c>
      <c r="U54" s="12">
        <f t="shared" si="3"/>
        <v>3.9752136752136721E-2</v>
      </c>
      <c r="V54">
        <f>COUNTIF($L$2:L54,1)</f>
        <v>27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16.5" customHeight="1" x14ac:dyDescent="0.2">
      <c r="A55" s="3">
        <v>53</v>
      </c>
      <c r="B55" s="4">
        <v>44303</v>
      </c>
      <c r="C55" s="3" t="s">
        <v>148</v>
      </c>
      <c r="D55" s="3" t="s">
        <v>29</v>
      </c>
      <c r="E55" s="3">
        <v>1</v>
      </c>
      <c r="F55" s="3" t="s">
        <v>31</v>
      </c>
      <c r="G55" s="3" t="s">
        <v>20</v>
      </c>
      <c r="H55" s="3" t="s">
        <v>24</v>
      </c>
      <c r="I55" s="3" t="s">
        <v>25</v>
      </c>
      <c r="J55" s="13" t="s">
        <v>94</v>
      </c>
      <c r="K55" s="23"/>
      <c r="L55" s="6" t="s">
        <v>22</v>
      </c>
      <c r="M55" s="7">
        <v>2.2400000000000002</v>
      </c>
      <c r="N55" s="7">
        <v>1</v>
      </c>
      <c r="O55" s="8" t="s">
        <v>28</v>
      </c>
      <c r="P55" s="7">
        <f t="shared" si="4"/>
        <v>59.5</v>
      </c>
      <c r="Q55" s="28">
        <f t="shared" si="0"/>
        <v>1.2400000000000002</v>
      </c>
      <c r="R55" s="9">
        <f t="shared" si="5"/>
        <v>3.5655000000000006</v>
      </c>
      <c r="S55" s="10">
        <f t="shared" si="1"/>
        <v>63.0655</v>
      </c>
      <c r="T55" s="11">
        <f t="shared" si="2"/>
        <v>0.52830188679245282</v>
      </c>
      <c r="U55" s="12">
        <f t="shared" si="3"/>
        <v>5.9924369747899164E-2</v>
      </c>
      <c r="V55">
        <f>COUNTIF($L$2:L55,1)</f>
        <v>28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38.25" x14ac:dyDescent="0.2">
      <c r="A56" s="3">
        <v>54</v>
      </c>
      <c r="B56" s="4">
        <v>44303</v>
      </c>
      <c r="C56" s="3" t="s">
        <v>149</v>
      </c>
      <c r="D56" s="3" t="s">
        <v>30</v>
      </c>
      <c r="E56" s="3">
        <v>3</v>
      </c>
      <c r="F56" s="3" t="s">
        <v>150</v>
      </c>
      <c r="G56" s="3" t="s">
        <v>20</v>
      </c>
      <c r="H56" s="3" t="s">
        <v>63</v>
      </c>
      <c r="I56" s="3" t="s">
        <v>25</v>
      </c>
      <c r="J56" s="5" t="s">
        <v>151</v>
      </c>
      <c r="K56" s="23" t="s">
        <v>152</v>
      </c>
      <c r="L56" s="6" t="s">
        <v>27</v>
      </c>
      <c r="M56" s="7">
        <v>2.66</v>
      </c>
      <c r="N56" s="7">
        <v>1</v>
      </c>
      <c r="O56" s="8" t="s">
        <v>28</v>
      </c>
      <c r="P56" s="7">
        <f t="shared" si="4"/>
        <v>60.5</v>
      </c>
      <c r="Q56" s="29">
        <f t="shared" si="0"/>
        <v>-1</v>
      </c>
      <c r="R56" s="9">
        <f t="shared" si="5"/>
        <v>2.5655000000000006</v>
      </c>
      <c r="S56" s="10">
        <f t="shared" si="1"/>
        <v>63.0655</v>
      </c>
      <c r="T56" s="11">
        <f t="shared" si="2"/>
        <v>0.51851851851851849</v>
      </c>
      <c r="U56" s="12">
        <f t="shared" si="3"/>
        <v>4.2404958677685956E-2</v>
      </c>
      <c r="V56">
        <f>COUNTIF($L$2:L56,1)</f>
        <v>28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16.5" customHeight="1" x14ac:dyDescent="0.2">
      <c r="A57" s="3">
        <v>55</v>
      </c>
      <c r="B57" s="4">
        <v>44303</v>
      </c>
      <c r="C57" s="3" t="s">
        <v>153</v>
      </c>
      <c r="D57" s="3" t="s">
        <v>29</v>
      </c>
      <c r="E57" s="3">
        <v>1</v>
      </c>
      <c r="F57" s="3" t="s">
        <v>31</v>
      </c>
      <c r="G57" s="3" t="s">
        <v>20</v>
      </c>
      <c r="H57" s="3" t="s">
        <v>24</v>
      </c>
      <c r="I57" s="3" t="s">
        <v>25</v>
      </c>
      <c r="J57" s="13" t="s">
        <v>94</v>
      </c>
      <c r="K57" s="23"/>
      <c r="L57" s="6" t="s">
        <v>22</v>
      </c>
      <c r="M57" s="7">
        <v>2.14</v>
      </c>
      <c r="N57" s="7">
        <v>1</v>
      </c>
      <c r="O57" s="8" t="s">
        <v>28</v>
      </c>
      <c r="P57" s="7">
        <f t="shared" si="4"/>
        <v>61.5</v>
      </c>
      <c r="Q57" s="28">
        <f t="shared" si="0"/>
        <v>1.1400000000000001</v>
      </c>
      <c r="R57" s="9">
        <f t="shared" si="5"/>
        <v>3.7055000000000007</v>
      </c>
      <c r="S57" s="10">
        <f t="shared" si="1"/>
        <v>65.205500000000001</v>
      </c>
      <c r="T57" s="11">
        <f t="shared" si="2"/>
        <v>0.52727272727272723</v>
      </c>
      <c r="U57" s="12">
        <f t="shared" si="3"/>
        <v>6.0252032520325217E-2</v>
      </c>
      <c r="V57">
        <f>COUNTIF($L$2:L57,1)</f>
        <v>29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25.5" x14ac:dyDescent="0.2">
      <c r="A58" s="3">
        <v>56</v>
      </c>
      <c r="B58" s="4">
        <v>44304</v>
      </c>
      <c r="C58" s="3" t="s">
        <v>154</v>
      </c>
      <c r="D58" s="3" t="s">
        <v>29</v>
      </c>
      <c r="E58" s="3">
        <v>2</v>
      </c>
      <c r="F58" s="3" t="s">
        <v>155</v>
      </c>
      <c r="G58" s="3" t="s">
        <v>20</v>
      </c>
      <c r="H58" s="3" t="s">
        <v>24</v>
      </c>
      <c r="I58" s="3" t="s">
        <v>25</v>
      </c>
      <c r="J58" s="13" t="s">
        <v>156</v>
      </c>
      <c r="K58" s="23"/>
      <c r="L58" s="6" t="s">
        <v>22</v>
      </c>
      <c r="M58" s="7">
        <v>1.964</v>
      </c>
      <c r="N58" s="7">
        <v>1.5</v>
      </c>
      <c r="O58" s="8" t="s">
        <v>28</v>
      </c>
      <c r="P58" s="7">
        <f t="shared" si="4"/>
        <v>63</v>
      </c>
      <c r="Q58" s="28">
        <f t="shared" si="0"/>
        <v>1.4459999999999997</v>
      </c>
      <c r="R58" s="9">
        <f t="shared" si="5"/>
        <v>5.1515000000000004</v>
      </c>
      <c r="S58" s="10">
        <f t="shared" si="1"/>
        <v>68.151499999999999</v>
      </c>
      <c r="T58" s="11">
        <f t="shared" si="2"/>
        <v>0.5357142857142857</v>
      </c>
      <c r="U58" s="12">
        <f t="shared" si="3"/>
        <v>8.1769841269841242E-2</v>
      </c>
      <c r="V58">
        <f>COUNTIF($L$2:L58,1)</f>
        <v>30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16.5" customHeight="1" x14ac:dyDescent="0.2">
      <c r="A59" s="3">
        <v>57</v>
      </c>
      <c r="B59" s="4">
        <v>44304</v>
      </c>
      <c r="C59" s="3" t="s">
        <v>157</v>
      </c>
      <c r="D59" s="3" t="s">
        <v>23</v>
      </c>
      <c r="E59" s="3">
        <v>1</v>
      </c>
      <c r="F59" s="3" t="s">
        <v>31</v>
      </c>
      <c r="G59" s="3" t="s">
        <v>20</v>
      </c>
      <c r="H59" s="3" t="s">
        <v>24</v>
      </c>
      <c r="I59" s="3" t="s">
        <v>25</v>
      </c>
      <c r="J59" s="5" t="s">
        <v>40</v>
      </c>
      <c r="K59" s="23" t="s">
        <v>36</v>
      </c>
      <c r="L59" s="6" t="s">
        <v>27</v>
      </c>
      <c r="M59" s="7">
        <v>2.4</v>
      </c>
      <c r="N59" s="7">
        <v>1</v>
      </c>
      <c r="O59" s="8" t="s">
        <v>28</v>
      </c>
      <c r="P59" s="7">
        <f t="shared" si="4"/>
        <v>64</v>
      </c>
      <c r="Q59" s="29">
        <f t="shared" si="0"/>
        <v>-1</v>
      </c>
      <c r="R59" s="9">
        <f t="shared" si="5"/>
        <v>4.1515000000000004</v>
      </c>
      <c r="S59" s="10">
        <f t="shared" si="1"/>
        <v>68.151499999999999</v>
      </c>
      <c r="T59" s="11">
        <f t="shared" si="2"/>
        <v>0.52631578947368418</v>
      </c>
      <c r="U59" s="12">
        <f t="shared" si="3"/>
        <v>6.4867187499999979E-2</v>
      </c>
      <c r="V59">
        <f>COUNTIF($L$2:L59,1)</f>
        <v>30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38.25" x14ac:dyDescent="0.2">
      <c r="A60" s="3">
        <v>58</v>
      </c>
      <c r="B60" s="4">
        <v>44304</v>
      </c>
      <c r="C60" s="3" t="s">
        <v>158</v>
      </c>
      <c r="D60" s="3" t="s">
        <v>30</v>
      </c>
      <c r="E60" s="3">
        <v>3</v>
      </c>
      <c r="F60" s="3" t="s">
        <v>159</v>
      </c>
      <c r="G60" s="3" t="s">
        <v>20</v>
      </c>
      <c r="H60" s="3" t="s">
        <v>63</v>
      </c>
      <c r="I60" s="3" t="s">
        <v>25</v>
      </c>
      <c r="J60" s="5" t="s">
        <v>160</v>
      </c>
      <c r="K60" s="23"/>
      <c r="L60" s="6" t="s">
        <v>27</v>
      </c>
      <c r="M60" s="7">
        <v>2.62</v>
      </c>
      <c r="N60" s="7">
        <v>1</v>
      </c>
      <c r="O60" s="8" t="s">
        <v>28</v>
      </c>
      <c r="P60" s="7">
        <f t="shared" si="4"/>
        <v>65</v>
      </c>
      <c r="Q60" s="29">
        <f t="shared" si="0"/>
        <v>-1</v>
      </c>
      <c r="R60" s="9">
        <f t="shared" si="5"/>
        <v>3.1515000000000004</v>
      </c>
      <c r="S60" s="10">
        <f t="shared" si="1"/>
        <v>68.151499999999999</v>
      </c>
      <c r="T60" s="11">
        <f t="shared" si="2"/>
        <v>0.51724137931034486</v>
      </c>
      <c r="U60" s="12">
        <f t="shared" si="3"/>
        <v>4.8484615384615362E-2</v>
      </c>
      <c r="V60">
        <f>COUNTIF($L$2:L60,1)</f>
        <v>30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16.5" customHeight="1" x14ac:dyDescent="0.2">
      <c r="A61" s="3">
        <v>59</v>
      </c>
      <c r="B61" s="4">
        <v>44304</v>
      </c>
      <c r="C61" s="3" t="s">
        <v>161</v>
      </c>
      <c r="D61" s="3" t="s">
        <v>29</v>
      </c>
      <c r="E61" s="3">
        <v>1</v>
      </c>
      <c r="F61" s="3" t="s">
        <v>31</v>
      </c>
      <c r="G61" s="3" t="s">
        <v>20</v>
      </c>
      <c r="H61" s="3" t="s">
        <v>24</v>
      </c>
      <c r="I61" s="3" t="s">
        <v>25</v>
      </c>
      <c r="J61" s="5" t="s">
        <v>32</v>
      </c>
      <c r="K61" s="23" t="s">
        <v>168</v>
      </c>
      <c r="L61" s="6" t="s">
        <v>27</v>
      </c>
      <c r="M61" s="7">
        <v>1.7809999999999999</v>
      </c>
      <c r="N61" s="7">
        <v>1.5</v>
      </c>
      <c r="O61" s="8" t="s">
        <v>28</v>
      </c>
      <c r="P61" s="7">
        <f t="shared" si="4"/>
        <v>66.5</v>
      </c>
      <c r="Q61" s="29">
        <f t="shared" si="0"/>
        <v>-1.5</v>
      </c>
      <c r="R61" s="9">
        <f t="shared" si="5"/>
        <v>1.6515000000000004</v>
      </c>
      <c r="S61" s="10">
        <f t="shared" si="1"/>
        <v>68.151499999999999</v>
      </c>
      <c r="T61" s="11">
        <f t="shared" si="2"/>
        <v>0.50847457627118642</v>
      </c>
      <c r="U61" s="12">
        <f t="shared" si="3"/>
        <v>2.4834586466165393E-2</v>
      </c>
      <c r="V61">
        <f>COUNTIF($L$2:L61,1)</f>
        <v>30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16.5" customHeight="1" x14ac:dyDescent="0.2">
      <c r="A62" s="3">
        <v>60</v>
      </c>
      <c r="B62" s="4">
        <v>44304</v>
      </c>
      <c r="C62" s="3" t="s">
        <v>162</v>
      </c>
      <c r="D62" s="3" t="s">
        <v>29</v>
      </c>
      <c r="E62" s="3">
        <v>1</v>
      </c>
      <c r="F62" s="3" t="s">
        <v>31</v>
      </c>
      <c r="G62" s="3" t="s">
        <v>20</v>
      </c>
      <c r="H62" s="3" t="s">
        <v>24</v>
      </c>
      <c r="I62" s="3" t="s">
        <v>25</v>
      </c>
      <c r="J62" s="5" t="s">
        <v>26</v>
      </c>
      <c r="K62" s="23" t="s">
        <v>36</v>
      </c>
      <c r="L62" s="6" t="s">
        <v>27</v>
      </c>
      <c r="M62" s="7">
        <v>2.08</v>
      </c>
      <c r="N62" s="7">
        <v>1</v>
      </c>
      <c r="O62" s="8" t="s">
        <v>28</v>
      </c>
      <c r="P62" s="7">
        <f t="shared" si="4"/>
        <v>67.5</v>
      </c>
      <c r="Q62" s="29">
        <f t="shared" si="0"/>
        <v>-1</v>
      </c>
      <c r="R62" s="9">
        <f t="shared" si="5"/>
        <v>0.65150000000000041</v>
      </c>
      <c r="S62" s="10">
        <f t="shared" si="1"/>
        <v>68.151499999999999</v>
      </c>
      <c r="T62" s="11">
        <f t="shared" si="2"/>
        <v>0.5</v>
      </c>
      <c r="U62" s="12">
        <f t="shared" si="3"/>
        <v>9.6518518518518316E-3</v>
      </c>
      <c r="V62">
        <f>COUNTIF($L$2:L62,1)</f>
        <v>30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16.5" customHeight="1" x14ac:dyDescent="0.2">
      <c r="A63" s="3">
        <v>61</v>
      </c>
      <c r="B63" s="4">
        <v>44304</v>
      </c>
      <c r="C63" s="3" t="s">
        <v>163</v>
      </c>
      <c r="D63" s="3" t="s">
        <v>29</v>
      </c>
      <c r="E63" s="3">
        <v>1</v>
      </c>
      <c r="F63" s="3" t="s">
        <v>31</v>
      </c>
      <c r="G63" s="3" t="s">
        <v>20</v>
      </c>
      <c r="H63" s="3" t="s">
        <v>24</v>
      </c>
      <c r="I63" s="3" t="s">
        <v>25</v>
      </c>
      <c r="J63" s="5" t="s">
        <v>26</v>
      </c>
      <c r="K63" s="23" t="s">
        <v>36</v>
      </c>
      <c r="L63" s="6" t="s">
        <v>27</v>
      </c>
      <c r="M63" s="7">
        <v>2.44</v>
      </c>
      <c r="N63" s="7">
        <v>1</v>
      </c>
      <c r="O63" s="8" t="s">
        <v>28</v>
      </c>
      <c r="P63" s="7">
        <f t="shared" si="4"/>
        <v>68.5</v>
      </c>
      <c r="Q63" s="29">
        <f t="shared" si="0"/>
        <v>-1</v>
      </c>
      <c r="R63" s="9">
        <f t="shared" si="5"/>
        <v>-0.34849999999999959</v>
      </c>
      <c r="S63" s="10">
        <f t="shared" si="1"/>
        <v>68.151499999999999</v>
      </c>
      <c r="T63" s="11">
        <f t="shared" si="2"/>
        <v>0.49180327868852458</v>
      </c>
      <c r="U63" s="12">
        <f t="shared" si="3"/>
        <v>-5.0875912408759327E-3</v>
      </c>
      <c r="V63">
        <f>COUNTIF($L$2:L63,1)</f>
        <v>30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16.5" customHeight="1" x14ac:dyDescent="0.2">
      <c r="A64" s="3">
        <v>62</v>
      </c>
      <c r="B64" s="4">
        <v>44304</v>
      </c>
      <c r="C64" s="3" t="s">
        <v>164</v>
      </c>
      <c r="D64" s="3" t="s">
        <v>29</v>
      </c>
      <c r="E64" s="3">
        <v>1</v>
      </c>
      <c r="F64" s="3" t="s">
        <v>31</v>
      </c>
      <c r="G64" s="3" t="s">
        <v>20</v>
      </c>
      <c r="H64" s="3" t="s">
        <v>24</v>
      </c>
      <c r="I64" s="3" t="s">
        <v>25</v>
      </c>
      <c r="J64" s="13" t="s">
        <v>94</v>
      </c>
      <c r="K64" s="23"/>
      <c r="L64" s="6" t="s">
        <v>22</v>
      </c>
      <c r="M64" s="7">
        <v>2</v>
      </c>
      <c r="N64" s="7">
        <v>1</v>
      </c>
      <c r="O64" s="8" t="s">
        <v>28</v>
      </c>
      <c r="P64" s="7">
        <f t="shared" si="4"/>
        <v>69.5</v>
      </c>
      <c r="Q64" s="28">
        <f t="shared" si="0"/>
        <v>1</v>
      </c>
      <c r="R64" s="9">
        <f t="shared" si="5"/>
        <v>0.65150000000000041</v>
      </c>
      <c r="S64" s="10">
        <f t="shared" si="1"/>
        <v>70.151499999999999</v>
      </c>
      <c r="T64" s="11">
        <f t="shared" si="2"/>
        <v>0.5</v>
      </c>
      <c r="U64" s="12">
        <f t="shared" si="3"/>
        <v>9.37410071942444E-3</v>
      </c>
      <c r="V64">
        <f>COUNTIF($L$2:L64,1)</f>
        <v>31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25.5" x14ac:dyDescent="0.2">
      <c r="A65" s="3">
        <v>63</v>
      </c>
      <c r="B65" s="4">
        <v>44304</v>
      </c>
      <c r="C65" s="3" t="s">
        <v>165</v>
      </c>
      <c r="D65" s="3" t="s">
        <v>30</v>
      </c>
      <c r="E65" s="3">
        <v>2</v>
      </c>
      <c r="F65" s="3" t="s">
        <v>166</v>
      </c>
      <c r="G65" s="3" t="s">
        <v>20</v>
      </c>
      <c r="H65" s="3" t="s">
        <v>63</v>
      </c>
      <c r="I65" s="3" t="s">
        <v>25</v>
      </c>
      <c r="J65" s="5" t="s">
        <v>167</v>
      </c>
      <c r="K65" s="23" t="s">
        <v>152</v>
      </c>
      <c r="L65" s="6" t="s">
        <v>27</v>
      </c>
      <c r="M65" s="7">
        <v>2.44</v>
      </c>
      <c r="N65" s="7">
        <v>1.5</v>
      </c>
      <c r="O65" s="8" t="s">
        <v>28</v>
      </c>
      <c r="P65" s="7">
        <f t="shared" si="4"/>
        <v>71</v>
      </c>
      <c r="Q65" s="29">
        <f t="shared" si="0"/>
        <v>-1.5</v>
      </c>
      <c r="R65" s="33">
        <f t="shared" si="5"/>
        <v>-0.84849999999999959</v>
      </c>
      <c r="S65" s="34">
        <f t="shared" si="1"/>
        <v>70.151499999999999</v>
      </c>
      <c r="T65" s="35">
        <f t="shared" si="2"/>
        <v>0.49206349206349204</v>
      </c>
      <c r="U65" s="12">
        <f t="shared" si="3"/>
        <v>-1.1950704225352132E-2</v>
      </c>
      <c r="V65">
        <f>COUNTIF($L$2:L65,1)</f>
        <v>31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16.5" customHeight="1" x14ac:dyDescent="0.2">
      <c r="A66" s="3">
        <v>64</v>
      </c>
      <c r="B66" s="4">
        <v>44305</v>
      </c>
      <c r="C66" s="3" t="s">
        <v>169</v>
      </c>
      <c r="D66" s="3" t="s">
        <v>29</v>
      </c>
      <c r="E66" s="3">
        <v>1</v>
      </c>
      <c r="F66" s="3" t="s">
        <v>31</v>
      </c>
      <c r="G66" s="3" t="s">
        <v>20</v>
      </c>
      <c r="H66" s="3" t="s">
        <v>24</v>
      </c>
      <c r="I66" s="3" t="s">
        <v>25</v>
      </c>
      <c r="J66" s="5" t="s">
        <v>96</v>
      </c>
      <c r="K66" s="23"/>
      <c r="L66" s="6" t="s">
        <v>27</v>
      </c>
      <c r="M66" s="7">
        <v>2.06</v>
      </c>
      <c r="N66" s="7">
        <v>1</v>
      </c>
      <c r="O66" s="8" t="s">
        <v>28</v>
      </c>
      <c r="P66" s="7">
        <f t="shared" si="4"/>
        <v>72</v>
      </c>
      <c r="Q66" s="29">
        <f t="shared" si="0"/>
        <v>-1</v>
      </c>
      <c r="R66" s="9">
        <f t="shared" si="5"/>
        <v>-1.8484999999999996</v>
      </c>
      <c r="S66" s="10">
        <f t="shared" si="1"/>
        <v>70.151499999999999</v>
      </c>
      <c r="T66" s="11">
        <f t="shared" si="2"/>
        <v>0.484375</v>
      </c>
      <c r="U66" s="12">
        <f t="shared" si="3"/>
        <v>-2.567361111111113E-2</v>
      </c>
      <c r="V66">
        <f>COUNTIF($L$2:L66,1)</f>
        <v>31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16.5" customHeight="1" x14ac:dyDescent="0.2">
      <c r="A67" s="3">
        <v>65</v>
      </c>
      <c r="B67" s="4">
        <v>44306</v>
      </c>
      <c r="C67" s="3" t="s">
        <v>170</v>
      </c>
      <c r="D67" s="3" t="s">
        <v>23</v>
      </c>
      <c r="E67" s="3">
        <v>1</v>
      </c>
      <c r="F67" s="3" t="s">
        <v>31</v>
      </c>
      <c r="G67" s="3" t="s">
        <v>20</v>
      </c>
      <c r="H67" s="3" t="s">
        <v>24</v>
      </c>
      <c r="I67" s="3" t="s">
        <v>25</v>
      </c>
      <c r="J67" s="13" t="s">
        <v>144</v>
      </c>
      <c r="K67" s="23"/>
      <c r="L67" s="6" t="s">
        <v>22</v>
      </c>
      <c r="M67" s="7">
        <v>1.8620000000000001</v>
      </c>
      <c r="N67" s="7">
        <v>1.5</v>
      </c>
      <c r="O67" s="8" t="s">
        <v>28</v>
      </c>
      <c r="P67" s="7">
        <f t="shared" si="4"/>
        <v>73.5</v>
      </c>
      <c r="Q67" s="28">
        <f t="shared" ref="Q67:Q96" si="6">IF(AND(L67="1",O67="ja"),(N67*M67*0.95)-N67,IF(AND(L67="1",O67="nein"),N67*M67-N67,-N67))</f>
        <v>1.2930000000000001</v>
      </c>
      <c r="R67" s="9">
        <f t="shared" si="5"/>
        <v>-0.55549999999999944</v>
      </c>
      <c r="S67" s="10">
        <f t="shared" ref="S67:S96" si="7">P67+R67</f>
        <v>72.944500000000005</v>
      </c>
      <c r="T67" s="11">
        <f t="shared" ref="T67:T96" si="8">V67/W67</f>
        <v>0.49230769230769234</v>
      </c>
      <c r="U67" s="12">
        <f t="shared" ref="U67:U96" si="9">((S67-P67)/P67)*100%</f>
        <v>-7.5578231292516328E-3</v>
      </c>
      <c r="V67">
        <f>COUNTIF($L$2:L67,1)</f>
        <v>32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16.5" customHeight="1" x14ac:dyDescent="0.2">
      <c r="A68" s="3">
        <v>66</v>
      </c>
      <c r="B68" s="4">
        <v>44306</v>
      </c>
      <c r="C68" s="3" t="s">
        <v>171</v>
      </c>
      <c r="D68" s="3" t="s">
        <v>23</v>
      </c>
      <c r="E68" s="3">
        <v>1</v>
      </c>
      <c r="F68" s="3" t="s">
        <v>31</v>
      </c>
      <c r="G68" s="3" t="s">
        <v>20</v>
      </c>
      <c r="H68" s="3" t="s">
        <v>24</v>
      </c>
      <c r="I68" s="3" t="s">
        <v>25</v>
      </c>
      <c r="J68" s="13" t="s">
        <v>106</v>
      </c>
      <c r="K68" s="23"/>
      <c r="L68" s="6" t="s">
        <v>22</v>
      </c>
      <c r="M68" s="7">
        <v>2</v>
      </c>
      <c r="N68" s="7">
        <v>1</v>
      </c>
      <c r="O68" s="8" t="s">
        <v>28</v>
      </c>
      <c r="P68" s="7">
        <f t="shared" ref="P68:P96" si="10">P67+N68</f>
        <v>74.5</v>
      </c>
      <c r="Q68" s="28">
        <f t="shared" si="6"/>
        <v>1</v>
      </c>
      <c r="R68" s="9">
        <f t="shared" ref="R68:R96" si="11">R67+Q68</f>
        <v>0.44450000000000056</v>
      </c>
      <c r="S68" s="10">
        <f t="shared" si="7"/>
        <v>74.944500000000005</v>
      </c>
      <c r="T68" s="11">
        <f t="shared" si="8"/>
        <v>0.5</v>
      </c>
      <c r="U68" s="12">
        <f t="shared" si="9"/>
        <v>5.9664429530202016E-3</v>
      </c>
      <c r="V68">
        <f>COUNTIF($L$2:L68,1)</f>
        <v>33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16.5" customHeight="1" x14ac:dyDescent="0.2">
      <c r="A69" s="3">
        <v>67</v>
      </c>
      <c r="B69" s="4">
        <v>44306</v>
      </c>
      <c r="C69" s="3" t="s">
        <v>172</v>
      </c>
      <c r="D69" s="3" t="s">
        <v>29</v>
      </c>
      <c r="E69" s="3">
        <v>1</v>
      </c>
      <c r="F69" s="3" t="s">
        <v>37</v>
      </c>
      <c r="G69" s="3" t="s">
        <v>20</v>
      </c>
      <c r="H69" s="3" t="s">
        <v>24</v>
      </c>
      <c r="I69" s="3" t="s">
        <v>25</v>
      </c>
      <c r="J69" s="5" t="s">
        <v>144</v>
      </c>
      <c r="K69" s="23"/>
      <c r="L69" s="6" t="s">
        <v>27</v>
      </c>
      <c r="M69" s="7">
        <v>2.08</v>
      </c>
      <c r="N69" s="7">
        <v>1</v>
      </c>
      <c r="O69" s="8" t="s">
        <v>28</v>
      </c>
      <c r="P69" s="7">
        <f t="shared" si="10"/>
        <v>75.5</v>
      </c>
      <c r="Q69" s="29">
        <f t="shared" si="6"/>
        <v>-1</v>
      </c>
      <c r="R69" s="9">
        <f t="shared" si="11"/>
        <v>-0.55549999999999944</v>
      </c>
      <c r="S69" s="10">
        <f t="shared" si="7"/>
        <v>74.944500000000005</v>
      </c>
      <c r="T69" s="11">
        <f t="shared" si="8"/>
        <v>0.4925373134328358</v>
      </c>
      <c r="U69" s="12">
        <f t="shared" si="9"/>
        <v>-7.3576158940396692E-3</v>
      </c>
      <c r="V69">
        <f>COUNTIF($L$2:L69,1)</f>
        <v>33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16.5" customHeight="1" x14ac:dyDescent="0.2">
      <c r="A70" s="3">
        <v>68</v>
      </c>
      <c r="B70" s="4">
        <v>44306</v>
      </c>
      <c r="C70" s="3" t="s">
        <v>173</v>
      </c>
      <c r="D70" s="3" t="s">
        <v>29</v>
      </c>
      <c r="E70" s="3">
        <v>1</v>
      </c>
      <c r="F70" s="3" t="s">
        <v>50</v>
      </c>
      <c r="G70" s="3" t="s">
        <v>20</v>
      </c>
      <c r="H70" s="3" t="s">
        <v>24</v>
      </c>
      <c r="I70" s="3" t="s">
        <v>25</v>
      </c>
      <c r="J70" s="5" t="s">
        <v>38</v>
      </c>
      <c r="K70" s="23"/>
      <c r="L70" s="6" t="s">
        <v>27</v>
      </c>
      <c r="M70" s="7">
        <v>2.2999999999999998</v>
      </c>
      <c r="N70" s="7">
        <v>1</v>
      </c>
      <c r="O70" s="8" t="s">
        <v>28</v>
      </c>
      <c r="P70" s="7">
        <f t="shared" si="10"/>
        <v>76.5</v>
      </c>
      <c r="Q70" s="29">
        <f t="shared" si="6"/>
        <v>-1</v>
      </c>
      <c r="R70" s="9">
        <f t="shared" si="11"/>
        <v>-1.5554999999999994</v>
      </c>
      <c r="S70" s="10">
        <f t="shared" si="7"/>
        <v>74.944500000000005</v>
      </c>
      <c r="T70" s="11">
        <f t="shared" si="8"/>
        <v>0.48529411764705882</v>
      </c>
      <c r="U70" s="12">
        <f t="shared" si="9"/>
        <v>-2.0333333333333269E-2</v>
      </c>
      <c r="V70">
        <f>COUNTIF($L$2:L70,1)</f>
        <v>33</v>
      </c>
      <c r="W70">
        <v>68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16.5" customHeight="1" x14ac:dyDescent="0.2">
      <c r="A71" s="3">
        <v>69</v>
      </c>
      <c r="B71" s="4">
        <v>44307</v>
      </c>
      <c r="C71" s="3" t="s">
        <v>174</v>
      </c>
      <c r="D71" s="3" t="s">
        <v>23</v>
      </c>
      <c r="E71" s="3">
        <v>1</v>
      </c>
      <c r="F71" s="3" t="s">
        <v>31</v>
      </c>
      <c r="G71" s="3" t="s">
        <v>20</v>
      </c>
      <c r="H71" s="3" t="s">
        <v>24</v>
      </c>
      <c r="I71" s="3" t="s">
        <v>25</v>
      </c>
      <c r="J71" s="5" t="s">
        <v>26</v>
      </c>
      <c r="K71" s="23" t="s">
        <v>36</v>
      </c>
      <c r="L71" s="6" t="s">
        <v>27</v>
      </c>
      <c r="M71" s="7">
        <v>2.02</v>
      </c>
      <c r="N71" s="7">
        <v>1</v>
      </c>
      <c r="O71" s="8" t="s">
        <v>28</v>
      </c>
      <c r="P71" s="7">
        <f t="shared" si="10"/>
        <v>77.5</v>
      </c>
      <c r="Q71" s="29">
        <f t="shared" si="6"/>
        <v>-1</v>
      </c>
      <c r="R71" s="9">
        <f t="shared" si="11"/>
        <v>-2.5554999999999994</v>
      </c>
      <c r="S71" s="10">
        <f t="shared" si="7"/>
        <v>74.944500000000005</v>
      </c>
      <c r="T71" s="11">
        <f t="shared" si="8"/>
        <v>0.47826086956521741</v>
      </c>
      <c r="U71" s="12">
        <f t="shared" si="9"/>
        <v>-3.2974193548387029E-2</v>
      </c>
      <c r="V71">
        <f>COUNTIF($L$2:L71,1)</f>
        <v>33</v>
      </c>
      <c r="W71">
        <v>69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16.5" customHeight="1" x14ac:dyDescent="0.2">
      <c r="A72" s="3">
        <v>70</v>
      </c>
      <c r="B72" s="4">
        <v>44307</v>
      </c>
      <c r="C72" s="3" t="s">
        <v>175</v>
      </c>
      <c r="D72" s="3" t="s">
        <v>29</v>
      </c>
      <c r="E72" s="3">
        <v>1</v>
      </c>
      <c r="F72" s="3" t="s">
        <v>31</v>
      </c>
      <c r="G72" s="3" t="s">
        <v>20</v>
      </c>
      <c r="H72" s="3" t="s">
        <v>24</v>
      </c>
      <c r="I72" s="3" t="s">
        <v>25</v>
      </c>
      <c r="J72" s="13" t="s">
        <v>33</v>
      </c>
      <c r="K72" s="23"/>
      <c r="L72" s="6" t="s">
        <v>22</v>
      </c>
      <c r="M72" s="7">
        <v>1.909</v>
      </c>
      <c r="N72" s="7">
        <v>1</v>
      </c>
      <c r="O72" s="8" t="s">
        <v>28</v>
      </c>
      <c r="P72" s="7">
        <f t="shared" si="10"/>
        <v>78.5</v>
      </c>
      <c r="Q72" s="28">
        <f t="shared" si="6"/>
        <v>0.90900000000000003</v>
      </c>
      <c r="R72" s="9">
        <f t="shared" si="11"/>
        <v>-1.6464999999999994</v>
      </c>
      <c r="S72" s="10">
        <f t="shared" si="7"/>
        <v>76.853499999999997</v>
      </c>
      <c r="T72" s="11">
        <f t="shared" si="8"/>
        <v>0.48571428571428571</v>
      </c>
      <c r="U72" s="12">
        <f t="shared" si="9"/>
        <v>-2.097452229299367E-2</v>
      </c>
      <c r="V72">
        <f>COUNTIF($L$2:L72,1)</f>
        <v>34</v>
      </c>
      <c r="W72">
        <v>70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16.5" customHeight="1" x14ac:dyDescent="0.2">
      <c r="A73" s="3">
        <v>71</v>
      </c>
      <c r="B73" s="4">
        <v>44307</v>
      </c>
      <c r="C73" s="3" t="s">
        <v>176</v>
      </c>
      <c r="D73" s="3" t="s">
        <v>29</v>
      </c>
      <c r="E73" s="3">
        <v>1</v>
      </c>
      <c r="F73" s="3" t="s">
        <v>31</v>
      </c>
      <c r="G73" s="3" t="s">
        <v>20</v>
      </c>
      <c r="H73" s="3" t="s">
        <v>24</v>
      </c>
      <c r="I73" s="3" t="s">
        <v>25</v>
      </c>
      <c r="J73" s="5" t="s">
        <v>26</v>
      </c>
      <c r="K73" s="23" t="s">
        <v>36</v>
      </c>
      <c r="L73" s="6" t="s">
        <v>27</v>
      </c>
      <c r="M73" s="7">
        <v>2</v>
      </c>
      <c r="N73" s="7">
        <v>1.5</v>
      </c>
      <c r="O73" s="8" t="s">
        <v>28</v>
      </c>
      <c r="P73" s="7">
        <f t="shared" si="10"/>
        <v>80</v>
      </c>
      <c r="Q73" s="29">
        <f t="shared" si="6"/>
        <v>-1.5</v>
      </c>
      <c r="R73" s="9">
        <f t="shared" si="11"/>
        <v>-3.1464999999999996</v>
      </c>
      <c r="S73" s="10">
        <f t="shared" si="7"/>
        <v>76.853499999999997</v>
      </c>
      <c r="T73" s="11">
        <f t="shared" si="8"/>
        <v>0.47887323943661969</v>
      </c>
      <c r="U73" s="12">
        <f t="shared" si="9"/>
        <v>-3.933125000000004E-2</v>
      </c>
      <c r="V73">
        <f>COUNTIF($L$2:L73,1)</f>
        <v>34</v>
      </c>
      <c r="W73">
        <v>71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spans="1:245" ht="25.5" x14ac:dyDescent="0.2">
      <c r="A74" s="3">
        <v>72</v>
      </c>
      <c r="B74" s="4">
        <v>44307</v>
      </c>
      <c r="C74" s="3" t="s">
        <v>177</v>
      </c>
      <c r="D74" s="3" t="s">
        <v>29</v>
      </c>
      <c r="E74" s="3">
        <v>2</v>
      </c>
      <c r="F74" s="3" t="s">
        <v>178</v>
      </c>
      <c r="G74" s="3" t="s">
        <v>20</v>
      </c>
      <c r="H74" s="3" t="s">
        <v>24</v>
      </c>
      <c r="I74" s="3" t="s">
        <v>25</v>
      </c>
      <c r="J74" s="13" t="s">
        <v>179</v>
      </c>
      <c r="K74" s="23"/>
      <c r="L74" s="6" t="s">
        <v>22</v>
      </c>
      <c r="M74" s="7">
        <v>2.008</v>
      </c>
      <c r="N74" s="7">
        <v>1</v>
      </c>
      <c r="O74" s="8" t="s">
        <v>28</v>
      </c>
      <c r="P74" s="7">
        <f t="shared" si="10"/>
        <v>81</v>
      </c>
      <c r="Q74" s="28">
        <f t="shared" si="6"/>
        <v>1.008</v>
      </c>
      <c r="R74" s="9">
        <f t="shared" si="11"/>
        <v>-2.1384999999999996</v>
      </c>
      <c r="S74" s="10">
        <f t="shared" si="7"/>
        <v>78.861500000000007</v>
      </c>
      <c r="T74" s="11">
        <f t="shared" si="8"/>
        <v>0.4861111111111111</v>
      </c>
      <c r="U74" s="12">
        <f t="shared" si="9"/>
        <v>-2.6401234567901152E-2</v>
      </c>
      <c r="V74">
        <f>COUNTIF($L$2:L74,1)</f>
        <v>35</v>
      </c>
      <c r="W74">
        <v>72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spans="1:245" ht="25.5" x14ac:dyDescent="0.2">
      <c r="A75" s="3">
        <v>73</v>
      </c>
      <c r="B75" s="4">
        <v>44308</v>
      </c>
      <c r="C75" s="3" t="s">
        <v>180</v>
      </c>
      <c r="D75" s="3" t="s">
        <v>29</v>
      </c>
      <c r="E75" s="3">
        <v>2</v>
      </c>
      <c r="F75" s="3" t="s">
        <v>35</v>
      </c>
      <c r="G75" s="3" t="s">
        <v>20</v>
      </c>
      <c r="H75" s="3" t="s">
        <v>24</v>
      </c>
      <c r="I75" s="3" t="s">
        <v>25</v>
      </c>
      <c r="J75" s="13" t="s">
        <v>181</v>
      </c>
      <c r="K75" s="23"/>
      <c r="L75" s="6" t="s">
        <v>22</v>
      </c>
      <c r="M75" s="7">
        <v>2.0870000000000002</v>
      </c>
      <c r="N75" s="7">
        <v>1</v>
      </c>
      <c r="O75" s="8" t="s">
        <v>28</v>
      </c>
      <c r="P75" s="7">
        <f t="shared" si="10"/>
        <v>82</v>
      </c>
      <c r="Q75" s="28">
        <f t="shared" si="6"/>
        <v>1.0870000000000002</v>
      </c>
      <c r="R75" s="9">
        <f t="shared" si="11"/>
        <v>-1.0514999999999994</v>
      </c>
      <c r="S75" s="10">
        <f t="shared" si="7"/>
        <v>80.948499999999996</v>
      </c>
      <c r="T75" s="11">
        <f t="shared" si="8"/>
        <v>0.49315068493150682</v>
      </c>
      <c r="U75" s="12">
        <f t="shared" si="9"/>
        <v>-1.282317073170737E-2</v>
      </c>
      <c r="V75">
        <f>COUNTIF($L$2:L75,1)</f>
        <v>36</v>
      </c>
      <c r="W75">
        <v>73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spans="1:245" ht="25.5" x14ac:dyDescent="0.2">
      <c r="A76" s="3">
        <v>74</v>
      </c>
      <c r="B76" s="4">
        <v>44309</v>
      </c>
      <c r="C76" s="3" t="s">
        <v>182</v>
      </c>
      <c r="D76" s="3" t="s">
        <v>30</v>
      </c>
      <c r="E76" s="3">
        <v>2</v>
      </c>
      <c r="F76" s="3" t="s">
        <v>183</v>
      </c>
      <c r="G76" s="3" t="s">
        <v>20</v>
      </c>
      <c r="H76" s="3" t="s">
        <v>24</v>
      </c>
      <c r="I76" s="3" t="s">
        <v>25</v>
      </c>
      <c r="J76" s="13" t="s">
        <v>184</v>
      </c>
      <c r="K76" s="23"/>
      <c r="L76" s="6" t="s">
        <v>22</v>
      </c>
      <c r="M76" s="7">
        <v>2.274</v>
      </c>
      <c r="N76" s="7">
        <v>1</v>
      </c>
      <c r="O76" s="8" t="s">
        <v>28</v>
      </c>
      <c r="P76" s="7">
        <f t="shared" si="10"/>
        <v>83</v>
      </c>
      <c r="Q76" s="28">
        <f t="shared" si="6"/>
        <v>1.274</v>
      </c>
      <c r="R76" s="9">
        <f t="shared" si="11"/>
        <v>0.22250000000000059</v>
      </c>
      <c r="S76" s="10">
        <f t="shared" si="7"/>
        <v>83.222499999999997</v>
      </c>
      <c r="T76" s="11">
        <f t="shared" si="8"/>
        <v>0.5</v>
      </c>
      <c r="U76" s="12">
        <f t="shared" si="9"/>
        <v>2.680722891566224E-3</v>
      </c>
      <c r="V76">
        <f>COUNTIF($L$2:L76,1)</f>
        <v>37</v>
      </c>
      <c r="W76">
        <v>74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spans="1:245" ht="25.5" x14ac:dyDescent="0.2">
      <c r="A77" s="3">
        <v>75</v>
      </c>
      <c r="B77" s="4">
        <v>44309</v>
      </c>
      <c r="C77" s="3" t="s">
        <v>185</v>
      </c>
      <c r="D77" s="3" t="s">
        <v>29</v>
      </c>
      <c r="E77" s="3">
        <v>2</v>
      </c>
      <c r="F77" s="3" t="s">
        <v>186</v>
      </c>
      <c r="G77" s="3" t="s">
        <v>20</v>
      </c>
      <c r="H77" s="3" t="s">
        <v>24</v>
      </c>
      <c r="I77" s="3" t="s">
        <v>25</v>
      </c>
      <c r="J77" s="5" t="s">
        <v>187</v>
      </c>
      <c r="K77" s="23"/>
      <c r="L77" s="6" t="s">
        <v>27</v>
      </c>
      <c r="M77" s="7">
        <v>2.0270000000000001</v>
      </c>
      <c r="N77" s="7">
        <v>1</v>
      </c>
      <c r="O77" s="8" t="s">
        <v>28</v>
      </c>
      <c r="P77" s="7">
        <f t="shared" si="10"/>
        <v>84</v>
      </c>
      <c r="Q77" s="29">
        <f t="shared" si="6"/>
        <v>-1</v>
      </c>
      <c r="R77" s="9">
        <f t="shared" si="11"/>
        <v>-0.77749999999999941</v>
      </c>
      <c r="S77" s="10">
        <f t="shared" si="7"/>
        <v>83.222499999999997</v>
      </c>
      <c r="T77" s="11">
        <f t="shared" si="8"/>
        <v>0.49333333333333335</v>
      </c>
      <c r="U77" s="12">
        <f t="shared" si="9"/>
        <v>-9.255952380952422E-3</v>
      </c>
      <c r="V77">
        <f>COUNTIF($L$2:L77,1)</f>
        <v>37</v>
      </c>
      <c r="W77">
        <v>75</v>
      </c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spans="1:245" ht="16.5" customHeight="1" x14ac:dyDescent="0.2">
      <c r="A78" s="3">
        <v>76</v>
      </c>
      <c r="B78" s="4">
        <v>44310</v>
      </c>
      <c r="C78" s="3" t="s">
        <v>188</v>
      </c>
      <c r="D78" s="3" t="s">
        <v>23</v>
      </c>
      <c r="E78" s="3">
        <v>1</v>
      </c>
      <c r="F78" s="3" t="s">
        <v>31</v>
      </c>
      <c r="G78" s="3" t="s">
        <v>20</v>
      </c>
      <c r="H78" s="3" t="s">
        <v>24</v>
      </c>
      <c r="I78" s="3" t="s">
        <v>25</v>
      </c>
      <c r="J78" s="13" t="s">
        <v>33</v>
      </c>
      <c r="K78" s="23"/>
      <c r="L78" s="6" t="s">
        <v>22</v>
      </c>
      <c r="M78" s="7">
        <v>1.909</v>
      </c>
      <c r="N78" s="7">
        <v>1</v>
      </c>
      <c r="O78" s="8" t="s">
        <v>28</v>
      </c>
      <c r="P78" s="7">
        <f t="shared" si="10"/>
        <v>85</v>
      </c>
      <c r="Q78" s="28">
        <f t="shared" si="6"/>
        <v>0.90900000000000003</v>
      </c>
      <c r="R78" s="9">
        <f t="shared" si="11"/>
        <v>0.13150000000000062</v>
      </c>
      <c r="S78" s="10">
        <f t="shared" si="7"/>
        <v>85.131500000000003</v>
      </c>
      <c r="T78" s="11">
        <f t="shared" si="8"/>
        <v>0.5</v>
      </c>
      <c r="U78" s="12">
        <f t="shared" si="9"/>
        <v>1.5470588235294426E-3</v>
      </c>
      <c r="V78">
        <f>COUNTIF($L$2:L78,1)</f>
        <v>38</v>
      </c>
      <c r="W78">
        <v>76</v>
      </c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spans="1:245" ht="16.5" customHeight="1" x14ac:dyDescent="0.2">
      <c r="A79" s="3">
        <v>77</v>
      </c>
      <c r="B79" s="4">
        <v>44310</v>
      </c>
      <c r="C79" s="3" t="s">
        <v>189</v>
      </c>
      <c r="D79" s="3" t="s">
        <v>23</v>
      </c>
      <c r="E79" s="3">
        <v>1</v>
      </c>
      <c r="F79" s="3" t="s">
        <v>31</v>
      </c>
      <c r="G79" s="3" t="s">
        <v>20</v>
      </c>
      <c r="H79" s="3" t="s">
        <v>24</v>
      </c>
      <c r="I79" s="3" t="s">
        <v>25</v>
      </c>
      <c r="J79" s="13" t="s">
        <v>41</v>
      </c>
      <c r="K79" s="23"/>
      <c r="L79" s="6" t="s">
        <v>22</v>
      </c>
      <c r="M79" s="7">
        <v>2.04</v>
      </c>
      <c r="N79" s="7">
        <v>1.5</v>
      </c>
      <c r="O79" s="8" t="s">
        <v>28</v>
      </c>
      <c r="P79" s="7">
        <f t="shared" si="10"/>
        <v>86.5</v>
      </c>
      <c r="Q79" s="28">
        <f t="shared" si="6"/>
        <v>1.56</v>
      </c>
      <c r="R79" s="9">
        <f t="shared" si="11"/>
        <v>1.6915000000000007</v>
      </c>
      <c r="S79" s="10">
        <f t="shared" si="7"/>
        <v>88.191500000000005</v>
      </c>
      <c r="T79" s="11">
        <f t="shared" si="8"/>
        <v>0.50649350649350644</v>
      </c>
      <c r="U79" s="12">
        <f t="shared" si="9"/>
        <v>1.9554913294797745E-2</v>
      </c>
      <c r="V79">
        <f>COUNTIF($L$2:L79,1)</f>
        <v>39</v>
      </c>
      <c r="W79">
        <v>77</v>
      </c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spans="1:245" ht="16.5" customHeight="1" x14ac:dyDescent="0.2">
      <c r="A80" s="3">
        <v>78</v>
      </c>
      <c r="B80" s="4">
        <v>44310</v>
      </c>
      <c r="C80" s="3" t="s">
        <v>190</v>
      </c>
      <c r="D80" s="3" t="s">
        <v>23</v>
      </c>
      <c r="E80" s="3">
        <v>1</v>
      </c>
      <c r="F80" s="3" t="s">
        <v>31</v>
      </c>
      <c r="G80" s="3" t="s">
        <v>20</v>
      </c>
      <c r="H80" s="3" t="s">
        <v>24</v>
      </c>
      <c r="I80" s="3" t="s">
        <v>25</v>
      </c>
      <c r="J80" s="5" t="s">
        <v>26</v>
      </c>
      <c r="K80" s="23" t="s">
        <v>168</v>
      </c>
      <c r="L80" s="6" t="s">
        <v>27</v>
      </c>
      <c r="M80" s="7">
        <v>2.38</v>
      </c>
      <c r="N80" s="7">
        <v>1.5</v>
      </c>
      <c r="O80" s="8" t="s">
        <v>28</v>
      </c>
      <c r="P80" s="7">
        <f t="shared" si="10"/>
        <v>88</v>
      </c>
      <c r="Q80" s="29">
        <f t="shared" si="6"/>
        <v>-1.5</v>
      </c>
      <c r="R80" s="9">
        <f t="shared" si="11"/>
        <v>0.19150000000000067</v>
      </c>
      <c r="S80" s="10">
        <f t="shared" si="7"/>
        <v>88.191500000000005</v>
      </c>
      <c r="T80" s="11">
        <f t="shared" si="8"/>
        <v>0.5</v>
      </c>
      <c r="U80" s="12">
        <f t="shared" si="9"/>
        <v>2.1761363636364191E-3</v>
      </c>
      <c r="V80">
        <f>COUNTIF($L$2:L80,1)</f>
        <v>39</v>
      </c>
      <c r="W80">
        <v>78</v>
      </c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spans="1:245" ht="16.5" customHeight="1" x14ac:dyDescent="0.2">
      <c r="A81" s="3">
        <v>79</v>
      </c>
      <c r="B81" s="4">
        <v>44310</v>
      </c>
      <c r="C81" s="3" t="s">
        <v>191</v>
      </c>
      <c r="D81" s="3" t="s">
        <v>29</v>
      </c>
      <c r="E81" s="3">
        <v>1</v>
      </c>
      <c r="F81" s="3" t="s">
        <v>31</v>
      </c>
      <c r="G81" s="3" t="s">
        <v>20</v>
      </c>
      <c r="H81" s="3" t="s">
        <v>24</v>
      </c>
      <c r="I81" s="3" t="s">
        <v>25</v>
      </c>
      <c r="J81" s="5" t="s">
        <v>32</v>
      </c>
      <c r="K81" s="23"/>
      <c r="L81" s="6" t="s">
        <v>27</v>
      </c>
      <c r="M81" s="7">
        <v>2.6</v>
      </c>
      <c r="N81" s="7">
        <v>1</v>
      </c>
      <c r="O81" s="8" t="s">
        <v>28</v>
      </c>
      <c r="P81" s="7">
        <f t="shared" si="10"/>
        <v>89</v>
      </c>
      <c r="Q81" s="29">
        <f t="shared" si="6"/>
        <v>-1</v>
      </c>
      <c r="R81" s="9">
        <f t="shared" si="11"/>
        <v>-0.80849999999999933</v>
      </c>
      <c r="S81" s="10">
        <f t="shared" si="7"/>
        <v>88.191500000000005</v>
      </c>
      <c r="T81" s="11">
        <f t="shared" si="8"/>
        <v>0.49367088607594939</v>
      </c>
      <c r="U81" s="12">
        <f t="shared" si="9"/>
        <v>-9.0842696629212932E-3</v>
      </c>
      <c r="V81">
        <f>COUNTIF($L$2:L81,1)</f>
        <v>39</v>
      </c>
      <c r="W81">
        <v>79</v>
      </c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spans="1:245" ht="16.5" customHeight="1" x14ac:dyDescent="0.2">
      <c r="A82" s="3">
        <v>80</v>
      </c>
      <c r="B82" s="4">
        <v>44310</v>
      </c>
      <c r="C82" s="3" t="s">
        <v>192</v>
      </c>
      <c r="D82" s="3" t="s">
        <v>29</v>
      </c>
      <c r="E82" s="3">
        <v>1</v>
      </c>
      <c r="F82" s="3" t="s">
        <v>31</v>
      </c>
      <c r="G82" s="3" t="s">
        <v>20</v>
      </c>
      <c r="H82" s="3" t="s">
        <v>24</v>
      </c>
      <c r="I82" s="3" t="s">
        <v>25</v>
      </c>
      <c r="J82" s="5" t="s">
        <v>26</v>
      </c>
      <c r="K82" s="23" t="s">
        <v>168</v>
      </c>
      <c r="L82" s="6" t="s">
        <v>27</v>
      </c>
      <c r="M82" s="7">
        <v>2.02</v>
      </c>
      <c r="N82" s="7">
        <v>1</v>
      </c>
      <c r="O82" s="8" t="s">
        <v>28</v>
      </c>
      <c r="P82" s="7">
        <f t="shared" si="10"/>
        <v>90</v>
      </c>
      <c r="Q82" s="29">
        <f t="shared" si="6"/>
        <v>-1</v>
      </c>
      <c r="R82" s="9">
        <f t="shared" si="11"/>
        <v>-1.8084999999999993</v>
      </c>
      <c r="S82" s="10">
        <f t="shared" si="7"/>
        <v>88.191500000000005</v>
      </c>
      <c r="T82" s="11">
        <f t="shared" si="8"/>
        <v>0.48749999999999999</v>
      </c>
      <c r="U82" s="12">
        <f t="shared" si="9"/>
        <v>-2.0094444444444391E-2</v>
      </c>
      <c r="V82">
        <f>COUNTIF($L$2:L82,1)</f>
        <v>39</v>
      </c>
      <c r="W82">
        <v>80</v>
      </c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spans="1:245" ht="16.5" customHeight="1" x14ac:dyDescent="0.2">
      <c r="A83" s="3">
        <v>81</v>
      </c>
      <c r="B83" s="4">
        <v>44311</v>
      </c>
      <c r="C83" s="3" t="s">
        <v>193</v>
      </c>
      <c r="D83" s="3" t="s">
        <v>29</v>
      </c>
      <c r="E83" s="3">
        <v>1</v>
      </c>
      <c r="F83" s="3" t="s">
        <v>31</v>
      </c>
      <c r="G83" s="3" t="s">
        <v>20</v>
      </c>
      <c r="H83" s="3" t="s">
        <v>24</v>
      </c>
      <c r="I83" s="3" t="s">
        <v>25</v>
      </c>
      <c r="J83" s="13" t="s">
        <v>94</v>
      </c>
      <c r="K83" s="23"/>
      <c r="L83" s="6" t="s">
        <v>22</v>
      </c>
      <c r="M83" s="7">
        <v>2.3199999999999998</v>
      </c>
      <c r="N83" s="7">
        <v>1</v>
      </c>
      <c r="O83" s="8" t="s">
        <v>28</v>
      </c>
      <c r="P83" s="7">
        <f t="shared" si="10"/>
        <v>91</v>
      </c>
      <c r="Q83" s="28">
        <f t="shared" si="6"/>
        <v>1.3199999999999998</v>
      </c>
      <c r="R83" s="9">
        <f t="shared" si="11"/>
        <v>-0.48849999999999949</v>
      </c>
      <c r="S83" s="10">
        <f t="shared" si="7"/>
        <v>90.511499999999998</v>
      </c>
      <c r="T83" s="11">
        <f t="shared" si="8"/>
        <v>0.49382716049382713</v>
      </c>
      <c r="U83" s="12">
        <f t="shared" si="9"/>
        <v>-5.3681318681318892E-3</v>
      </c>
      <c r="V83">
        <f>COUNTIF($L$2:L83,1)</f>
        <v>40</v>
      </c>
      <c r="W83">
        <v>81</v>
      </c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spans="1:245" ht="16.5" customHeight="1" x14ac:dyDescent="0.2">
      <c r="A84" s="3">
        <v>82</v>
      </c>
      <c r="B84" s="4">
        <v>44311</v>
      </c>
      <c r="C84" s="3" t="s">
        <v>194</v>
      </c>
      <c r="D84" s="3" t="s">
        <v>23</v>
      </c>
      <c r="E84" s="3">
        <v>1</v>
      </c>
      <c r="F84" s="3" t="s">
        <v>31</v>
      </c>
      <c r="G84" s="3" t="s">
        <v>20</v>
      </c>
      <c r="H84" s="3" t="s">
        <v>24</v>
      </c>
      <c r="I84" s="3" t="s">
        <v>25</v>
      </c>
      <c r="J84" s="13" t="s">
        <v>195</v>
      </c>
      <c r="K84" s="23"/>
      <c r="L84" s="6" t="s">
        <v>22</v>
      </c>
      <c r="M84" s="7">
        <v>1.9430000000000001</v>
      </c>
      <c r="N84" s="7">
        <v>1</v>
      </c>
      <c r="O84" s="8" t="s">
        <v>28</v>
      </c>
      <c r="P84" s="7">
        <f t="shared" si="10"/>
        <v>92</v>
      </c>
      <c r="Q84" s="28">
        <f t="shared" si="6"/>
        <v>0.94300000000000006</v>
      </c>
      <c r="R84" s="9">
        <f t="shared" si="11"/>
        <v>0.45450000000000057</v>
      </c>
      <c r="S84" s="10">
        <f t="shared" si="7"/>
        <v>92.454499999999996</v>
      </c>
      <c r="T84" s="11">
        <f t="shared" si="8"/>
        <v>0.5</v>
      </c>
      <c r="U84" s="12">
        <f t="shared" si="9"/>
        <v>4.9402173913043034E-3</v>
      </c>
      <c r="V84">
        <f>COUNTIF($L$2:L84,1)</f>
        <v>41</v>
      </c>
      <c r="W84">
        <v>82</v>
      </c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spans="1:245" ht="16.5" customHeight="1" x14ac:dyDescent="0.2">
      <c r="A85" s="3">
        <v>83</v>
      </c>
      <c r="B85" s="4">
        <v>44311</v>
      </c>
      <c r="C85" s="3" t="s">
        <v>196</v>
      </c>
      <c r="D85" s="3" t="s">
        <v>29</v>
      </c>
      <c r="E85" s="3">
        <v>1</v>
      </c>
      <c r="F85" s="3" t="s">
        <v>31</v>
      </c>
      <c r="G85" s="3" t="s">
        <v>20</v>
      </c>
      <c r="H85" s="3" t="s">
        <v>24</v>
      </c>
      <c r="I85" s="3" t="s">
        <v>25</v>
      </c>
      <c r="J85" s="5" t="s">
        <v>127</v>
      </c>
      <c r="K85" s="23" t="s">
        <v>36</v>
      </c>
      <c r="L85" s="6" t="s">
        <v>27</v>
      </c>
      <c r="M85" s="7">
        <v>2.02</v>
      </c>
      <c r="N85" s="7">
        <v>1</v>
      </c>
      <c r="O85" s="8" t="s">
        <v>28</v>
      </c>
      <c r="P85" s="7">
        <f t="shared" si="10"/>
        <v>93</v>
      </c>
      <c r="Q85" s="29">
        <f t="shared" si="6"/>
        <v>-1</v>
      </c>
      <c r="R85" s="9">
        <f t="shared" si="11"/>
        <v>-0.54549999999999943</v>
      </c>
      <c r="S85" s="10">
        <f t="shared" si="7"/>
        <v>92.454499999999996</v>
      </c>
      <c r="T85" s="11">
        <f t="shared" si="8"/>
        <v>0.49397590361445781</v>
      </c>
      <c r="U85" s="12">
        <f t="shared" si="9"/>
        <v>-5.8655913978495067E-3</v>
      </c>
      <c r="V85">
        <f>COUNTIF($L$2:L85,1)</f>
        <v>41</v>
      </c>
      <c r="W85">
        <v>83</v>
      </c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  <row r="86" spans="1:245" ht="16.5" customHeight="1" x14ac:dyDescent="0.2">
      <c r="A86" s="3">
        <v>84</v>
      </c>
      <c r="B86" s="4">
        <v>44311</v>
      </c>
      <c r="C86" s="3" t="s">
        <v>197</v>
      </c>
      <c r="D86" s="3" t="s">
        <v>29</v>
      </c>
      <c r="E86" s="3">
        <v>1</v>
      </c>
      <c r="F86" s="3" t="s">
        <v>31</v>
      </c>
      <c r="G86" s="3" t="s">
        <v>20</v>
      </c>
      <c r="H86" s="3" t="s">
        <v>24</v>
      </c>
      <c r="I86" s="3" t="s">
        <v>25</v>
      </c>
      <c r="J86" s="5" t="s">
        <v>32</v>
      </c>
      <c r="K86" s="23" t="s">
        <v>36</v>
      </c>
      <c r="L86" s="6" t="s">
        <v>27</v>
      </c>
      <c r="M86" s="7">
        <v>1.8919999999999999</v>
      </c>
      <c r="N86" s="7">
        <v>1.5</v>
      </c>
      <c r="O86" s="8" t="s">
        <v>28</v>
      </c>
      <c r="P86" s="7">
        <f t="shared" si="10"/>
        <v>94.5</v>
      </c>
      <c r="Q86" s="29">
        <f t="shared" si="6"/>
        <v>-1.5</v>
      </c>
      <c r="R86" s="9">
        <f t="shared" si="11"/>
        <v>-2.0454999999999997</v>
      </c>
      <c r="S86" s="10">
        <f t="shared" si="7"/>
        <v>92.454499999999996</v>
      </c>
      <c r="T86" s="11">
        <f t="shared" si="8"/>
        <v>0.48809523809523808</v>
      </c>
      <c r="U86" s="12">
        <f t="shared" si="9"/>
        <v>-2.164550264550269E-2</v>
      </c>
      <c r="V86">
        <f>COUNTIF($L$2:L86,1)</f>
        <v>41</v>
      </c>
      <c r="W86">
        <v>84</v>
      </c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</row>
    <row r="87" spans="1:245" ht="25.5" x14ac:dyDescent="0.2">
      <c r="A87" s="3">
        <v>85</v>
      </c>
      <c r="B87" s="4">
        <v>44311</v>
      </c>
      <c r="C87" s="3" t="s">
        <v>198</v>
      </c>
      <c r="D87" s="3" t="s">
        <v>29</v>
      </c>
      <c r="E87" s="3">
        <v>2</v>
      </c>
      <c r="F87" s="3" t="s">
        <v>199</v>
      </c>
      <c r="G87" s="3" t="s">
        <v>20</v>
      </c>
      <c r="H87" s="3" t="s">
        <v>24</v>
      </c>
      <c r="I87" s="3" t="s">
        <v>25</v>
      </c>
      <c r="J87" s="5" t="s">
        <v>200</v>
      </c>
      <c r="K87" s="23" t="s">
        <v>36</v>
      </c>
      <c r="L87" s="6" t="s">
        <v>27</v>
      </c>
      <c r="M87" s="7">
        <v>2.3119999999999998</v>
      </c>
      <c r="N87" s="7">
        <v>1.5</v>
      </c>
      <c r="O87" s="8" t="s">
        <v>28</v>
      </c>
      <c r="P87" s="7">
        <f t="shared" si="10"/>
        <v>96</v>
      </c>
      <c r="Q87" s="29">
        <f t="shared" si="6"/>
        <v>-1.5</v>
      </c>
      <c r="R87" s="9">
        <f t="shared" si="11"/>
        <v>-3.5454999999999997</v>
      </c>
      <c r="S87" s="10">
        <f t="shared" si="7"/>
        <v>92.454499999999996</v>
      </c>
      <c r="T87" s="11">
        <f t="shared" si="8"/>
        <v>0.4823529411764706</v>
      </c>
      <c r="U87" s="12">
        <f t="shared" si="9"/>
        <v>-3.6932291666666707E-2</v>
      </c>
      <c r="V87">
        <f>COUNTIF($L$2:L87,1)</f>
        <v>41</v>
      </c>
      <c r="W87">
        <v>85</v>
      </c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</row>
    <row r="88" spans="1:245" ht="16.5" customHeight="1" x14ac:dyDescent="0.2">
      <c r="A88" s="3">
        <v>86</v>
      </c>
      <c r="B88" s="4">
        <v>44311</v>
      </c>
      <c r="C88" s="3" t="s">
        <v>201</v>
      </c>
      <c r="D88" s="3" t="s">
        <v>29</v>
      </c>
      <c r="E88" s="3">
        <v>1</v>
      </c>
      <c r="F88" s="3" t="s">
        <v>31</v>
      </c>
      <c r="G88" s="3" t="s">
        <v>20</v>
      </c>
      <c r="H88" s="3" t="s">
        <v>24</v>
      </c>
      <c r="I88" s="3" t="s">
        <v>25</v>
      </c>
      <c r="J88" s="13" t="s">
        <v>33</v>
      </c>
      <c r="K88" s="23"/>
      <c r="L88" s="6" t="s">
        <v>22</v>
      </c>
      <c r="M88" s="7">
        <v>2.04</v>
      </c>
      <c r="N88" s="7">
        <v>1</v>
      </c>
      <c r="O88" s="8" t="s">
        <v>28</v>
      </c>
      <c r="P88" s="7">
        <f t="shared" si="10"/>
        <v>97</v>
      </c>
      <c r="Q88" s="28">
        <f t="shared" si="6"/>
        <v>1.04</v>
      </c>
      <c r="R88" s="9">
        <f t="shared" si="11"/>
        <v>-2.5054999999999996</v>
      </c>
      <c r="S88" s="10">
        <f t="shared" si="7"/>
        <v>94.494500000000002</v>
      </c>
      <c r="T88" s="11">
        <f t="shared" si="8"/>
        <v>0.48837209302325579</v>
      </c>
      <c r="U88" s="12">
        <f t="shared" si="9"/>
        <v>-2.5829896907216474E-2</v>
      </c>
      <c r="V88">
        <f>COUNTIF($L$2:L88,1)</f>
        <v>42</v>
      </c>
      <c r="W88">
        <v>86</v>
      </c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</row>
    <row r="89" spans="1:245" ht="16.5" customHeight="1" x14ac:dyDescent="0.2">
      <c r="A89" s="3">
        <v>87</v>
      </c>
      <c r="B89" s="4">
        <v>44311</v>
      </c>
      <c r="C89" s="3" t="s">
        <v>202</v>
      </c>
      <c r="D89" s="3" t="s">
        <v>29</v>
      </c>
      <c r="E89" s="3">
        <v>1</v>
      </c>
      <c r="F89" s="3" t="s">
        <v>37</v>
      </c>
      <c r="G89" s="3" t="s">
        <v>20</v>
      </c>
      <c r="H89" s="3" t="s">
        <v>24</v>
      </c>
      <c r="I89" s="3" t="s">
        <v>21</v>
      </c>
      <c r="J89" s="31" t="s">
        <v>33</v>
      </c>
      <c r="K89" s="23" t="s">
        <v>36</v>
      </c>
      <c r="L89" s="6" t="s">
        <v>22</v>
      </c>
      <c r="M89" s="7">
        <v>1</v>
      </c>
      <c r="N89" s="7">
        <v>1</v>
      </c>
      <c r="O89" s="8" t="s">
        <v>28</v>
      </c>
      <c r="P89" s="7">
        <f t="shared" si="10"/>
        <v>98</v>
      </c>
      <c r="Q89" s="32">
        <f t="shared" si="6"/>
        <v>0</v>
      </c>
      <c r="R89" s="9">
        <f t="shared" si="11"/>
        <v>-2.5054999999999996</v>
      </c>
      <c r="S89" s="10">
        <f t="shared" si="7"/>
        <v>95.494500000000002</v>
      </c>
      <c r="T89" s="11">
        <f t="shared" si="8"/>
        <v>0.4942528735632184</v>
      </c>
      <c r="U89" s="12">
        <f t="shared" si="9"/>
        <v>-2.5566326530612221E-2</v>
      </c>
      <c r="V89">
        <f>COUNTIF($L$2:L89,1)</f>
        <v>43</v>
      </c>
      <c r="W89">
        <v>87</v>
      </c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</row>
    <row r="90" spans="1:245" ht="16.5" customHeight="1" x14ac:dyDescent="0.2">
      <c r="A90" s="3">
        <v>88</v>
      </c>
      <c r="B90" s="4">
        <v>44311</v>
      </c>
      <c r="C90" s="3" t="s">
        <v>203</v>
      </c>
      <c r="D90" s="3" t="s">
        <v>29</v>
      </c>
      <c r="E90" s="3">
        <v>1</v>
      </c>
      <c r="F90" s="3" t="s">
        <v>31</v>
      </c>
      <c r="G90" s="3" t="s">
        <v>20</v>
      </c>
      <c r="H90" s="3" t="s">
        <v>24</v>
      </c>
      <c r="I90" s="3" t="s">
        <v>25</v>
      </c>
      <c r="J90" s="13" t="s">
        <v>104</v>
      </c>
      <c r="K90" s="23"/>
      <c r="L90" s="6" t="s">
        <v>22</v>
      </c>
      <c r="M90" s="7">
        <v>1.909</v>
      </c>
      <c r="N90" s="7">
        <v>1.5</v>
      </c>
      <c r="O90" s="8" t="s">
        <v>28</v>
      </c>
      <c r="P90" s="7">
        <f t="shared" si="10"/>
        <v>99.5</v>
      </c>
      <c r="Q90" s="28">
        <f t="shared" si="6"/>
        <v>1.3635000000000002</v>
      </c>
      <c r="R90" s="9">
        <f t="shared" si="11"/>
        <v>-1.1419999999999995</v>
      </c>
      <c r="S90" s="10">
        <f t="shared" si="7"/>
        <v>98.358000000000004</v>
      </c>
      <c r="T90" s="11">
        <f t="shared" si="8"/>
        <v>0.5</v>
      </c>
      <c r="U90" s="12">
        <f t="shared" si="9"/>
        <v>-1.1477386934673326E-2</v>
      </c>
      <c r="V90">
        <f>COUNTIF($L$2:L90,1)</f>
        <v>44</v>
      </c>
      <c r="W90">
        <v>88</v>
      </c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</row>
    <row r="91" spans="1:245" ht="25.5" x14ac:dyDescent="0.2">
      <c r="A91" s="3">
        <v>89</v>
      </c>
      <c r="B91" s="4">
        <v>44311</v>
      </c>
      <c r="C91" s="3" t="s">
        <v>204</v>
      </c>
      <c r="D91" s="3" t="s">
        <v>30</v>
      </c>
      <c r="E91" s="3">
        <v>2</v>
      </c>
      <c r="F91" s="3" t="s">
        <v>73</v>
      </c>
      <c r="G91" s="3" t="s">
        <v>20</v>
      </c>
      <c r="H91" s="3" t="s">
        <v>63</v>
      </c>
      <c r="I91" s="3" t="s">
        <v>25</v>
      </c>
      <c r="J91" s="5" t="s">
        <v>205</v>
      </c>
      <c r="K91" s="23" t="s">
        <v>152</v>
      </c>
      <c r="L91" s="6" t="s">
        <v>27</v>
      </c>
      <c r="M91" s="7">
        <v>2.57</v>
      </c>
      <c r="N91" s="7">
        <v>1</v>
      </c>
      <c r="O91" s="8" t="s">
        <v>28</v>
      </c>
      <c r="P91" s="7">
        <f t="shared" si="10"/>
        <v>100.5</v>
      </c>
      <c r="Q91" s="29">
        <f t="shared" si="6"/>
        <v>-1</v>
      </c>
      <c r="R91" s="9">
        <f t="shared" si="11"/>
        <v>-2.1419999999999995</v>
      </c>
      <c r="S91" s="10">
        <f t="shared" si="7"/>
        <v>98.358000000000004</v>
      </c>
      <c r="T91" s="11">
        <f t="shared" si="8"/>
        <v>0.4943820224719101</v>
      </c>
      <c r="U91" s="12">
        <f t="shared" si="9"/>
        <v>-2.1313432835820854E-2</v>
      </c>
      <c r="V91">
        <f>COUNTIF($L$2:L91,1)</f>
        <v>44</v>
      </c>
      <c r="W91">
        <v>89</v>
      </c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</row>
    <row r="92" spans="1:245" ht="16.5" customHeight="1" x14ac:dyDescent="0.2">
      <c r="A92" s="3">
        <v>90</v>
      </c>
      <c r="B92" s="4">
        <v>44311</v>
      </c>
      <c r="C92" s="3" t="s">
        <v>206</v>
      </c>
      <c r="D92" s="3" t="s">
        <v>29</v>
      </c>
      <c r="E92" s="3">
        <v>1</v>
      </c>
      <c r="F92" s="3" t="s">
        <v>207</v>
      </c>
      <c r="G92" s="3" t="s">
        <v>20</v>
      </c>
      <c r="H92" s="3" t="s">
        <v>24</v>
      </c>
      <c r="I92" s="3" t="s">
        <v>21</v>
      </c>
      <c r="J92" s="13" t="s">
        <v>40</v>
      </c>
      <c r="K92" s="23"/>
      <c r="L92" s="6" t="s">
        <v>22</v>
      </c>
      <c r="M92" s="7">
        <v>1.53</v>
      </c>
      <c r="N92" s="7">
        <v>1</v>
      </c>
      <c r="O92" s="8" t="s">
        <v>28</v>
      </c>
      <c r="P92" s="7">
        <f t="shared" si="10"/>
        <v>101.5</v>
      </c>
      <c r="Q92" s="28">
        <f t="shared" si="6"/>
        <v>0.53</v>
      </c>
      <c r="R92" s="33">
        <f t="shared" si="11"/>
        <v>-1.6119999999999994</v>
      </c>
      <c r="S92" s="34">
        <f t="shared" si="7"/>
        <v>99.888000000000005</v>
      </c>
      <c r="T92" s="35">
        <f t="shared" si="8"/>
        <v>0.5</v>
      </c>
      <c r="U92" s="12">
        <f t="shared" si="9"/>
        <v>-1.5881773399014726E-2</v>
      </c>
      <c r="V92">
        <f>COUNTIF($L$2:L92,1)</f>
        <v>45</v>
      </c>
      <c r="W92">
        <v>90</v>
      </c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</row>
    <row r="93" spans="1:245" ht="15.75" customHeight="1" x14ac:dyDescent="0.2">
      <c r="A93" s="3">
        <v>91</v>
      </c>
      <c r="B93" s="4">
        <v>44312</v>
      </c>
      <c r="C93" s="3" t="s">
        <v>208</v>
      </c>
      <c r="D93" s="3" t="s">
        <v>29</v>
      </c>
      <c r="E93" s="3">
        <v>1</v>
      </c>
      <c r="F93" s="3" t="s">
        <v>31</v>
      </c>
      <c r="G93" s="3" t="s">
        <v>20</v>
      </c>
      <c r="H93" s="3" t="s">
        <v>24</v>
      </c>
      <c r="I93" s="3" t="s">
        <v>25</v>
      </c>
      <c r="J93" s="5" t="s">
        <v>96</v>
      </c>
      <c r="K93" s="23" t="s">
        <v>168</v>
      </c>
      <c r="L93" s="6" t="s">
        <v>27</v>
      </c>
      <c r="M93" s="7">
        <v>2</v>
      </c>
      <c r="N93" s="7">
        <v>1.5</v>
      </c>
      <c r="O93" s="8" t="s">
        <v>28</v>
      </c>
      <c r="P93" s="7">
        <f t="shared" si="10"/>
        <v>103</v>
      </c>
      <c r="Q93" s="29">
        <f t="shared" si="6"/>
        <v>-1.5</v>
      </c>
      <c r="R93" s="9">
        <f t="shared" si="11"/>
        <v>-3.1119999999999992</v>
      </c>
      <c r="S93" s="10">
        <f t="shared" si="7"/>
        <v>99.888000000000005</v>
      </c>
      <c r="T93" s="11">
        <f t="shared" si="8"/>
        <v>0.49450549450549453</v>
      </c>
      <c r="U93" s="12">
        <f t="shared" si="9"/>
        <v>-3.0213592233009658E-2</v>
      </c>
      <c r="V93">
        <f>COUNTIF($L$2:L93,1)</f>
        <v>45</v>
      </c>
      <c r="W93">
        <v>91</v>
      </c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</row>
    <row r="94" spans="1:245" ht="15.75" customHeight="1" x14ac:dyDescent="0.2">
      <c r="A94" s="3">
        <v>92</v>
      </c>
      <c r="B94" s="4">
        <v>44316</v>
      </c>
      <c r="C94" s="3" t="s">
        <v>209</v>
      </c>
      <c r="D94" s="3" t="s">
        <v>29</v>
      </c>
      <c r="E94" s="3">
        <v>1</v>
      </c>
      <c r="F94" s="3" t="s">
        <v>210</v>
      </c>
      <c r="G94" s="3" t="s">
        <v>20</v>
      </c>
      <c r="H94" s="3" t="s">
        <v>24</v>
      </c>
      <c r="I94" s="3" t="s">
        <v>25</v>
      </c>
      <c r="J94" s="13" t="s">
        <v>133</v>
      </c>
      <c r="K94" s="23"/>
      <c r="L94" s="6" t="s">
        <v>22</v>
      </c>
      <c r="M94" s="7">
        <v>2.04</v>
      </c>
      <c r="N94" s="7">
        <v>1.5</v>
      </c>
      <c r="O94" s="8" t="s">
        <v>28</v>
      </c>
      <c r="P94" s="7">
        <f t="shared" si="10"/>
        <v>104.5</v>
      </c>
      <c r="Q94" s="28">
        <f t="shared" si="6"/>
        <v>1.56</v>
      </c>
      <c r="R94" s="9">
        <f t="shared" si="11"/>
        <v>-1.5519999999999992</v>
      </c>
      <c r="S94" s="10">
        <f t="shared" si="7"/>
        <v>102.94800000000001</v>
      </c>
      <c r="T94" s="11">
        <f t="shared" si="8"/>
        <v>0.5</v>
      </c>
      <c r="U94" s="12">
        <f t="shared" si="9"/>
        <v>-1.4851674641148253E-2</v>
      </c>
      <c r="V94">
        <f>COUNTIF($L$2:L94,1)</f>
        <v>46</v>
      </c>
      <c r="W94">
        <v>92</v>
      </c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</row>
    <row r="95" spans="1:245" ht="27.75" customHeight="1" x14ac:dyDescent="0.2">
      <c r="A95" s="3">
        <v>93</v>
      </c>
      <c r="B95" s="4">
        <v>44316</v>
      </c>
      <c r="C95" s="3" t="s">
        <v>211</v>
      </c>
      <c r="D95" s="3" t="s">
        <v>29</v>
      </c>
      <c r="E95" s="3">
        <v>2</v>
      </c>
      <c r="F95" s="3" t="s">
        <v>212</v>
      </c>
      <c r="G95" s="3" t="s">
        <v>20</v>
      </c>
      <c r="H95" s="3" t="s">
        <v>24</v>
      </c>
      <c r="I95" s="3" t="s">
        <v>25</v>
      </c>
      <c r="J95" s="5" t="s">
        <v>213</v>
      </c>
      <c r="K95" s="23"/>
      <c r="L95" s="6" t="s">
        <v>27</v>
      </c>
      <c r="M95" s="7">
        <v>2.2599999999999998</v>
      </c>
      <c r="N95" s="7">
        <v>1</v>
      </c>
      <c r="O95" s="8" t="s">
        <v>28</v>
      </c>
      <c r="P95" s="7">
        <f t="shared" si="10"/>
        <v>105.5</v>
      </c>
      <c r="Q95" s="29">
        <f t="shared" si="6"/>
        <v>-1</v>
      </c>
      <c r="R95" s="9">
        <f t="shared" si="11"/>
        <v>-2.5519999999999992</v>
      </c>
      <c r="S95" s="10">
        <f t="shared" si="7"/>
        <v>102.94800000000001</v>
      </c>
      <c r="T95" s="11">
        <f t="shared" si="8"/>
        <v>0.4946236559139785</v>
      </c>
      <c r="U95" s="12">
        <f t="shared" si="9"/>
        <v>-2.418957345971557E-2</v>
      </c>
      <c r="V95">
        <f>COUNTIF($L$2:L95,1)</f>
        <v>46</v>
      </c>
      <c r="W95">
        <v>93</v>
      </c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</row>
    <row r="96" spans="1:245" ht="15.75" customHeight="1" x14ac:dyDescent="0.2">
      <c r="A96" s="3">
        <v>94</v>
      </c>
      <c r="B96" s="4">
        <v>44316</v>
      </c>
      <c r="C96" s="3" t="s">
        <v>214</v>
      </c>
      <c r="D96" s="3" t="s">
        <v>29</v>
      </c>
      <c r="E96" s="3">
        <v>1</v>
      </c>
      <c r="F96" s="3" t="s">
        <v>215</v>
      </c>
      <c r="G96" s="3" t="s">
        <v>20</v>
      </c>
      <c r="H96" s="3" t="s">
        <v>24</v>
      </c>
      <c r="I96" s="3" t="s">
        <v>25</v>
      </c>
      <c r="J96" s="5" t="s">
        <v>38</v>
      </c>
      <c r="K96" s="23"/>
      <c r="L96" s="6" t="s">
        <v>27</v>
      </c>
      <c r="M96" s="7">
        <v>2.0299999999999998</v>
      </c>
      <c r="N96" s="7">
        <v>1.5</v>
      </c>
      <c r="O96" s="8" t="s">
        <v>28</v>
      </c>
      <c r="P96" s="7">
        <f t="shared" si="10"/>
        <v>107</v>
      </c>
      <c r="Q96" s="29">
        <f t="shared" si="6"/>
        <v>-1.5</v>
      </c>
      <c r="R96" s="33">
        <f t="shared" si="11"/>
        <v>-4.0519999999999996</v>
      </c>
      <c r="S96" s="34">
        <f t="shared" si="7"/>
        <v>102.94800000000001</v>
      </c>
      <c r="T96" s="35">
        <f t="shared" si="8"/>
        <v>0.48936170212765956</v>
      </c>
      <c r="U96" s="12">
        <f t="shared" si="9"/>
        <v>-3.7869158878504602E-2</v>
      </c>
      <c r="V96">
        <f>COUNTIF($L$2:L96,1)</f>
        <v>46</v>
      </c>
      <c r="W96">
        <v>94</v>
      </c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</row>
  </sheetData>
  <sheetProtection selectLockedCells="1" selectUnlockedCells="1"/>
  <autoFilter ref="A1:IK92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April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</cp:lastModifiedBy>
  <dcterms:created xsi:type="dcterms:W3CDTF">2017-05-08T10:53:33Z</dcterms:created>
  <dcterms:modified xsi:type="dcterms:W3CDTF">2021-05-03T07:55:13Z</dcterms:modified>
</cp:coreProperties>
</file>