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784CEFC5-EB62-4F31-934E-A1DAE341DA1E}" xr6:coauthVersionLast="46" xr6:coauthVersionMax="46" xr10:uidLastSave="{00000000-0000-0000-0000-000000000000}"/>
  <bookViews>
    <workbookView xWindow="-120" yWindow="-120" windowWidth="29040" windowHeight="15840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März!$A$1:$IK$67</definedName>
    <definedName name="Excel_BuiltIn__FilterDatabase" localSheetId="0">März!#REF!</definedName>
    <definedName name="Excel_BuiltIn__FilterDatabase_1">März!#REF!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2" i="1" l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R68" i="1" s="1"/>
  <c r="R69" i="1" s="1"/>
  <c r="R70" i="1" s="1"/>
  <c r="R71" i="1" s="1"/>
  <c r="R72" i="1" s="1"/>
  <c r="P68" i="1"/>
  <c r="P69" i="1" s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S69" i="1" l="1"/>
  <c r="U69" i="1" s="1"/>
  <c r="P70" i="1"/>
  <c r="S68" i="1"/>
  <c r="U68" i="1" s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71" i="1" l="1"/>
  <c r="S70" i="1"/>
  <c r="U70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P5" i="1"/>
  <c r="S3" i="1"/>
  <c r="U3" i="1" s="1"/>
  <c r="P72" i="1" l="1"/>
  <c r="S72" i="1" s="1"/>
  <c r="U72" i="1" s="1"/>
  <c r="S71" i="1"/>
  <c r="U71" i="1" s="1"/>
  <c r="S4" i="1"/>
  <c r="U4" i="1" s="1"/>
  <c r="P6" i="1"/>
  <c r="S5" i="1"/>
  <c r="U5" i="1" s="1"/>
  <c r="S6" i="1" l="1"/>
  <c r="U6" i="1" s="1"/>
  <c r="P7" i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S14" i="1" l="1"/>
  <c r="U14" i="1" s="1"/>
  <c r="P15" i="1"/>
  <c r="P16" i="1" l="1"/>
  <c r="S15" i="1"/>
  <c r="U15" i="1" s="1"/>
  <c r="S16" i="1" l="1"/>
  <c r="U16" i="1" s="1"/>
  <c r="P17" i="1"/>
  <c r="P18" i="1" l="1"/>
  <c r="S17" i="1"/>
  <c r="U17" i="1" s="1"/>
  <c r="P19" i="1" l="1"/>
  <c r="S18" i="1"/>
  <c r="U18" i="1" s="1"/>
  <c r="S19" i="1" l="1"/>
  <c r="U19" i="1" s="1"/>
  <c r="P20" i="1"/>
  <c r="S20" i="1" l="1"/>
  <c r="U20" i="1" s="1"/>
  <c r="P21" i="1"/>
  <c r="P22" i="1" l="1"/>
  <c r="S21" i="1"/>
  <c r="U21" i="1" s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S30" i="1" l="1"/>
  <c r="U30" i="1" s="1"/>
  <c r="P31" i="1"/>
  <c r="P32" i="1" l="1"/>
  <c r="S31" i="1"/>
  <c r="U31" i="1" s="1"/>
  <c r="S32" i="1" l="1"/>
  <c r="U32" i="1" s="1"/>
  <c r="P33" i="1"/>
  <c r="S33" i="1" l="1"/>
  <c r="U33" i="1" s="1"/>
  <c r="P34" i="1"/>
  <c r="P35" i="1" l="1"/>
  <c r="S34" i="1"/>
  <c r="U34" i="1" s="1"/>
  <c r="S35" i="1" l="1"/>
  <c r="U35" i="1" s="1"/>
  <c r="P36" i="1"/>
  <c r="S36" i="1" l="1"/>
  <c r="U36" i="1" s="1"/>
  <c r="P37" i="1"/>
  <c r="S37" i="1" l="1"/>
  <c r="U37" i="1" s="1"/>
  <c r="P38" i="1"/>
  <c r="S38" i="1" l="1"/>
  <c r="U38" i="1" s="1"/>
  <c r="P39" i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S52" i="1" l="1"/>
  <c r="U52" i="1" s="1"/>
  <c r="P53" i="1"/>
  <c r="P54" i="1" l="1"/>
  <c r="S53" i="1"/>
  <c r="U53" i="1" s="1"/>
  <c r="S54" i="1" l="1"/>
  <c r="U54" i="1" s="1"/>
  <c r="P55" i="1"/>
  <c r="P56" i="1" l="1"/>
  <c r="S55" i="1"/>
  <c r="U55" i="1" s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P61" i="1" l="1"/>
  <c r="S60" i="1"/>
  <c r="U60" i="1" s="1"/>
  <c r="S61" i="1" l="1"/>
  <c r="U61" i="1" s="1"/>
  <c r="P62" i="1"/>
  <c r="S62" i="1" l="1"/>
  <c r="U62" i="1" s="1"/>
  <c r="P63" i="1"/>
  <c r="S63" i="1" l="1"/>
  <c r="U63" i="1" s="1"/>
  <c r="P64" i="1"/>
  <c r="S64" i="1" l="1"/>
  <c r="U64" i="1" s="1"/>
  <c r="P65" i="1"/>
  <c r="P66" i="1" l="1"/>
  <c r="S65" i="1"/>
  <c r="U65" i="1" s="1"/>
  <c r="P67" i="1" l="1"/>
  <c r="S67" i="1" s="1"/>
  <c r="U67" i="1" s="1"/>
  <c r="S66" i="1"/>
  <c r="U66" i="1" s="1"/>
</calcChain>
</file>

<file path=xl/sharedStrings.xml><?xml version="1.0" encoding="utf-8"?>
<sst xmlns="http://schemas.openxmlformats.org/spreadsheetml/2006/main" count="657" uniqueCount="178">
  <si>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</si>
  <si>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</si>
  <si>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</si>
  <si>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</si>
  <si>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</si>
  <si>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</si>
  <si>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</si>
  <si>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</si>
  <si>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</si>
  <si>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</si>
  <si>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</si>
  <si>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</si>
  <si>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</si>
  <si>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</si>
  <si>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</si>
  <si>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</si>
  <si>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</si>
  <si>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</si>
  <si>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</si>
  <si>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</si>
  <si>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</si>
  <si>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</si>
  <si>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</si>
  <si>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</si>
  <si>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</si>
  <si>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</si>
  <si>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</si>
  <si>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</si>
  <si>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</si>
  <si>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</si>
  <si>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Karten</t>
  </si>
  <si>
    <t>beide treffen &amp; over 2,5</t>
  </si>
  <si>
    <t>3-3</t>
  </si>
  <si>
    <t>2-1</t>
  </si>
  <si>
    <t>0-3</t>
  </si>
  <si>
    <t>2-0</t>
  </si>
  <si>
    <t>1-2</t>
  </si>
  <si>
    <t>esports</t>
  </si>
  <si>
    <t>3-0</t>
  </si>
  <si>
    <t>0-2</t>
  </si>
  <si>
    <t>Sassuolo - Neapel</t>
  </si>
  <si>
    <t>Florenz - Roma</t>
  </si>
  <si>
    <t>Genua - Sampdoria</t>
  </si>
  <si>
    <t>Montpellier - Lorient</t>
  </si>
  <si>
    <t>1-1 zur Hz</t>
  </si>
  <si>
    <t>Valladolid - Getafe
Elche - Sevilla
Cadiz - Eibar</t>
  </si>
  <si>
    <t>over 4,5 Karten
over 3,5 Karten
over 3,5 Karten</t>
  </si>
  <si>
    <t>yonibet</t>
  </si>
  <si>
    <t>6
4
4</t>
  </si>
  <si>
    <t>Spezia - Benevento
Hertha - Augsburg</t>
  </si>
  <si>
    <t>over 4,5 Karten
over 2,5 Karten</t>
  </si>
  <si>
    <t>6
5</t>
  </si>
  <si>
    <t>Lotte - Münster</t>
  </si>
  <si>
    <t>Homberg - Rödinghausen</t>
  </si>
  <si>
    <t>Homburg - Kassel</t>
  </si>
  <si>
    <t>Köln II - Gladbach II</t>
  </si>
  <si>
    <t>Freiburg - Leipzig</t>
  </si>
  <si>
    <t>Hoffenheim - Wolfsburg</t>
  </si>
  <si>
    <t>Bayern - Dortmund</t>
  </si>
  <si>
    <t>Kimmich Gelb</t>
  </si>
  <si>
    <t>betwinner</t>
  </si>
  <si>
    <t>West Brom - Newcastle
Liverpool - Fulham</t>
  </si>
  <si>
    <t>over 2,5 Karten
1</t>
  </si>
  <si>
    <t>0
0-1</t>
  </si>
  <si>
    <t>Essen - Fortuna Köln</t>
  </si>
  <si>
    <t>Sittard - Eindhoven</t>
  </si>
  <si>
    <t>1-3</t>
  </si>
  <si>
    <t>FaZe - 100 Thieves</t>
  </si>
  <si>
    <t>Freiburg II - Walldorf</t>
  </si>
  <si>
    <t>1 asian -1,25</t>
  </si>
  <si>
    <t>3-1</t>
  </si>
  <si>
    <t>Düsseldorf II - Köln II</t>
  </si>
  <si>
    <t>3-2</t>
  </si>
  <si>
    <t>Envy - Gen. G
Sentinels - Luminosity</t>
  </si>
  <si>
    <t>1
2</t>
  </si>
  <si>
    <t>cbet</t>
  </si>
  <si>
    <r>
      <t xml:space="preserve">2-1
</t>
    </r>
    <r>
      <rPr>
        <b/>
        <sz val="10"/>
        <color rgb="FFFF0000"/>
        <rFont val="Arial"/>
        <family val="2"/>
      </rPr>
      <t>2-1</t>
    </r>
  </si>
  <si>
    <t>TenZ</t>
  </si>
  <si>
    <t>Maastricht - Jonz AZ</t>
  </si>
  <si>
    <t>Lazio - Crotone
Bergamo - Spezia</t>
  </si>
  <si>
    <t>1 asian -1
1 asian -1</t>
  </si>
  <si>
    <t>3-2
3-1</t>
  </si>
  <si>
    <t>Telstar - Graafschap</t>
  </si>
  <si>
    <t>Roda - Jong Ajax</t>
  </si>
  <si>
    <t xml:space="preserve"> over 2,25</t>
  </si>
  <si>
    <t>2-2</t>
  </si>
  <si>
    <t>Alaves - Cadiz
Benevento - Florenz</t>
  </si>
  <si>
    <t>over 4,5
over 4,5</t>
  </si>
  <si>
    <r>
      <rPr>
        <b/>
        <sz val="10"/>
        <color rgb="FF00B050"/>
        <rFont val="Arial"/>
        <family val="2"/>
      </rPr>
      <t>7</t>
    </r>
    <r>
      <rPr>
        <b/>
        <sz val="10"/>
        <color rgb="FFFF0000"/>
        <rFont val="Arial"/>
        <family val="2"/>
      </rPr>
      <t xml:space="preserve">
4</t>
    </r>
  </si>
  <si>
    <t>unlucky</t>
  </si>
  <si>
    <t>Kassel - Elversberg</t>
  </si>
  <si>
    <t>2 asian -1</t>
  </si>
  <si>
    <t>Oberhausen - Köln II</t>
  </si>
  <si>
    <t>Düsseldorf II - Bonn</t>
  </si>
  <si>
    <t>Ahlen - Dortmund II
Palace - West Brom</t>
  </si>
  <si>
    <t>2 asian -1,5
1X</t>
  </si>
  <si>
    <r>
      <t xml:space="preserve">1-1
</t>
    </r>
    <r>
      <rPr>
        <b/>
        <sz val="10"/>
        <color rgb="FF00B050"/>
        <rFont val="Arial"/>
        <family val="2"/>
      </rPr>
      <t>1-0</t>
    </r>
  </si>
  <si>
    <t>Alkmaar - Twente</t>
  </si>
  <si>
    <t>4-1</t>
  </si>
  <si>
    <t>Venlo - Sittard</t>
  </si>
  <si>
    <t>Bologna - Sampdoria</t>
  </si>
  <si>
    <t>Utrecht - Vitesse</t>
  </si>
  <si>
    <t>Lorient - Nizza</t>
  </si>
  <si>
    <t>over 2 Tore asian</t>
  </si>
  <si>
    <t>Arsenal - Tottenham
Sevilla - Betis</t>
  </si>
  <si>
    <t>over 3,5 Karten
over 4,5 Karten</t>
  </si>
  <si>
    <t>6
8</t>
  </si>
  <si>
    <t>Eibar - Villarreal
Milan - Neapel</t>
  </si>
  <si>
    <t>over 3,5 Karten
over 3,5 Karten</t>
  </si>
  <si>
    <t>Real - Bergamo</t>
  </si>
  <si>
    <t>Turin - Sassuolo</t>
  </si>
  <si>
    <t>Turin - Sassuolo
Sevilla - Elche
Chelsea - Atletico</t>
  </si>
  <si>
    <t>over 3,5 Karten
over 2,5 Karten
over 3,5 Karten</t>
  </si>
  <si>
    <r>
      <t xml:space="preserve">3
</t>
    </r>
    <r>
      <rPr>
        <b/>
        <sz val="10"/>
        <color rgb="FF00B050"/>
        <rFont val="Arial"/>
        <family val="2"/>
      </rPr>
      <t>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</t>
    </r>
  </si>
  <si>
    <t>Sevilla - Elche
Chelsea - Atletico</t>
  </si>
  <si>
    <t>over 2,5 Karten
over 3,5 Karten</t>
  </si>
  <si>
    <t>3
7</t>
  </si>
  <si>
    <t>Telstar - Roda</t>
  </si>
  <si>
    <t>Oss - Nijmegen</t>
  </si>
  <si>
    <t>Etienne - Monaco</t>
  </si>
  <si>
    <t>2 asian -0,75</t>
  </si>
  <si>
    <t>0-4</t>
  </si>
  <si>
    <t>Heerenveen - Twente</t>
  </si>
  <si>
    <t>0-0</t>
  </si>
  <si>
    <t>Bielefeld - Leipzig
Parma - Genua
Betis - Levante</t>
  </si>
  <si>
    <t>2
over 3,5 Karten
over 3,5 Karten</t>
  </si>
  <si>
    <r>
      <t xml:space="preserve">0-1
7
</t>
    </r>
    <r>
      <rPr>
        <b/>
        <sz val="10"/>
        <color rgb="FFFF0000"/>
        <rFont val="Arial"/>
        <family val="2"/>
      </rPr>
      <t>2</t>
    </r>
  </si>
  <si>
    <t>Walldorf - Schott Mainz</t>
  </si>
  <si>
    <t>Lotte - Oberhausen</t>
  </si>
  <si>
    <t>1-0</t>
  </si>
  <si>
    <t>Sittard - Utrecht</t>
  </si>
  <si>
    <t>0-1</t>
  </si>
  <si>
    <t>Huesca - Osasuna
Feyenoord - Emmen</t>
  </si>
  <si>
    <t>over 3,5 Karten
1 asian -1</t>
  </si>
  <si>
    <t>3
1-1</t>
  </si>
  <si>
    <t>Spezia - Cagliari</t>
  </si>
  <si>
    <t>over 4,5 Karten</t>
  </si>
  <si>
    <t>3</t>
  </si>
  <si>
    <t>Zwolle - Venlo</t>
  </si>
  <si>
    <t>Sampdoria - Turin</t>
  </si>
  <si>
    <t>Hertha - Leverkusen</t>
  </si>
  <si>
    <t>Brest - Angers</t>
  </si>
  <si>
    <t>Roma - Neapel</t>
  </si>
  <si>
    <t>Pfosten</t>
  </si>
  <si>
    <t>Ahlen - Essen</t>
  </si>
  <si>
    <t>2 asian 0</t>
  </si>
  <si>
    <t>90.+1. …</t>
  </si>
  <si>
    <t>Maastricht - Almere</t>
  </si>
  <si>
    <t>Rödinghausen - Köln II</t>
  </si>
  <si>
    <t>Stuttgart II - Mainz II</t>
  </si>
  <si>
    <t>2-3</t>
  </si>
  <si>
    <t>Homburg - RW Koblenz</t>
  </si>
  <si>
    <t>Schott - Aalen
Lippstadt - Ahlen
Freiburg II - Hoffenheim II</t>
  </si>
  <si>
    <t>over 2,5
over 2,5
over 3 asian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</si>
  <si>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1-3
</t>
    </r>
    <r>
      <rPr>
        <b/>
        <sz val="10"/>
        <color rgb="FFFF0000"/>
        <rFont val="Arial"/>
        <family val="2"/>
      </rPr>
      <t>2-0</t>
    </r>
  </si>
  <si>
    <t>Stadtallendorf - Walldorf
Steinbach - Balingen</t>
  </si>
  <si>
    <t>2 asian -1
1 asian -1</t>
  </si>
  <si>
    <r>
      <t xml:space="preserve">0-6
</t>
    </r>
    <r>
      <rPr>
        <b/>
        <sz val="10"/>
        <color rgb="FFFF0000"/>
        <rFont val="Arial"/>
        <family val="2"/>
      </rPr>
      <t>1-1</t>
    </r>
  </si>
  <si>
    <t xml:space="preserve">70 Minuten Überzahl </t>
  </si>
  <si>
    <t>Pirmasens - Elversberg</t>
  </si>
  <si>
    <t>Excelsior - Helmond</t>
  </si>
  <si>
    <t>over 2,5</t>
  </si>
  <si>
    <t>Albanien - England
Rumänien - Deutschland
Polen - Andorra</t>
  </si>
  <si>
    <t>2
2
1 asian -2,5</t>
  </si>
  <si>
    <t>0-2
0-1
3-0</t>
  </si>
  <si>
    <t>Alzenau - Bahlinger</t>
  </si>
  <si>
    <t>Belgien - Weißrussland
Deutschland - Nordmazedonien</t>
  </si>
  <si>
    <t>2 asian -2
2 asian -2</t>
  </si>
  <si>
    <r>
      <t xml:space="preserve">8-0
</t>
    </r>
    <r>
      <rPr>
        <b/>
        <sz val="10"/>
        <color rgb="FFFF0000"/>
        <rFont val="Arial"/>
        <family val="2"/>
      </rPr>
      <t xml:space="preserve">1-2 </t>
    </r>
  </si>
  <si>
    <t>haha</t>
  </si>
  <si>
    <t>Island U21 - Frankreich U21
Armenien - Rumänien</t>
  </si>
  <si>
    <t>2 asian -2
over 4 Karten</t>
  </si>
  <si>
    <r>
      <rPr>
        <b/>
        <sz val="10"/>
        <color rgb="FF0070C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9</t>
    </r>
  </si>
  <si>
    <t>Andorra - Ungarn
Nordirland - Bulgarien</t>
  </si>
  <si>
    <t>2 asian -1,5
over 3,5 Karten</t>
  </si>
  <si>
    <t>1-4
6</t>
  </si>
  <si>
    <t>Griechenland - Georgien
Ukraine - Kasachstan</t>
  </si>
  <si>
    <t>7
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</si>
</sst>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März!$R$3:$R$72</c:f>
              <c:numCache>
                <c:formatCode>General</c:formatCode>
                <c:ptCount val="70"/>
                <c:pt idx="0">
                  <c:v>1.04</c:v>
                </c:pt>
                <c:pt idx="1">
                  <c:v>2.4035000000000002</c:v>
                </c:pt>
                <c:pt idx="2">
                  <c:v>1.4035000000000002</c:v>
                </c:pt>
                <c:pt idx="3">
                  <c:v>0.40350000000000019</c:v>
                </c:pt>
                <c:pt idx="4">
                  <c:v>2.0635000000000003</c:v>
                </c:pt>
                <c:pt idx="5">
                  <c:v>3.9435000000000002</c:v>
                </c:pt>
                <c:pt idx="6">
                  <c:v>2.9435000000000002</c:v>
                </c:pt>
                <c:pt idx="7">
                  <c:v>1.9435000000000002</c:v>
                </c:pt>
                <c:pt idx="8">
                  <c:v>4.1334999999999997</c:v>
                </c:pt>
                <c:pt idx="9">
                  <c:v>3.1334999999999997</c:v>
                </c:pt>
                <c:pt idx="10">
                  <c:v>2.1334999999999997</c:v>
                </c:pt>
                <c:pt idx="11">
                  <c:v>3.1334999999999997</c:v>
                </c:pt>
                <c:pt idx="12">
                  <c:v>2.6334999999999997</c:v>
                </c:pt>
                <c:pt idx="13">
                  <c:v>1.6334999999999997</c:v>
                </c:pt>
                <c:pt idx="14">
                  <c:v>0.63349999999999973</c:v>
                </c:pt>
                <c:pt idx="15">
                  <c:v>1.6134999999999997</c:v>
                </c:pt>
                <c:pt idx="16">
                  <c:v>0.11349999999999971</c:v>
                </c:pt>
                <c:pt idx="17">
                  <c:v>1.2434999999999996</c:v>
                </c:pt>
                <c:pt idx="18">
                  <c:v>2.3834999999999997</c:v>
                </c:pt>
                <c:pt idx="19">
                  <c:v>1.3834999999999997</c:v>
                </c:pt>
                <c:pt idx="20">
                  <c:v>2.5234999999999999</c:v>
                </c:pt>
                <c:pt idx="21">
                  <c:v>3.1384999999999996</c:v>
                </c:pt>
                <c:pt idx="22">
                  <c:v>4.3384999999999998</c:v>
                </c:pt>
                <c:pt idx="23">
                  <c:v>5.7664999999999997</c:v>
                </c:pt>
                <c:pt idx="24">
                  <c:v>4.7664999999999997</c:v>
                </c:pt>
                <c:pt idx="25">
                  <c:v>6.6704999999999997</c:v>
                </c:pt>
                <c:pt idx="26">
                  <c:v>7.8304999999999998</c:v>
                </c:pt>
                <c:pt idx="27">
                  <c:v>6.8304999999999998</c:v>
                </c:pt>
                <c:pt idx="28">
                  <c:v>5.8304999999999998</c:v>
                </c:pt>
                <c:pt idx="29">
                  <c:v>6.8304999999999998</c:v>
                </c:pt>
                <c:pt idx="30">
                  <c:v>7.9504999999999999</c:v>
                </c:pt>
                <c:pt idx="31">
                  <c:v>9.2104999999999997</c:v>
                </c:pt>
                <c:pt idx="32">
                  <c:v>10.4605</c:v>
                </c:pt>
                <c:pt idx="33">
                  <c:v>10.4605</c:v>
                </c:pt>
                <c:pt idx="34">
                  <c:v>11.900499999999999</c:v>
                </c:pt>
                <c:pt idx="35">
                  <c:v>13.1205</c:v>
                </c:pt>
                <c:pt idx="36">
                  <c:v>14.0305</c:v>
                </c:pt>
                <c:pt idx="37">
                  <c:v>15.150500000000001</c:v>
                </c:pt>
                <c:pt idx="38">
                  <c:v>13.650500000000001</c:v>
                </c:pt>
                <c:pt idx="39">
                  <c:v>15.160500000000001</c:v>
                </c:pt>
                <c:pt idx="40">
                  <c:v>16.240500000000001</c:v>
                </c:pt>
                <c:pt idx="41">
                  <c:v>17.360500000000002</c:v>
                </c:pt>
                <c:pt idx="42">
                  <c:v>18.920500000000001</c:v>
                </c:pt>
                <c:pt idx="43">
                  <c:v>17.920500000000001</c:v>
                </c:pt>
                <c:pt idx="44">
                  <c:v>16.920500000000001</c:v>
                </c:pt>
                <c:pt idx="45">
                  <c:v>17.920500000000001</c:v>
                </c:pt>
                <c:pt idx="46">
                  <c:v>16.920500000000001</c:v>
                </c:pt>
                <c:pt idx="47">
                  <c:v>15.920500000000001</c:v>
                </c:pt>
                <c:pt idx="48">
                  <c:v>14.920500000000001</c:v>
                </c:pt>
                <c:pt idx="49">
                  <c:v>13.420500000000001</c:v>
                </c:pt>
                <c:pt idx="50">
                  <c:v>14.5205</c:v>
                </c:pt>
                <c:pt idx="51">
                  <c:v>13.0205</c:v>
                </c:pt>
                <c:pt idx="52">
                  <c:v>12.0205</c:v>
                </c:pt>
                <c:pt idx="53">
                  <c:v>11.0205</c:v>
                </c:pt>
                <c:pt idx="54">
                  <c:v>10.0205</c:v>
                </c:pt>
                <c:pt idx="55">
                  <c:v>8.5205000000000002</c:v>
                </c:pt>
                <c:pt idx="56">
                  <c:v>7.5205000000000002</c:v>
                </c:pt>
                <c:pt idx="57">
                  <c:v>8.6005000000000003</c:v>
                </c:pt>
                <c:pt idx="58">
                  <c:v>10.015000000000001</c:v>
                </c:pt>
                <c:pt idx="59">
                  <c:v>11.035</c:v>
                </c:pt>
                <c:pt idx="60">
                  <c:v>10.535</c:v>
                </c:pt>
                <c:pt idx="61">
                  <c:v>9.5350000000000001</c:v>
                </c:pt>
                <c:pt idx="62">
                  <c:v>11.475</c:v>
                </c:pt>
                <c:pt idx="63">
                  <c:v>12.515000000000001</c:v>
                </c:pt>
                <c:pt idx="64">
                  <c:v>14.21</c:v>
                </c:pt>
                <c:pt idx="65">
                  <c:v>15.350000000000001</c:v>
                </c:pt>
                <c:pt idx="66">
                  <c:v>14.350000000000001</c:v>
                </c:pt>
                <c:pt idx="67">
                  <c:v>15.069000000000001</c:v>
                </c:pt>
                <c:pt idx="68">
                  <c:v>17.138000000000002</c:v>
                </c:pt>
                <c:pt idx="69">
                  <c:v>18.703000000000003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3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5925</xdr:colOff>
      <xdr:row>72</xdr:row>
      <xdr:rowOff>45725</xdr:rowOff>
    </xdr:from>
    <xdr:to>
      <xdr:col>13</xdr:col>
      <xdr:colOff>433917</xdr:colOff>
      <xdr:row>90</xdr:row>
      <xdr:rowOff>158748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72"/>
  <sheetViews>
    <sheetView tabSelected="1" topLeftCell="A61" zoomScale="90" zoomScaleNormal="90" workbookViewId="0">
      <selection activeCell="R78" sqref="R78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12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9.5" customHeight="1" x14ac:dyDescent="0.2">
      <c r="A3" s="3">
        <v>1</v>
      </c>
      <c r="B3" s="4">
        <v>44258</v>
      </c>
      <c r="C3" s="3" t="s">
        <v>40</v>
      </c>
      <c r="D3" s="3" t="s">
        <v>29</v>
      </c>
      <c r="E3" s="3">
        <v>1</v>
      </c>
      <c r="F3" s="3" t="s">
        <v>31</v>
      </c>
      <c r="G3" s="3" t="s">
        <v>20</v>
      </c>
      <c r="H3" s="3" t="s">
        <v>24</v>
      </c>
      <c r="I3" s="3" t="s">
        <v>25</v>
      </c>
      <c r="J3" s="13" t="s">
        <v>32</v>
      </c>
      <c r="K3" s="23"/>
      <c r="L3" s="6" t="s">
        <v>22</v>
      </c>
      <c r="M3" s="7">
        <v>2.04</v>
      </c>
      <c r="N3" s="7">
        <v>1</v>
      </c>
      <c r="O3" s="8" t="s">
        <v>28</v>
      </c>
      <c r="P3" s="7">
        <f>N3</f>
        <v>1</v>
      </c>
      <c r="Q3" s="28">
        <f t="shared" ref="Q3:Q66" si="0">IF(AND(L3="1",O3="ja"),(N3*M3*0.95)-N3,IF(AND(L3="1",O3="nein"),N3*M3-N3,-N3))</f>
        <v>1.04</v>
      </c>
      <c r="R3" s="9">
        <f>Q3</f>
        <v>1.04</v>
      </c>
      <c r="S3" s="10">
        <f t="shared" ref="S3:S66" si="1">P3+R3</f>
        <v>2.04</v>
      </c>
      <c r="T3" s="11">
        <f t="shared" ref="T3:T66" si="2">V3/W3</f>
        <v>1</v>
      </c>
      <c r="U3" s="12">
        <f t="shared" ref="U3:U66" si="3">((S3-P3)/P3)*100%</f>
        <v>1.04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9.5" customHeight="1" x14ac:dyDescent="0.2">
      <c r="A4" s="3">
        <v>2</v>
      </c>
      <c r="B4" s="4">
        <v>44258</v>
      </c>
      <c r="C4" s="3" t="s">
        <v>41</v>
      </c>
      <c r="D4" s="3" t="s">
        <v>29</v>
      </c>
      <c r="E4" s="3">
        <v>1</v>
      </c>
      <c r="F4" s="3">
        <v>2</v>
      </c>
      <c r="G4" s="3" t="s">
        <v>20</v>
      </c>
      <c r="H4" s="3" t="s">
        <v>24</v>
      </c>
      <c r="I4" s="3" t="s">
        <v>25</v>
      </c>
      <c r="J4" s="13" t="s">
        <v>36</v>
      </c>
      <c r="K4" s="23"/>
      <c r="L4" s="6" t="s">
        <v>22</v>
      </c>
      <c r="M4" s="3">
        <v>1.909</v>
      </c>
      <c r="N4" s="7">
        <v>1.5</v>
      </c>
      <c r="O4" s="8" t="s">
        <v>28</v>
      </c>
      <c r="P4" s="7">
        <f t="shared" ref="P4:P67" si="4">P3+N4</f>
        <v>2.5</v>
      </c>
      <c r="Q4" s="33">
        <f t="shared" si="0"/>
        <v>1.3635000000000002</v>
      </c>
      <c r="R4" s="9">
        <f t="shared" ref="R4:R67" si="5">R3+Q4</f>
        <v>2.4035000000000002</v>
      </c>
      <c r="S4" s="10">
        <f t="shared" si="1"/>
        <v>4.9035000000000002</v>
      </c>
      <c r="T4" s="11">
        <f t="shared" si="2"/>
        <v>1</v>
      </c>
      <c r="U4" s="12">
        <f t="shared" si="3"/>
        <v>0.96140000000000003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9.5" customHeight="1" x14ac:dyDescent="0.2">
      <c r="A5" s="3">
        <v>3</v>
      </c>
      <c r="B5" s="4">
        <v>44258</v>
      </c>
      <c r="C5" s="3" t="s">
        <v>42</v>
      </c>
      <c r="D5" s="3" t="s">
        <v>29</v>
      </c>
      <c r="E5" s="3">
        <v>1</v>
      </c>
      <c r="F5" s="3" t="s">
        <v>31</v>
      </c>
      <c r="G5" s="3" t="s">
        <v>20</v>
      </c>
      <c r="H5" s="3" t="s">
        <v>24</v>
      </c>
      <c r="I5" s="3" t="s">
        <v>25</v>
      </c>
      <c r="J5" s="5" t="s">
        <v>26</v>
      </c>
      <c r="K5" s="23"/>
      <c r="L5" s="6" t="s">
        <v>27</v>
      </c>
      <c r="M5" s="7">
        <v>2.44</v>
      </c>
      <c r="N5" s="7">
        <v>1</v>
      </c>
      <c r="O5" s="8" t="s">
        <v>28</v>
      </c>
      <c r="P5" s="7">
        <f t="shared" si="4"/>
        <v>3.5</v>
      </c>
      <c r="Q5" s="32">
        <f t="shared" si="0"/>
        <v>-1</v>
      </c>
      <c r="R5" s="9">
        <f t="shared" si="5"/>
        <v>1.4035000000000002</v>
      </c>
      <c r="S5" s="10">
        <f t="shared" si="1"/>
        <v>4.9035000000000002</v>
      </c>
      <c r="T5" s="11">
        <f t="shared" si="2"/>
        <v>0.66666666666666663</v>
      </c>
      <c r="U5" s="12">
        <f t="shared" si="3"/>
        <v>0.40100000000000008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44258</v>
      </c>
      <c r="C6" s="3" t="s">
        <v>43</v>
      </c>
      <c r="D6" s="3" t="s">
        <v>29</v>
      </c>
      <c r="E6" s="3">
        <v>1</v>
      </c>
      <c r="F6" s="3" t="s">
        <v>31</v>
      </c>
      <c r="G6" s="3" t="s">
        <v>20</v>
      </c>
      <c r="H6" s="3" t="s">
        <v>24</v>
      </c>
      <c r="I6" s="3" t="s">
        <v>25</v>
      </c>
      <c r="J6" s="5" t="s">
        <v>26</v>
      </c>
      <c r="K6" s="23" t="s">
        <v>44</v>
      </c>
      <c r="L6" s="6" t="s">
        <v>27</v>
      </c>
      <c r="M6" s="7">
        <v>2.2200000000000002</v>
      </c>
      <c r="N6" s="7">
        <v>1</v>
      </c>
      <c r="O6" s="8" t="s">
        <v>28</v>
      </c>
      <c r="P6" s="7">
        <f t="shared" si="4"/>
        <v>4.5</v>
      </c>
      <c r="Q6" s="32">
        <f t="shared" si="0"/>
        <v>-1</v>
      </c>
      <c r="R6" s="9">
        <f t="shared" si="5"/>
        <v>0.40350000000000019</v>
      </c>
      <c r="S6" s="10">
        <f t="shared" si="1"/>
        <v>4.9035000000000002</v>
      </c>
      <c r="T6" s="11">
        <f t="shared" si="2"/>
        <v>0.5</v>
      </c>
      <c r="U6" s="12">
        <f t="shared" si="3"/>
        <v>8.9666666666666714E-2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42" customHeight="1" x14ac:dyDescent="0.2">
      <c r="A7" s="3">
        <v>5</v>
      </c>
      <c r="B7" s="4">
        <v>44261</v>
      </c>
      <c r="C7" s="3" t="s">
        <v>45</v>
      </c>
      <c r="D7" s="3" t="s">
        <v>30</v>
      </c>
      <c r="E7" s="3">
        <v>3</v>
      </c>
      <c r="F7" s="3" t="s">
        <v>46</v>
      </c>
      <c r="G7" s="3" t="s">
        <v>20</v>
      </c>
      <c r="H7" s="3" t="s">
        <v>47</v>
      </c>
      <c r="I7" s="3" t="s">
        <v>25</v>
      </c>
      <c r="J7" s="13" t="s">
        <v>48</v>
      </c>
      <c r="K7" s="23"/>
      <c r="L7" s="6" t="s">
        <v>22</v>
      </c>
      <c r="M7" s="7">
        <v>2.66</v>
      </c>
      <c r="N7" s="7">
        <v>1</v>
      </c>
      <c r="O7" s="8" t="s">
        <v>28</v>
      </c>
      <c r="P7" s="7">
        <f t="shared" si="4"/>
        <v>5.5</v>
      </c>
      <c r="Q7" s="28">
        <f t="shared" si="0"/>
        <v>1.6600000000000001</v>
      </c>
      <c r="R7" s="9">
        <f t="shared" si="5"/>
        <v>2.0635000000000003</v>
      </c>
      <c r="S7" s="10">
        <f t="shared" si="1"/>
        <v>7.5635000000000003</v>
      </c>
      <c r="T7" s="11">
        <f t="shared" si="2"/>
        <v>0.6</v>
      </c>
      <c r="U7" s="12">
        <f t="shared" si="3"/>
        <v>0.37518181818181823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7" customHeight="1" x14ac:dyDescent="0.2">
      <c r="A8" s="3">
        <v>6</v>
      </c>
      <c r="B8" s="4">
        <v>44261</v>
      </c>
      <c r="C8" s="3" t="s">
        <v>49</v>
      </c>
      <c r="D8" s="3" t="s">
        <v>30</v>
      </c>
      <c r="E8" s="3">
        <v>2</v>
      </c>
      <c r="F8" s="3" t="s">
        <v>50</v>
      </c>
      <c r="G8" s="3" t="s">
        <v>20</v>
      </c>
      <c r="H8" s="3" t="s">
        <v>47</v>
      </c>
      <c r="I8" s="3" t="s">
        <v>25</v>
      </c>
      <c r="J8" s="13" t="s">
        <v>51</v>
      </c>
      <c r="K8" s="23"/>
      <c r="L8" s="6" t="s">
        <v>22</v>
      </c>
      <c r="M8" s="7">
        <v>1.94</v>
      </c>
      <c r="N8" s="7">
        <v>2</v>
      </c>
      <c r="O8" s="8" t="s">
        <v>28</v>
      </c>
      <c r="P8" s="7">
        <f t="shared" si="4"/>
        <v>7.5</v>
      </c>
      <c r="Q8" s="28">
        <f t="shared" si="0"/>
        <v>1.88</v>
      </c>
      <c r="R8" s="9">
        <f t="shared" si="5"/>
        <v>3.9435000000000002</v>
      </c>
      <c r="S8" s="10">
        <f t="shared" si="1"/>
        <v>11.4435</v>
      </c>
      <c r="T8" s="11">
        <f t="shared" si="2"/>
        <v>0.66666666666666663</v>
      </c>
      <c r="U8" s="12">
        <f t="shared" si="3"/>
        <v>0.52580000000000005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9.5" customHeight="1" x14ac:dyDescent="0.2">
      <c r="A9" s="3">
        <v>7</v>
      </c>
      <c r="B9" s="4">
        <v>44261</v>
      </c>
      <c r="C9" s="3" t="s">
        <v>52</v>
      </c>
      <c r="D9" s="3" t="s">
        <v>23</v>
      </c>
      <c r="E9" s="3">
        <v>1</v>
      </c>
      <c r="F9" s="3" t="s">
        <v>31</v>
      </c>
      <c r="G9" s="3" t="s">
        <v>20</v>
      </c>
      <c r="H9" s="3" t="s">
        <v>24</v>
      </c>
      <c r="I9" s="3" t="s">
        <v>25</v>
      </c>
      <c r="J9" s="5" t="s">
        <v>26</v>
      </c>
      <c r="K9" s="23"/>
      <c r="L9" s="6" t="s">
        <v>27</v>
      </c>
      <c r="M9" s="7">
        <v>2.6</v>
      </c>
      <c r="N9" s="7">
        <v>1</v>
      </c>
      <c r="O9" s="8" t="s">
        <v>28</v>
      </c>
      <c r="P9" s="7">
        <f t="shared" si="4"/>
        <v>8.5</v>
      </c>
      <c r="Q9" s="32">
        <f t="shared" si="0"/>
        <v>-1</v>
      </c>
      <c r="R9" s="9">
        <f t="shared" si="5"/>
        <v>2.9435000000000002</v>
      </c>
      <c r="S9" s="10">
        <f t="shared" si="1"/>
        <v>11.4435</v>
      </c>
      <c r="T9" s="11">
        <f t="shared" si="2"/>
        <v>0.5714285714285714</v>
      </c>
      <c r="U9" s="12">
        <f t="shared" si="3"/>
        <v>0.34629411764705886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9.5" customHeight="1" x14ac:dyDescent="0.2">
      <c r="A10" s="3">
        <v>8</v>
      </c>
      <c r="B10" s="4">
        <v>44261</v>
      </c>
      <c r="C10" s="3" t="s">
        <v>53</v>
      </c>
      <c r="D10" s="3" t="s">
        <v>23</v>
      </c>
      <c r="E10" s="3">
        <v>1</v>
      </c>
      <c r="F10" s="3" t="s">
        <v>31</v>
      </c>
      <c r="G10" s="3" t="s">
        <v>20</v>
      </c>
      <c r="H10" s="3" t="s">
        <v>24</v>
      </c>
      <c r="I10" s="3" t="s">
        <v>25</v>
      </c>
      <c r="J10" s="5" t="s">
        <v>39</v>
      </c>
      <c r="K10" s="23"/>
      <c r="L10" s="6" t="s">
        <v>27</v>
      </c>
      <c r="M10" s="7">
        <v>2.2999999999999998</v>
      </c>
      <c r="N10" s="7">
        <v>1</v>
      </c>
      <c r="O10" s="8" t="s">
        <v>28</v>
      </c>
      <c r="P10" s="7">
        <f t="shared" si="4"/>
        <v>9.5</v>
      </c>
      <c r="Q10" s="32">
        <f t="shared" si="0"/>
        <v>-1</v>
      </c>
      <c r="R10" s="9">
        <f t="shared" si="5"/>
        <v>1.9435000000000002</v>
      </c>
      <c r="S10" s="10">
        <f t="shared" si="1"/>
        <v>11.4435</v>
      </c>
      <c r="T10" s="11">
        <f t="shared" si="2"/>
        <v>0.5</v>
      </c>
      <c r="U10" s="12">
        <f t="shared" si="3"/>
        <v>0.20457894736842108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9.5" customHeight="1" x14ac:dyDescent="0.2">
      <c r="A11" s="3">
        <v>9</v>
      </c>
      <c r="B11" s="4">
        <v>44261</v>
      </c>
      <c r="C11" s="3" t="s">
        <v>54</v>
      </c>
      <c r="D11" s="3" t="s">
        <v>23</v>
      </c>
      <c r="E11" s="3">
        <v>1</v>
      </c>
      <c r="F11" s="3" t="s">
        <v>31</v>
      </c>
      <c r="G11" s="3" t="s">
        <v>20</v>
      </c>
      <c r="H11" s="3" t="s">
        <v>24</v>
      </c>
      <c r="I11" s="3" t="s">
        <v>25</v>
      </c>
      <c r="J11" s="13" t="s">
        <v>36</v>
      </c>
      <c r="K11" s="23"/>
      <c r="L11" s="6" t="s">
        <v>22</v>
      </c>
      <c r="M11" s="7">
        <v>2.46</v>
      </c>
      <c r="N11" s="7">
        <v>1.5</v>
      </c>
      <c r="O11" s="8" t="s">
        <v>28</v>
      </c>
      <c r="P11" s="7">
        <f t="shared" si="4"/>
        <v>11</v>
      </c>
      <c r="Q11" s="28">
        <f t="shared" si="0"/>
        <v>2.19</v>
      </c>
      <c r="R11" s="9">
        <f t="shared" si="5"/>
        <v>4.1334999999999997</v>
      </c>
      <c r="S11" s="10">
        <f t="shared" si="1"/>
        <v>15.1335</v>
      </c>
      <c r="T11" s="11">
        <f t="shared" si="2"/>
        <v>0.55555555555555558</v>
      </c>
      <c r="U11" s="12">
        <f t="shared" si="3"/>
        <v>0.37577272727272726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9.5" customHeight="1" x14ac:dyDescent="0.2">
      <c r="A12" s="3">
        <v>10</v>
      </c>
      <c r="B12" s="4">
        <v>44261</v>
      </c>
      <c r="C12" s="3" t="s">
        <v>55</v>
      </c>
      <c r="D12" s="3" t="s">
        <v>23</v>
      </c>
      <c r="E12" s="3">
        <v>1</v>
      </c>
      <c r="F12" s="3" t="s">
        <v>31</v>
      </c>
      <c r="G12" s="3" t="s">
        <v>20</v>
      </c>
      <c r="H12" s="3" t="s">
        <v>24</v>
      </c>
      <c r="I12" s="3" t="s">
        <v>25</v>
      </c>
      <c r="J12" s="5" t="s">
        <v>35</v>
      </c>
      <c r="K12" s="23"/>
      <c r="L12" s="6" t="s">
        <v>27</v>
      </c>
      <c r="M12" s="7">
        <v>2.06</v>
      </c>
      <c r="N12" s="7">
        <v>1</v>
      </c>
      <c r="O12" s="8" t="s">
        <v>28</v>
      </c>
      <c r="P12" s="7">
        <f t="shared" si="4"/>
        <v>12</v>
      </c>
      <c r="Q12" s="32">
        <f t="shared" si="0"/>
        <v>-1</v>
      </c>
      <c r="R12" s="9">
        <f t="shared" si="5"/>
        <v>3.1334999999999997</v>
      </c>
      <c r="S12" s="10">
        <f t="shared" si="1"/>
        <v>15.1335</v>
      </c>
      <c r="T12" s="11">
        <f t="shared" si="2"/>
        <v>0.5</v>
      </c>
      <c r="U12" s="12">
        <f t="shared" si="3"/>
        <v>0.261125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9.5" customHeight="1" x14ac:dyDescent="0.2">
      <c r="A13" s="3">
        <v>11</v>
      </c>
      <c r="B13" s="4">
        <v>44261</v>
      </c>
      <c r="C13" s="3" t="s">
        <v>56</v>
      </c>
      <c r="D13" s="3" t="s">
        <v>29</v>
      </c>
      <c r="E13" s="3">
        <v>1</v>
      </c>
      <c r="F13" s="3" t="s">
        <v>31</v>
      </c>
      <c r="G13" s="3" t="s">
        <v>20</v>
      </c>
      <c r="H13" s="3" t="s">
        <v>24</v>
      </c>
      <c r="I13" s="3" t="s">
        <v>25</v>
      </c>
      <c r="J13" s="5" t="s">
        <v>34</v>
      </c>
      <c r="K13" s="23"/>
      <c r="L13" s="6" t="s">
        <v>27</v>
      </c>
      <c r="M13" s="7">
        <v>2.2599999999999998</v>
      </c>
      <c r="N13" s="7">
        <v>1</v>
      </c>
      <c r="O13" s="8" t="s">
        <v>28</v>
      </c>
      <c r="P13" s="7">
        <f t="shared" si="4"/>
        <v>13</v>
      </c>
      <c r="Q13" s="32">
        <f t="shared" si="0"/>
        <v>-1</v>
      </c>
      <c r="R13" s="9">
        <f t="shared" si="5"/>
        <v>2.1334999999999997</v>
      </c>
      <c r="S13" s="10">
        <f t="shared" si="1"/>
        <v>15.1335</v>
      </c>
      <c r="T13" s="11">
        <f t="shared" si="2"/>
        <v>0.45454545454545453</v>
      </c>
      <c r="U13" s="12">
        <f t="shared" si="3"/>
        <v>0.16411538461538461</v>
      </c>
      <c r="V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44261</v>
      </c>
      <c r="C14" s="3" t="s">
        <v>57</v>
      </c>
      <c r="D14" s="3" t="s">
        <v>29</v>
      </c>
      <c r="E14" s="3">
        <v>1</v>
      </c>
      <c r="F14" s="3" t="s">
        <v>31</v>
      </c>
      <c r="G14" s="3" t="s">
        <v>20</v>
      </c>
      <c r="H14" s="3" t="s">
        <v>24</v>
      </c>
      <c r="I14" s="3" t="s">
        <v>25</v>
      </c>
      <c r="J14" s="13" t="s">
        <v>33</v>
      </c>
      <c r="K14" s="23"/>
      <c r="L14" s="6" t="s">
        <v>22</v>
      </c>
      <c r="M14" s="7">
        <v>2</v>
      </c>
      <c r="N14" s="7">
        <v>1</v>
      </c>
      <c r="O14" s="8" t="s">
        <v>28</v>
      </c>
      <c r="P14" s="7">
        <f t="shared" si="4"/>
        <v>14</v>
      </c>
      <c r="Q14" s="28">
        <f t="shared" si="0"/>
        <v>1</v>
      </c>
      <c r="R14" s="9">
        <f t="shared" si="5"/>
        <v>3.1334999999999997</v>
      </c>
      <c r="S14" s="10">
        <f t="shared" si="1"/>
        <v>17.133499999999998</v>
      </c>
      <c r="T14" s="11">
        <f t="shared" si="2"/>
        <v>0.5</v>
      </c>
      <c r="U14" s="12">
        <f t="shared" si="3"/>
        <v>0.22382142857142842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5">
      <c r="A15" s="3">
        <v>13</v>
      </c>
      <c r="B15" s="4">
        <v>44261</v>
      </c>
      <c r="C15" s="3" t="s">
        <v>58</v>
      </c>
      <c r="D15" s="3" t="s">
        <v>30</v>
      </c>
      <c r="E15" s="3">
        <v>1</v>
      </c>
      <c r="F15" s="3" t="s">
        <v>59</v>
      </c>
      <c r="G15" s="3" t="s">
        <v>20</v>
      </c>
      <c r="H15" s="3" t="s">
        <v>60</v>
      </c>
      <c r="I15" s="3" t="s">
        <v>21</v>
      </c>
      <c r="J15" s="5" t="s">
        <v>28</v>
      </c>
      <c r="K15" s="23"/>
      <c r="L15" s="6" t="s">
        <v>27</v>
      </c>
      <c r="M15" s="7">
        <v>4</v>
      </c>
      <c r="N15" s="7">
        <v>0.5</v>
      </c>
      <c r="O15" s="8" t="s">
        <v>28</v>
      </c>
      <c r="P15" s="7">
        <f t="shared" si="4"/>
        <v>14.5</v>
      </c>
      <c r="Q15" s="32">
        <f t="shared" si="0"/>
        <v>-0.5</v>
      </c>
      <c r="R15" s="9">
        <f t="shared" si="5"/>
        <v>2.6334999999999997</v>
      </c>
      <c r="S15" s="10">
        <f t="shared" si="1"/>
        <v>17.133499999999998</v>
      </c>
      <c r="T15" s="11">
        <f t="shared" si="2"/>
        <v>0.46153846153846156</v>
      </c>
      <c r="U15" s="12">
        <f t="shared" si="3"/>
        <v>0.18162068965517228</v>
      </c>
      <c r="V15">
        <f>COUNTIF($L$2:L15,1)</f>
        <v>6</v>
      </c>
      <c r="W15">
        <v>13</v>
      </c>
    </row>
    <row r="16" spans="1:245" ht="29.25" customHeight="1" x14ac:dyDescent="0.25">
      <c r="A16" s="3">
        <v>14</v>
      </c>
      <c r="B16" s="4">
        <v>44262</v>
      </c>
      <c r="C16" s="3" t="s">
        <v>61</v>
      </c>
      <c r="D16" s="3" t="s">
        <v>29</v>
      </c>
      <c r="E16" s="3">
        <v>1</v>
      </c>
      <c r="F16" s="3" t="s">
        <v>62</v>
      </c>
      <c r="G16" s="3" t="s">
        <v>20</v>
      </c>
      <c r="H16" s="3" t="s">
        <v>24</v>
      </c>
      <c r="I16" s="3" t="s">
        <v>25</v>
      </c>
      <c r="J16" s="5" t="s">
        <v>63</v>
      </c>
      <c r="K16" s="23"/>
      <c r="L16" s="6" t="s">
        <v>27</v>
      </c>
      <c r="M16" s="7">
        <v>2.3199999999999998</v>
      </c>
      <c r="N16" s="7">
        <v>1</v>
      </c>
      <c r="O16" s="8" t="s">
        <v>28</v>
      </c>
      <c r="P16" s="7">
        <f t="shared" si="4"/>
        <v>15.5</v>
      </c>
      <c r="Q16" s="32">
        <f t="shared" si="0"/>
        <v>-1</v>
      </c>
      <c r="R16" s="9">
        <f t="shared" si="5"/>
        <v>1.6334999999999997</v>
      </c>
      <c r="S16" s="10">
        <f t="shared" si="1"/>
        <v>17.133499999999998</v>
      </c>
      <c r="T16" s="11">
        <f t="shared" si="2"/>
        <v>0.42857142857142855</v>
      </c>
      <c r="U16" s="12">
        <f t="shared" si="3"/>
        <v>0.10538709677419342</v>
      </c>
      <c r="V16">
        <f>COUNTIF($L$2:L16,1)</f>
        <v>6</v>
      </c>
      <c r="W16">
        <v>14</v>
      </c>
    </row>
    <row r="17" spans="1:245" ht="18" customHeight="1" x14ac:dyDescent="0.25">
      <c r="A17" s="3">
        <v>15</v>
      </c>
      <c r="B17" s="4">
        <v>44262</v>
      </c>
      <c r="C17" s="3" t="s">
        <v>64</v>
      </c>
      <c r="D17" s="3" t="s">
        <v>23</v>
      </c>
      <c r="E17" s="3">
        <v>1</v>
      </c>
      <c r="F17" s="3" t="s">
        <v>31</v>
      </c>
      <c r="G17" s="3" t="s">
        <v>20</v>
      </c>
      <c r="H17" s="3" t="s">
        <v>24</v>
      </c>
      <c r="I17" s="3" t="s">
        <v>25</v>
      </c>
      <c r="J17" s="5" t="s">
        <v>35</v>
      </c>
      <c r="K17" s="23"/>
      <c r="L17" s="6" t="s">
        <v>27</v>
      </c>
      <c r="M17" s="7">
        <v>2.3199999999999998</v>
      </c>
      <c r="N17" s="7">
        <v>1</v>
      </c>
      <c r="O17" s="8" t="s">
        <v>28</v>
      </c>
      <c r="P17" s="7">
        <f t="shared" si="4"/>
        <v>16.5</v>
      </c>
      <c r="Q17" s="32">
        <f t="shared" si="0"/>
        <v>-1</v>
      </c>
      <c r="R17" s="9">
        <f t="shared" si="5"/>
        <v>0.63349999999999973</v>
      </c>
      <c r="S17" s="10">
        <f t="shared" si="1"/>
        <v>17.133499999999998</v>
      </c>
      <c r="T17" s="11">
        <f t="shared" si="2"/>
        <v>0.4</v>
      </c>
      <c r="U17" s="12">
        <f t="shared" si="3"/>
        <v>3.8393939393939272E-2</v>
      </c>
      <c r="V17">
        <f>COUNTIF($L$2:L17,1)</f>
        <v>6</v>
      </c>
      <c r="W17">
        <v>15</v>
      </c>
    </row>
    <row r="18" spans="1:245" ht="16.5" customHeight="1" x14ac:dyDescent="0.25">
      <c r="A18" s="3">
        <v>16</v>
      </c>
      <c r="B18" s="4">
        <v>44262</v>
      </c>
      <c r="C18" s="3" t="s">
        <v>65</v>
      </c>
      <c r="D18" s="3" t="s">
        <v>29</v>
      </c>
      <c r="E18" s="3">
        <v>1</v>
      </c>
      <c r="F18" s="3" t="s">
        <v>31</v>
      </c>
      <c r="G18" s="3" t="s">
        <v>20</v>
      </c>
      <c r="H18" s="3" t="s">
        <v>24</v>
      </c>
      <c r="I18" s="3" t="s">
        <v>25</v>
      </c>
      <c r="J18" s="13" t="s">
        <v>66</v>
      </c>
      <c r="K18" s="23"/>
      <c r="L18" s="6" t="s">
        <v>22</v>
      </c>
      <c r="M18" s="7">
        <v>1.98</v>
      </c>
      <c r="N18" s="7">
        <v>1</v>
      </c>
      <c r="O18" s="8" t="s">
        <v>28</v>
      </c>
      <c r="P18" s="7">
        <f t="shared" si="4"/>
        <v>17.5</v>
      </c>
      <c r="Q18" s="28">
        <f t="shared" si="0"/>
        <v>0.98</v>
      </c>
      <c r="R18" s="9">
        <f t="shared" si="5"/>
        <v>1.6134999999999997</v>
      </c>
      <c r="S18" s="10">
        <f t="shared" si="1"/>
        <v>19.113499999999998</v>
      </c>
      <c r="T18" s="11">
        <f t="shared" si="2"/>
        <v>0.4375</v>
      </c>
      <c r="U18" s="12">
        <f t="shared" si="3"/>
        <v>9.2199999999999907E-2</v>
      </c>
      <c r="V18">
        <f>COUNTIF($L$2:L18,1)</f>
        <v>7</v>
      </c>
      <c r="W18">
        <v>16</v>
      </c>
    </row>
    <row r="19" spans="1:245" x14ac:dyDescent="0.25">
      <c r="A19" s="3">
        <v>17</v>
      </c>
      <c r="B19" s="4">
        <v>44262</v>
      </c>
      <c r="C19" s="3" t="s">
        <v>67</v>
      </c>
      <c r="D19" s="3" t="s">
        <v>37</v>
      </c>
      <c r="E19" s="3">
        <v>1</v>
      </c>
      <c r="F19" s="3">
        <v>2</v>
      </c>
      <c r="G19" s="3" t="s">
        <v>20</v>
      </c>
      <c r="H19" s="3" t="s">
        <v>24</v>
      </c>
      <c r="I19" s="3" t="s">
        <v>25</v>
      </c>
      <c r="J19" s="5" t="s">
        <v>38</v>
      </c>
      <c r="K19" s="23"/>
      <c r="L19" s="6" t="s">
        <v>27</v>
      </c>
      <c r="M19" s="7">
        <v>2.2000000000000002</v>
      </c>
      <c r="N19" s="7">
        <v>1.5</v>
      </c>
      <c r="O19" s="8" t="s">
        <v>28</v>
      </c>
      <c r="P19" s="7">
        <f t="shared" si="4"/>
        <v>19</v>
      </c>
      <c r="Q19" s="32">
        <f t="shared" si="0"/>
        <v>-1.5</v>
      </c>
      <c r="R19" s="29">
        <f t="shared" si="5"/>
        <v>0.11349999999999971</v>
      </c>
      <c r="S19" s="30">
        <f t="shared" si="1"/>
        <v>19.113499999999998</v>
      </c>
      <c r="T19" s="31">
        <f t="shared" si="2"/>
        <v>0.41176470588235292</v>
      </c>
      <c r="U19" s="12">
        <f t="shared" si="3"/>
        <v>5.9736842105262309E-3</v>
      </c>
      <c r="V19">
        <f>COUNTIF($L$2:L19,1)</f>
        <v>7</v>
      </c>
      <c r="W19">
        <v>17</v>
      </c>
    </row>
    <row r="20" spans="1:245" ht="16.5" customHeight="1" x14ac:dyDescent="0.2">
      <c r="A20" s="3">
        <v>18</v>
      </c>
      <c r="B20" s="4">
        <v>44265</v>
      </c>
      <c r="C20" s="3" t="s">
        <v>68</v>
      </c>
      <c r="D20" s="3" t="s">
        <v>23</v>
      </c>
      <c r="E20" s="3">
        <v>1</v>
      </c>
      <c r="F20" s="3" t="s">
        <v>69</v>
      </c>
      <c r="G20" s="3" t="s">
        <v>20</v>
      </c>
      <c r="H20" s="3" t="s">
        <v>24</v>
      </c>
      <c r="I20" s="3" t="s">
        <v>25</v>
      </c>
      <c r="J20" s="13" t="s">
        <v>70</v>
      </c>
      <c r="K20" s="23"/>
      <c r="L20" s="6" t="s">
        <v>22</v>
      </c>
      <c r="M20" s="7">
        <v>2.13</v>
      </c>
      <c r="N20" s="7">
        <v>1</v>
      </c>
      <c r="O20" s="8" t="s">
        <v>28</v>
      </c>
      <c r="P20" s="7">
        <f t="shared" si="4"/>
        <v>20</v>
      </c>
      <c r="Q20" s="28">
        <f t="shared" si="0"/>
        <v>1.1299999999999999</v>
      </c>
      <c r="R20" s="9">
        <f t="shared" si="5"/>
        <v>1.2434999999999996</v>
      </c>
      <c r="S20" s="10">
        <f t="shared" si="1"/>
        <v>21.243500000000001</v>
      </c>
      <c r="T20" s="11">
        <f t="shared" si="2"/>
        <v>0.44444444444444442</v>
      </c>
      <c r="U20" s="12">
        <f t="shared" si="3"/>
        <v>6.217500000000005E-2</v>
      </c>
      <c r="V20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44265</v>
      </c>
      <c r="C21" s="3" t="s">
        <v>71</v>
      </c>
      <c r="D21" s="3" t="s">
        <v>23</v>
      </c>
      <c r="E21" s="3">
        <v>1</v>
      </c>
      <c r="F21" s="3" t="s">
        <v>31</v>
      </c>
      <c r="G21" s="3" t="s">
        <v>20</v>
      </c>
      <c r="H21" s="3" t="s">
        <v>24</v>
      </c>
      <c r="I21" s="3" t="s">
        <v>25</v>
      </c>
      <c r="J21" s="13" t="s">
        <v>72</v>
      </c>
      <c r="K21" s="23"/>
      <c r="L21" s="6" t="s">
        <v>22</v>
      </c>
      <c r="M21" s="7">
        <v>2.14</v>
      </c>
      <c r="N21" s="7">
        <v>1</v>
      </c>
      <c r="O21" s="8" t="s">
        <v>28</v>
      </c>
      <c r="P21" s="7">
        <f t="shared" si="4"/>
        <v>21</v>
      </c>
      <c r="Q21" s="28">
        <f t="shared" si="0"/>
        <v>1.1400000000000001</v>
      </c>
      <c r="R21" s="9">
        <f t="shared" si="5"/>
        <v>2.3834999999999997</v>
      </c>
      <c r="S21" s="10">
        <f t="shared" si="1"/>
        <v>23.383499999999998</v>
      </c>
      <c r="T21" s="11">
        <f t="shared" si="2"/>
        <v>0.47368421052631576</v>
      </c>
      <c r="U21" s="12">
        <f t="shared" si="3"/>
        <v>0.11349999999999991</v>
      </c>
      <c r="V21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44266</v>
      </c>
      <c r="C22" s="3" t="s">
        <v>73</v>
      </c>
      <c r="D22" s="3" t="s">
        <v>37</v>
      </c>
      <c r="E22" s="3">
        <v>2</v>
      </c>
      <c r="F22" s="3" t="s">
        <v>74</v>
      </c>
      <c r="G22" s="3" t="s">
        <v>20</v>
      </c>
      <c r="H22" s="3" t="s">
        <v>75</v>
      </c>
      <c r="I22" s="3" t="s">
        <v>25</v>
      </c>
      <c r="J22" s="13" t="s">
        <v>76</v>
      </c>
      <c r="K22" s="23" t="s">
        <v>77</v>
      </c>
      <c r="L22" s="6" t="s">
        <v>27</v>
      </c>
      <c r="M22" s="7">
        <v>1.98</v>
      </c>
      <c r="N22" s="7">
        <v>1</v>
      </c>
      <c r="O22" s="8" t="s">
        <v>28</v>
      </c>
      <c r="P22" s="7">
        <f t="shared" si="4"/>
        <v>22</v>
      </c>
      <c r="Q22" s="32">
        <f t="shared" si="0"/>
        <v>-1</v>
      </c>
      <c r="R22" s="9">
        <f t="shared" si="5"/>
        <v>1.3834999999999997</v>
      </c>
      <c r="S22" s="10">
        <f t="shared" si="1"/>
        <v>23.383499999999998</v>
      </c>
      <c r="T22" s="11">
        <f t="shared" si="2"/>
        <v>0.45</v>
      </c>
      <c r="U22" s="12">
        <f t="shared" si="3"/>
        <v>6.2886363636363546E-2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44267</v>
      </c>
      <c r="C23" s="3" t="s">
        <v>78</v>
      </c>
      <c r="D23" s="3" t="s">
        <v>29</v>
      </c>
      <c r="E23" s="3">
        <v>1</v>
      </c>
      <c r="F23" s="3" t="s">
        <v>31</v>
      </c>
      <c r="G23" s="3" t="s">
        <v>20</v>
      </c>
      <c r="H23" s="3" t="s">
        <v>24</v>
      </c>
      <c r="I23" s="3" t="s">
        <v>25</v>
      </c>
      <c r="J23" s="13" t="s">
        <v>72</v>
      </c>
      <c r="K23" s="23"/>
      <c r="L23" s="6" t="s">
        <v>22</v>
      </c>
      <c r="M23" s="7">
        <v>2.14</v>
      </c>
      <c r="N23" s="7">
        <v>1</v>
      </c>
      <c r="O23" s="8" t="s">
        <v>28</v>
      </c>
      <c r="P23" s="7">
        <f t="shared" si="4"/>
        <v>23</v>
      </c>
      <c r="Q23" s="28">
        <f t="shared" si="0"/>
        <v>1.1400000000000001</v>
      </c>
      <c r="R23" s="9">
        <f t="shared" si="5"/>
        <v>2.5234999999999999</v>
      </c>
      <c r="S23" s="10">
        <f t="shared" si="1"/>
        <v>25.523499999999999</v>
      </c>
      <c r="T23" s="11">
        <f t="shared" si="2"/>
        <v>0.47619047619047616</v>
      </c>
      <c r="U23" s="12">
        <f t="shared" si="3"/>
        <v>0.10971739130434777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44267</v>
      </c>
      <c r="C24" s="3" t="s">
        <v>79</v>
      </c>
      <c r="D24" s="3" t="s">
        <v>29</v>
      </c>
      <c r="E24" s="3">
        <v>2</v>
      </c>
      <c r="F24" s="3" t="s">
        <v>80</v>
      </c>
      <c r="G24" s="3" t="s">
        <v>20</v>
      </c>
      <c r="H24" s="3" t="s">
        <v>24</v>
      </c>
      <c r="I24" s="3" t="s">
        <v>25</v>
      </c>
      <c r="J24" s="13" t="s">
        <v>81</v>
      </c>
      <c r="K24" s="23"/>
      <c r="L24" s="6" t="s">
        <v>22</v>
      </c>
      <c r="M24" s="7">
        <v>1.41</v>
      </c>
      <c r="N24" s="7">
        <v>1.5</v>
      </c>
      <c r="O24" s="8" t="s">
        <v>28</v>
      </c>
      <c r="P24" s="7">
        <f t="shared" si="4"/>
        <v>24.5</v>
      </c>
      <c r="Q24" s="28">
        <f t="shared" si="0"/>
        <v>0.61499999999999977</v>
      </c>
      <c r="R24" s="9">
        <f t="shared" si="5"/>
        <v>3.1384999999999996</v>
      </c>
      <c r="S24" s="10">
        <f t="shared" si="1"/>
        <v>27.638500000000001</v>
      </c>
      <c r="T24" s="11">
        <f t="shared" si="2"/>
        <v>0.5</v>
      </c>
      <c r="U24" s="12">
        <f t="shared" si="3"/>
        <v>0.12810204081632656</v>
      </c>
      <c r="V24">
        <f>COUNTIF($L$2:L24,1)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44267</v>
      </c>
      <c r="C25" s="3" t="s">
        <v>82</v>
      </c>
      <c r="D25" s="3" t="s">
        <v>29</v>
      </c>
      <c r="E25" s="3">
        <v>1</v>
      </c>
      <c r="F25" s="3" t="s">
        <v>31</v>
      </c>
      <c r="G25" s="3" t="s">
        <v>20</v>
      </c>
      <c r="H25" s="3" t="s">
        <v>24</v>
      </c>
      <c r="I25" s="3" t="s">
        <v>25</v>
      </c>
      <c r="J25" s="13" t="s">
        <v>36</v>
      </c>
      <c r="K25" s="23"/>
      <c r="L25" s="6" t="s">
        <v>22</v>
      </c>
      <c r="M25" s="7">
        <v>2.2000000000000002</v>
      </c>
      <c r="N25" s="7">
        <v>1</v>
      </c>
      <c r="O25" s="8" t="s">
        <v>28</v>
      </c>
      <c r="P25" s="7">
        <f t="shared" si="4"/>
        <v>25.5</v>
      </c>
      <c r="Q25" s="28">
        <f t="shared" si="0"/>
        <v>1.2000000000000002</v>
      </c>
      <c r="R25" s="9">
        <f t="shared" si="5"/>
        <v>4.3384999999999998</v>
      </c>
      <c r="S25" s="10">
        <f t="shared" si="1"/>
        <v>29.8385</v>
      </c>
      <c r="T25" s="11">
        <f t="shared" si="2"/>
        <v>0.52173913043478259</v>
      </c>
      <c r="U25" s="12">
        <f t="shared" si="3"/>
        <v>0.17013725490196077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44267</v>
      </c>
      <c r="C26" s="3" t="s">
        <v>83</v>
      </c>
      <c r="D26" s="3" t="s">
        <v>29</v>
      </c>
      <c r="E26" s="3">
        <v>1</v>
      </c>
      <c r="F26" s="3" t="s">
        <v>84</v>
      </c>
      <c r="G26" s="3" t="s">
        <v>20</v>
      </c>
      <c r="H26" s="3" t="s">
        <v>24</v>
      </c>
      <c r="I26" s="3" t="s">
        <v>21</v>
      </c>
      <c r="J26" s="13" t="s">
        <v>85</v>
      </c>
      <c r="K26" s="23"/>
      <c r="L26" s="6" t="s">
        <v>22</v>
      </c>
      <c r="M26" s="7">
        <v>1.952</v>
      </c>
      <c r="N26" s="7">
        <v>1.5</v>
      </c>
      <c r="O26" s="8" t="s">
        <v>28</v>
      </c>
      <c r="P26" s="7">
        <f t="shared" si="4"/>
        <v>27</v>
      </c>
      <c r="Q26" s="28">
        <f t="shared" si="0"/>
        <v>1.4279999999999999</v>
      </c>
      <c r="R26" s="9">
        <f t="shared" si="5"/>
        <v>5.7664999999999997</v>
      </c>
      <c r="S26" s="10">
        <f t="shared" si="1"/>
        <v>32.766500000000001</v>
      </c>
      <c r="T26" s="11">
        <f t="shared" si="2"/>
        <v>0.54166666666666663</v>
      </c>
      <c r="U26" s="12">
        <f t="shared" si="3"/>
        <v>0.21357407407407411</v>
      </c>
      <c r="V26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44268</v>
      </c>
      <c r="C27" s="3" t="s">
        <v>86</v>
      </c>
      <c r="D27" s="3" t="s">
        <v>30</v>
      </c>
      <c r="E27" s="3">
        <v>2</v>
      </c>
      <c r="F27" s="3" t="s">
        <v>87</v>
      </c>
      <c r="G27" s="3" t="s">
        <v>20</v>
      </c>
      <c r="H27" s="3" t="s">
        <v>47</v>
      </c>
      <c r="I27" s="3" t="s">
        <v>25</v>
      </c>
      <c r="J27" s="5" t="s">
        <v>88</v>
      </c>
      <c r="K27" s="23" t="s">
        <v>89</v>
      </c>
      <c r="L27" s="6" t="s">
        <v>27</v>
      </c>
      <c r="M27" s="7">
        <v>2.58</v>
      </c>
      <c r="N27" s="7">
        <v>1</v>
      </c>
      <c r="O27" s="8" t="s">
        <v>28</v>
      </c>
      <c r="P27" s="7">
        <f t="shared" si="4"/>
        <v>28</v>
      </c>
      <c r="Q27" s="32">
        <f t="shared" si="0"/>
        <v>-1</v>
      </c>
      <c r="R27" s="9">
        <f t="shared" si="5"/>
        <v>4.7664999999999997</v>
      </c>
      <c r="S27" s="10">
        <f t="shared" si="1"/>
        <v>32.766500000000001</v>
      </c>
      <c r="T27" s="11">
        <f t="shared" si="2"/>
        <v>0.52</v>
      </c>
      <c r="U27" s="12">
        <f t="shared" si="3"/>
        <v>0.17023214285714289</v>
      </c>
      <c r="V27">
        <f>COUNTIF($L$2:L27,1)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44268</v>
      </c>
      <c r="C28" s="3" t="s">
        <v>90</v>
      </c>
      <c r="D28" s="3" t="s">
        <v>23</v>
      </c>
      <c r="E28" s="3">
        <v>1</v>
      </c>
      <c r="F28" s="3" t="s">
        <v>91</v>
      </c>
      <c r="G28" s="3" t="s">
        <v>20</v>
      </c>
      <c r="H28" s="3" t="s">
        <v>24</v>
      </c>
      <c r="I28" s="3" t="s">
        <v>25</v>
      </c>
      <c r="J28" s="13" t="s">
        <v>39</v>
      </c>
      <c r="K28" s="23"/>
      <c r="L28" s="6" t="s">
        <v>22</v>
      </c>
      <c r="M28" s="7">
        <v>1.952</v>
      </c>
      <c r="N28" s="7">
        <v>2</v>
      </c>
      <c r="O28" s="8" t="s">
        <v>28</v>
      </c>
      <c r="P28" s="7">
        <f t="shared" si="4"/>
        <v>30</v>
      </c>
      <c r="Q28" s="28">
        <f t="shared" si="0"/>
        <v>1.9039999999999999</v>
      </c>
      <c r="R28" s="9">
        <f t="shared" si="5"/>
        <v>6.6704999999999997</v>
      </c>
      <c r="S28" s="10">
        <f t="shared" si="1"/>
        <v>36.670499999999997</v>
      </c>
      <c r="T28" s="11">
        <f t="shared" si="2"/>
        <v>0.53846153846153844</v>
      </c>
      <c r="U28" s="12">
        <f t="shared" si="3"/>
        <v>0.22234999999999991</v>
      </c>
      <c r="V28">
        <f>COUNTIF($L$2:L28,1)</f>
        <v>14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44268</v>
      </c>
      <c r="C29" s="3" t="s">
        <v>92</v>
      </c>
      <c r="D29" s="3" t="s">
        <v>23</v>
      </c>
      <c r="E29" s="3">
        <v>1</v>
      </c>
      <c r="F29" s="3" t="s">
        <v>31</v>
      </c>
      <c r="G29" s="3" t="s">
        <v>20</v>
      </c>
      <c r="H29" s="3" t="s">
        <v>24</v>
      </c>
      <c r="I29" s="3" t="s">
        <v>25</v>
      </c>
      <c r="J29" s="13" t="s">
        <v>72</v>
      </c>
      <c r="K29" s="23"/>
      <c r="L29" s="6" t="s">
        <v>22</v>
      </c>
      <c r="M29" s="7">
        <v>2.16</v>
      </c>
      <c r="N29" s="7">
        <v>1</v>
      </c>
      <c r="O29" s="8" t="s">
        <v>28</v>
      </c>
      <c r="P29" s="7">
        <f t="shared" si="4"/>
        <v>31</v>
      </c>
      <c r="Q29" s="28">
        <f t="shared" si="0"/>
        <v>1.1600000000000001</v>
      </c>
      <c r="R29" s="9">
        <f t="shared" si="5"/>
        <v>7.8304999999999998</v>
      </c>
      <c r="S29" s="10">
        <f t="shared" si="1"/>
        <v>38.830500000000001</v>
      </c>
      <c r="T29" s="11">
        <f t="shared" si="2"/>
        <v>0.55555555555555558</v>
      </c>
      <c r="U29" s="12">
        <f t="shared" si="3"/>
        <v>0.25259677419354842</v>
      </c>
      <c r="V29">
        <f>COUNTIF($L$2:L29,1)</f>
        <v>15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44268</v>
      </c>
      <c r="C30" s="3" t="s">
        <v>93</v>
      </c>
      <c r="D30" s="3" t="s">
        <v>23</v>
      </c>
      <c r="E30" s="3">
        <v>1</v>
      </c>
      <c r="F30" s="3" t="s">
        <v>31</v>
      </c>
      <c r="G30" s="3" t="s">
        <v>20</v>
      </c>
      <c r="H30" s="3" t="s">
        <v>24</v>
      </c>
      <c r="I30" s="3" t="s">
        <v>25</v>
      </c>
      <c r="J30" s="5" t="s">
        <v>26</v>
      </c>
      <c r="K30" s="23" t="s">
        <v>89</v>
      </c>
      <c r="L30" s="6" t="s">
        <v>27</v>
      </c>
      <c r="M30" s="7">
        <v>2.44</v>
      </c>
      <c r="N30" s="7">
        <v>1</v>
      </c>
      <c r="O30" s="8" t="s">
        <v>28</v>
      </c>
      <c r="P30" s="7">
        <f t="shared" si="4"/>
        <v>32</v>
      </c>
      <c r="Q30" s="32">
        <f t="shared" si="0"/>
        <v>-1</v>
      </c>
      <c r="R30" s="9">
        <f t="shared" si="5"/>
        <v>6.8304999999999998</v>
      </c>
      <c r="S30" s="10">
        <f t="shared" si="1"/>
        <v>38.830500000000001</v>
      </c>
      <c r="T30" s="11">
        <f t="shared" si="2"/>
        <v>0.5357142857142857</v>
      </c>
      <c r="U30" s="12">
        <f t="shared" si="3"/>
        <v>0.21345312500000002</v>
      </c>
      <c r="V30">
        <f>COUNTIF($L$2:L30,1)</f>
        <v>15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44268</v>
      </c>
      <c r="C31" s="3" t="s">
        <v>94</v>
      </c>
      <c r="D31" s="3" t="s">
        <v>23</v>
      </c>
      <c r="E31" s="3">
        <v>2</v>
      </c>
      <c r="F31" s="3" t="s">
        <v>95</v>
      </c>
      <c r="G31" s="3" t="s">
        <v>20</v>
      </c>
      <c r="H31" s="3" t="s">
        <v>24</v>
      </c>
      <c r="I31" s="3" t="s">
        <v>25</v>
      </c>
      <c r="J31" s="5" t="s">
        <v>96</v>
      </c>
      <c r="K31" s="23"/>
      <c r="L31" s="6" t="s">
        <v>27</v>
      </c>
      <c r="M31" s="7">
        <v>2.2669999999999999</v>
      </c>
      <c r="N31" s="7">
        <v>1</v>
      </c>
      <c r="O31" s="8" t="s">
        <v>28</v>
      </c>
      <c r="P31" s="7">
        <f t="shared" si="4"/>
        <v>33</v>
      </c>
      <c r="Q31" s="32">
        <f t="shared" si="0"/>
        <v>-1</v>
      </c>
      <c r="R31" s="9">
        <f t="shared" si="5"/>
        <v>5.8304999999999998</v>
      </c>
      <c r="S31" s="10">
        <f t="shared" si="1"/>
        <v>38.830500000000001</v>
      </c>
      <c r="T31" s="11">
        <f t="shared" si="2"/>
        <v>0.51724137931034486</v>
      </c>
      <c r="U31" s="12">
        <f t="shared" si="3"/>
        <v>0.17668181818181819</v>
      </c>
      <c r="V31">
        <f>COUNTIF($L$2:L31,1)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44268</v>
      </c>
      <c r="C32" s="3" t="s">
        <v>97</v>
      </c>
      <c r="D32" s="3" t="s">
        <v>29</v>
      </c>
      <c r="E32" s="3">
        <v>1</v>
      </c>
      <c r="F32" s="3" t="s">
        <v>31</v>
      </c>
      <c r="G32" s="3" t="s">
        <v>20</v>
      </c>
      <c r="H32" s="3" t="s">
        <v>24</v>
      </c>
      <c r="I32" s="3" t="s">
        <v>25</v>
      </c>
      <c r="J32" s="13" t="s">
        <v>98</v>
      </c>
      <c r="K32" s="23"/>
      <c r="L32" s="6" t="s">
        <v>22</v>
      </c>
      <c r="M32" s="7">
        <v>2</v>
      </c>
      <c r="N32" s="7">
        <v>1</v>
      </c>
      <c r="O32" s="8" t="s">
        <v>28</v>
      </c>
      <c r="P32" s="7">
        <f t="shared" si="4"/>
        <v>34</v>
      </c>
      <c r="Q32" s="28">
        <f t="shared" si="0"/>
        <v>1</v>
      </c>
      <c r="R32" s="9">
        <f t="shared" si="5"/>
        <v>6.8304999999999998</v>
      </c>
      <c r="S32" s="10">
        <f t="shared" si="1"/>
        <v>40.830500000000001</v>
      </c>
      <c r="T32" s="11">
        <f t="shared" si="2"/>
        <v>0.53333333333333333</v>
      </c>
      <c r="U32" s="12">
        <f t="shared" si="3"/>
        <v>0.20089705882352943</v>
      </c>
      <c r="V32">
        <f>COUNTIF($L$2:L32,1)</f>
        <v>16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44269</v>
      </c>
      <c r="C33" s="3" t="s">
        <v>99</v>
      </c>
      <c r="D33" s="3" t="s">
        <v>29</v>
      </c>
      <c r="E33" s="3">
        <v>1</v>
      </c>
      <c r="F33" s="3" t="s">
        <v>31</v>
      </c>
      <c r="G33" s="3" t="s">
        <v>20</v>
      </c>
      <c r="H33" s="3" t="s">
        <v>47</v>
      </c>
      <c r="I33" s="3" t="s">
        <v>25</v>
      </c>
      <c r="J33" s="13" t="s">
        <v>66</v>
      </c>
      <c r="K33" s="23"/>
      <c r="L33" s="6" t="s">
        <v>22</v>
      </c>
      <c r="M33" s="7">
        <v>2.12</v>
      </c>
      <c r="N33" s="7">
        <v>1</v>
      </c>
      <c r="O33" s="8" t="s">
        <v>28</v>
      </c>
      <c r="P33" s="7">
        <f t="shared" si="4"/>
        <v>35</v>
      </c>
      <c r="Q33" s="28">
        <f t="shared" si="0"/>
        <v>1.1200000000000001</v>
      </c>
      <c r="R33" s="9">
        <f t="shared" si="5"/>
        <v>7.9504999999999999</v>
      </c>
      <c r="S33" s="10">
        <f t="shared" si="1"/>
        <v>42.950499999999998</v>
      </c>
      <c r="T33" s="11">
        <f t="shared" si="2"/>
        <v>0.54838709677419351</v>
      </c>
      <c r="U33" s="12">
        <f t="shared" si="3"/>
        <v>0.22715714285714281</v>
      </c>
      <c r="V33">
        <f>COUNTIF($L$2:L33,1)</f>
        <v>17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44269</v>
      </c>
      <c r="C34" s="3" t="s">
        <v>100</v>
      </c>
      <c r="D34" s="3" t="s">
        <v>29</v>
      </c>
      <c r="E34" s="3">
        <v>1</v>
      </c>
      <c r="F34" s="3" t="s">
        <v>31</v>
      </c>
      <c r="G34" s="3" t="s">
        <v>20</v>
      </c>
      <c r="H34" s="3" t="s">
        <v>47</v>
      </c>
      <c r="I34" s="3" t="s">
        <v>25</v>
      </c>
      <c r="J34" s="13" t="s">
        <v>70</v>
      </c>
      <c r="K34" s="23"/>
      <c r="L34" s="6" t="s">
        <v>22</v>
      </c>
      <c r="M34" s="7">
        <v>2.2599999999999998</v>
      </c>
      <c r="N34" s="7">
        <v>1</v>
      </c>
      <c r="O34" s="8" t="s">
        <v>28</v>
      </c>
      <c r="P34" s="7">
        <f t="shared" si="4"/>
        <v>36</v>
      </c>
      <c r="Q34" s="28">
        <f t="shared" si="0"/>
        <v>1.2599999999999998</v>
      </c>
      <c r="R34" s="9">
        <f t="shared" si="5"/>
        <v>9.2104999999999997</v>
      </c>
      <c r="S34" s="10">
        <f t="shared" si="1"/>
        <v>45.210499999999996</v>
      </c>
      <c r="T34" s="11">
        <f t="shared" si="2"/>
        <v>0.5625</v>
      </c>
      <c r="U34" s="12">
        <f t="shared" si="3"/>
        <v>0.25584722222222211</v>
      </c>
      <c r="V34">
        <f>COUNTIF($L$2:L34,1)</f>
        <v>18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44269</v>
      </c>
      <c r="C35" s="3" t="s">
        <v>101</v>
      </c>
      <c r="D35" s="3" t="s">
        <v>29</v>
      </c>
      <c r="E35" s="3">
        <v>1</v>
      </c>
      <c r="F35" s="3" t="s">
        <v>31</v>
      </c>
      <c r="G35" s="3" t="s">
        <v>20</v>
      </c>
      <c r="H35" s="3" t="s">
        <v>47</v>
      </c>
      <c r="I35" s="3" t="s">
        <v>25</v>
      </c>
      <c r="J35" s="13" t="s">
        <v>66</v>
      </c>
      <c r="K35" s="23"/>
      <c r="L35" s="6" t="s">
        <v>22</v>
      </c>
      <c r="M35" s="7">
        <v>2.25</v>
      </c>
      <c r="N35" s="7">
        <v>1</v>
      </c>
      <c r="O35" s="8" t="s">
        <v>28</v>
      </c>
      <c r="P35" s="7">
        <f t="shared" si="4"/>
        <v>37</v>
      </c>
      <c r="Q35" s="28">
        <f t="shared" si="0"/>
        <v>1.25</v>
      </c>
      <c r="R35" s="9">
        <f t="shared" si="5"/>
        <v>10.4605</v>
      </c>
      <c r="S35" s="10">
        <f t="shared" si="1"/>
        <v>47.460499999999996</v>
      </c>
      <c r="T35" s="11">
        <f t="shared" si="2"/>
        <v>0.5757575757575758</v>
      </c>
      <c r="U35" s="12">
        <f t="shared" si="3"/>
        <v>0.28271621621621612</v>
      </c>
      <c r="V35">
        <f>COUNTIF($L$2:L35,1)</f>
        <v>19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44269</v>
      </c>
      <c r="C36" s="3" t="s">
        <v>102</v>
      </c>
      <c r="D36" s="3" t="s">
        <v>29</v>
      </c>
      <c r="E36" s="3">
        <v>1</v>
      </c>
      <c r="F36" s="3" t="s">
        <v>103</v>
      </c>
      <c r="G36" s="3" t="s">
        <v>20</v>
      </c>
      <c r="H36" s="3" t="s">
        <v>24</v>
      </c>
      <c r="I36" s="3" t="s">
        <v>21</v>
      </c>
      <c r="J36" s="34" t="s">
        <v>26</v>
      </c>
      <c r="K36" s="23"/>
      <c r="L36" s="6" t="s">
        <v>22</v>
      </c>
      <c r="M36" s="7">
        <v>1</v>
      </c>
      <c r="N36" s="7">
        <v>1</v>
      </c>
      <c r="O36" s="8" t="s">
        <v>28</v>
      </c>
      <c r="P36" s="7">
        <f t="shared" si="4"/>
        <v>38</v>
      </c>
      <c r="Q36" s="35">
        <f t="shared" si="0"/>
        <v>0</v>
      </c>
      <c r="R36" s="9">
        <f t="shared" si="5"/>
        <v>10.4605</v>
      </c>
      <c r="S36" s="10">
        <f t="shared" si="1"/>
        <v>48.460499999999996</v>
      </c>
      <c r="T36" s="11">
        <f t="shared" si="2"/>
        <v>0.58823529411764708</v>
      </c>
      <c r="U36" s="12">
        <f t="shared" si="3"/>
        <v>0.27527631578947359</v>
      </c>
      <c r="V36">
        <f>COUNTIF($L$2:L36,1)</f>
        <v>20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44269</v>
      </c>
      <c r="C37" s="3" t="s">
        <v>104</v>
      </c>
      <c r="D37" s="3" t="s">
        <v>30</v>
      </c>
      <c r="E37" s="3">
        <v>2</v>
      </c>
      <c r="F37" s="3" t="s">
        <v>105</v>
      </c>
      <c r="G37" s="3" t="s">
        <v>20</v>
      </c>
      <c r="H37" s="3" t="s">
        <v>47</v>
      </c>
      <c r="I37" s="3" t="s">
        <v>25</v>
      </c>
      <c r="J37" s="13" t="s">
        <v>106</v>
      </c>
      <c r="K37" s="23"/>
      <c r="L37" s="6" t="s">
        <v>22</v>
      </c>
      <c r="M37" s="7">
        <v>2.44</v>
      </c>
      <c r="N37" s="7">
        <v>1</v>
      </c>
      <c r="O37" s="8" t="s">
        <v>28</v>
      </c>
      <c r="P37" s="7">
        <f t="shared" si="4"/>
        <v>39</v>
      </c>
      <c r="Q37" s="28">
        <f t="shared" si="0"/>
        <v>1.44</v>
      </c>
      <c r="R37" s="9">
        <f t="shared" si="5"/>
        <v>11.900499999999999</v>
      </c>
      <c r="S37" s="10">
        <f t="shared" si="1"/>
        <v>50.900500000000001</v>
      </c>
      <c r="T37" s="11">
        <f t="shared" si="2"/>
        <v>0.6</v>
      </c>
      <c r="U37" s="12">
        <f t="shared" si="3"/>
        <v>0.30514102564102569</v>
      </c>
      <c r="V37">
        <f>COUNTIF($L$2:L37,1)</f>
        <v>21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44269</v>
      </c>
      <c r="C38" s="3" t="s">
        <v>107</v>
      </c>
      <c r="D38" s="3" t="s">
        <v>30</v>
      </c>
      <c r="E38" s="3">
        <v>2</v>
      </c>
      <c r="F38" s="3" t="s">
        <v>108</v>
      </c>
      <c r="G38" s="3" t="s">
        <v>20</v>
      </c>
      <c r="H38" s="3" t="s">
        <v>47</v>
      </c>
      <c r="I38" s="3" t="s">
        <v>25</v>
      </c>
      <c r="J38" s="13" t="s">
        <v>51</v>
      </c>
      <c r="K38" s="23"/>
      <c r="L38" s="6" t="s">
        <v>22</v>
      </c>
      <c r="M38" s="7">
        <v>2.2200000000000002</v>
      </c>
      <c r="N38" s="7">
        <v>1</v>
      </c>
      <c r="O38" s="8" t="s">
        <v>28</v>
      </c>
      <c r="P38" s="7">
        <f t="shared" si="4"/>
        <v>40</v>
      </c>
      <c r="Q38" s="28">
        <f t="shared" si="0"/>
        <v>1.2200000000000002</v>
      </c>
      <c r="R38" s="29">
        <f t="shared" si="5"/>
        <v>13.1205</v>
      </c>
      <c r="S38" s="30">
        <f t="shared" si="1"/>
        <v>53.1205</v>
      </c>
      <c r="T38" s="31">
        <f t="shared" si="2"/>
        <v>0.61111111111111116</v>
      </c>
      <c r="U38" s="12">
        <f t="shared" si="3"/>
        <v>0.32801249999999998</v>
      </c>
      <c r="V38">
        <f>COUNTIF($L$2:L38,1)</f>
        <v>22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44271</v>
      </c>
      <c r="C39" s="3" t="s">
        <v>109</v>
      </c>
      <c r="D39" s="3" t="s">
        <v>29</v>
      </c>
      <c r="E39" s="3">
        <v>1</v>
      </c>
      <c r="F39" s="3" t="s">
        <v>31</v>
      </c>
      <c r="G39" s="3" t="s">
        <v>20</v>
      </c>
      <c r="H39" s="3" t="s">
        <v>47</v>
      </c>
      <c r="I39" s="3" t="s">
        <v>25</v>
      </c>
      <c r="J39" s="13" t="s">
        <v>70</v>
      </c>
      <c r="K39" s="23"/>
      <c r="L39" s="6" t="s">
        <v>22</v>
      </c>
      <c r="M39" s="7">
        <v>1.91</v>
      </c>
      <c r="N39" s="7">
        <v>1</v>
      </c>
      <c r="O39" s="8" t="s">
        <v>28</v>
      </c>
      <c r="P39" s="7">
        <f t="shared" si="4"/>
        <v>41</v>
      </c>
      <c r="Q39" s="28">
        <f t="shared" si="0"/>
        <v>0.90999999999999992</v>
      </c>
      <c r="R39" s="9">
        <f t="shared" si="5"/>
        <v>14.0305</v>
      </c>
      <c r="S39" s="10">
        <f t="shared" si="1"/>
        <v>55.030500000000004</v>
      </c>
      <c r="T39" s="11">
        <f t="shared" si="2"/>
        <v>0.6216216216216216</v>
      </c>
      <c r="U39" s="12">
        <f t="shared" si="3"/>
        <v>0.34220731707317081</v>
      </c>
      <c r="V39">
        <f>COUNTIF($L$2:L39,1)</f>
        <v>23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44272</v>
      </c>
      <c r="C40" s="3" t="s">
        <v>110</v>
      </c>
      <c r="D40" s="3" t="s">
        <v>29</v>
      </c>
      <c r="E40" s="3">
        <v>1</v>
      </c>
      <c r="F40" s="3" t="s">
        <v>31</v>
      </c>
      <c r="G40" s="3" t="s">
        <v>20</v>
      </c>
      <c r="H40" s="3" t="s">
        <v>47</v>
      </c>
      <c r="I40" s="3" t="s">
        <v>25</v>
      </c>
      <c r="J40" s="13" t="s">
        <v>72</v>
      </c>
      <c r="K40" s="23"/>
      <c r="L40" s="6" t="s">
        <v>22</v>
      </c>
      <c r="M40" s="7">
        <v>2.12</v>
      </c>
      <c r="N40" s="7">
        <v>1</v>
      </c>
      <c r="O40" s="8" t="s">
        <v>28</v>
      </c>
      <c r="P40" s="7">
        <f t="shared" si="4"/>
        <v>42</v>
      </c>
      <c r="Q40" s="28">
        <f t="shared" si="0"/>
        <v>1.1200000000000001</v>
      </c>
      <c r="R40" s="9">
        <f t="shared" si="5"/>
        <v>15.150500000000001</v>
      </c>
      <c r="S40" s="10">
        <f t="shared" si="1"/>
        <v>57.150500000000001</v>
      </c>
      <c r="T40" s="11">
        <f t="shared" si="2"/>
        <v>0.63157894736842102</v>
      </c>
      <c r="U40" s="12">
        <f t="shared" si="3"/>
        <v>0.36072619047619048</v>
      </c>
      <c r="V40">
        <f>COUNTIF($L$2:L40,1)</f>
        <v>24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40.5" customHeight="1" x14ac:dyDescent="0.2">
      <c r="A41" s="3">
        <v>39</v>
      </c>
      <c r="B41" s="4">
        <v>44272</v>
      </c>
      <c r="C41" s="3" t="s">
        <v>111</v>
      </c>
      <c r="D41" s="3" t="s">
        <v>30</v>
      </c>
      <c r="E41" s="3">
        <v>3</v>
      </c>
      <c r="F41" s="3" t="s">
        <v>112</v>
      </c>
      <c r="G41" s="3" t="s">
        <v>20</v>
      </c>
      <c r="H41" s="3" t="s">
        <v>47</v>
      </c>
      <c r="I41" s="3" t="s">
        <v>25</v>
      </c>
      <c r="J41" s="5" t="s">
        <v>113</v>
      </c>
      <c r="K41" s="23" t="s">
        <v>89</v>
      </c>
      <c r="L41" s="6" t="s">
        <v>27</v>
      </c>
      <c r="M41" s="7">
        <v>2.5099999999999998</v>
      </c>
      <c r="N41" s="7">
        <v>1.5</v>
      </c>
      <c r="O41" s="8" t="s">
        <v>28</v>
      </c>
      <c r="P41" s="7">
        <f t="shared" si="4"/>
        <v>43.5</v>
      </c>
      <c r="Q41" s="32">
        <f t="shared" si="0"/>
        <v>-1.5</v>
      </c>
      <c r="R41" s="9">
        <f t="shared" si="5"/>
        <v>13.650500000000001</v>
      </c>
      <c r="S41" s="10">
        <f t="shared" si="1"/>
        <v>57.150500000000001</v>
      </c>
      <c r="T41" s="11">
        <f t="shared" si="2"/>
        <v>0.61538461538461542</v>
      </c>
      <c r="U41" s="12">
        <f t="shared" si="3"/>
        <v>0.31380459770114943</v>
      </c>
      <c r="V41">
        <f>COUNTIF($L$2:L41,1)</f>
        <v>24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7" customHeight="1" x14ac:dyDescent="0.2">
      <c r="A42" s="3">
        <v>40</v>
      </c>
      <c r="B42" s="4">
        <v>44272</v>
      </c>
      <c r="C42" s="3" t="s">
        <v>114</v>
      </c>
      <c r="D42" s="3" t="s">
        <v>30</v>
      </c>
      <c r="E42" s="3">
        <v>2</v>
      </c>
      <c r="F42" s="3" t="s">
        <v>115</v>
      </c>
      <c r="G42" s="3" t="s">
        <v>20</v>
      </c>
      <c r="H42" s="3" t="s">
        <v>47</v>
      </c>
      <c r="I42" s="3" t="s">
        <v>25</v>
      </c>
      <c r="J42" s="13" t="s">
        <v>116</v>
      </c>
      <c r="K42" s="23"/>
      <c r="L42" s="6" t="s">
        <v>22</v>
      </c>
      <c r="M42" s="7">
        <v>2.5099999999999998</v>
      </c>
      <c r="N42" s="7">
        <v>1</v>
      </c>
      <c r="O42" s="8" t="s">
        <v>28</v>
      </c>
      <c r="P42" s="7">
        <f t="shared" si="4"/>
        <v>44.5</v>
      </c>
      <c r="Q42" s="28">
        <f t="shared" si="0"/>
        <v>1.5099999999999998</v>
      </c>
      <c r="R42" s="9">
        <f t="shared" si="5"/>
        <v>15.160500000000001</v>
      </c>
      <c r="S42" s="10">
        <f t="shared" si="1"/>
        <v>59.660499999999999</v>
      </c>
      <c r="T42" s="11">
        <f t="shared" si="2"/>
        <v>0.625</v>
      </c>
      <c r="U42" s="12">
        <f t="shared" si="3"/>
        <v>0.34068539325842695</v>
      </c>
      <c r="V42">
        <f>COUNTIF($L$2:L42,1)</f>
        <v>25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44274</v>
      </c>
      <c r="C43" s="3" t="s">
        <v>117</v>
      </c>
      <c r="D43" s="3" t="s">
        <v>29</v>
      </c>
      <c r="E43" s="3">
        <v>1</v>
      </c>
      <c r="F43" s="3" t="s">
        <v>31</v>
      </c>
      <c r="G43" s="3" t="s">
        <v>20</v>
      </c>
      <c r="H43" s="3" t="s">
        <v>24</v>
      </c>
      <c r="I43" s="3" t="s">
        <v>25</v>
      </c>
      <c r="J43" s="13" t="s">
        <v>70</v>
      </c>
      <c r="K43" s="23"/>
      <c r="L43" s="6" t="s">
        <v>22</v>
      </c>
      <c r="M43" s="7">
        <v>2.08</v>
      </c>
      <c r="N43" s="7">
        <v>1</v>
      </c>
      <c r="O43" s="8" t="s">
        <v>28</v>
      </c>
      <c r="P43" s="7">
        <f t="shared" si="4"/>
        <v>45.5</v>
      </c>
      <c r="Q43" s="28">
        <f t="shared" si="0"/>
        <v>1.08</v>
      </c>
      <c r="R43" s="9">
        <f t="shared" si="5"/>
        <v>16.240500000000001</v>
      </c>
      <c r="S43" s="10">
        <f t="shared" si="1"/>
        <v>61.740499999999997</v>
      </c>
      <c r="T43" s="11">
        <f t="shared" si="2"/>
        <v>0.63414634146341464</v>
      </c>
      <c r="U43" s="12">
        <f t="shared" si="3"/>
        <v>0.35693406593406585</v>
      </c>
      <c r="V43">
        <f>COUNTIF($L$2:L43,1)</f>
        <v>26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44274</v>
      </c>
      <c r="C44" s="3" t="s">
        <v>118</v>
      </c>
      <c r="D44" s="3" t="s">
        <v>29</v>
      </c>
      <c r="E44" s="3">
        <v>1</v>
      </c>
      <c r="F44" s="3" t="s">
        <v>31</v>
      </c>
      <c r="G44" s="3" t="s">
        <v>20</v>
      </c>
      <c r="H44" s="3" t="s">
        <v>24</v>
      </c>
      <c r="I44" s="3" t="s">
        <v>25</v>
      </c>
      <c r="J44" s="13" t="s">
        <v>33</v>
      </c>
      <c r="K44" s="23"/>
      <c r="L44" s="6" t="s">
        <v>22</v>
      </c>
      <c r="M44" s="7">
        <v>2.12</v>
      </c>
      <c r="N44" s="7">
        <v>1</v>
      </c>
      <c r="O44" s="8" t="s">
        <v>28</v>
      </c>
      <c r="P44" s="7">
        <f t="shared" si="4"/>
        <v>46.5</v>
      </c>
      <c r="Q44" s="28">
        <f t="shared" si="0"/>
        <v>1.1200000000000001</v>
      </c>
      <c r="R44" s="9">
        <f t="shared" si="5"/>
        <v>17.360500000000002</v>
      </c>
      <c r="S44" s="10">
        <f t="shared" si="1"/>
        <v>63.860500000000002</v>
      </c>
      <c r="T44" s="11">
        <f t="shared" si="2"/>
        <v>0.6428571428571429</v>
      </c>
      <c r="U44" s="12">
        <f t="shared" si="3"/>
        <v>0.37334408602150543</v>
      </c>
      <c r="V44">
        <f>COUNTIF($L$2:L44,1)</f>
        <v>27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43</v>
      </c>
      <c r="B45" s="4">
        <v>44274</v>
      </c>
      <c r="C45" s="3" t="s">
        <v>119</v>
      </c>
      <c r="D45" s="3" t="s">
        <v>29</v>
      </c>
      <c r="E45" s="3">
        <v>1</v>
      </c>
      <c r="F45" s="3" t="s">
        <v>120</v>
      </c>
      <c r="G45" s="3" t="s">
        <v>20</v>
      </c>
      <c r="H45" s="3" t="s">
        <v>24</v>
      </c>
      <c r="I45" s="3" t="s">
        <v>25</v>
      </c>
      <c r="J45" s="13" t="s">
        <v>121</v>
      </c>
      <c r="K45" s="23"/>
      <c r="L45" s="6" t="s">
        <v>22</v>
      </c>
      <c r="M45" s="7">
        <v>2.04</v>
      </c>
      <c r="N45" s="7">
        <v>1.5</v>
      </c>
      <c r="O45" s="8" t="s">
        <v>28</v>
      </c>
      <c r="P45" s="7">
        <f t="shared" si="4"/>
        <v>48</v>
      </c>
      <c r="Q45" s="28">
        <f t="shared" si="0"/>
        <v>1.56</v>
      </c>
      <c r="R45" s="9">
        <f t="shared" si="5"/>
        <v>18.920500000000001</v>
      </c>
      <c r="S45" s="10">
        <f t="shared" si="1"/>
        <v>66.920500000000004</v>
      </c>
      <c r="T45" s="11">
        <f t="shared" si="2"/>
        <v>0.65116279069767447</v>
      </c>
      <c r="U45" s="12">
        <f t="shared" si="3"/>
        <v>0.3941770833333334</v>
      </c>
      <c r="V45">
        <f>COUNTIF($L$2:L45,1)</f>
        <v>28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44274</v>
      </c>
      <c r="C46" s="3" t="s">
        <v>122</v>
      </c>
      <c r="D46" s="3" t="s">
        <v>29</v>
      </c>
      <c r="E46" s="3">
        <v>1</v>
      </c>
      <c r="F46" s="3" t="s">
        <v>31</v>
      </c>
      <c r="G46" s="3" t="s">
        <v>20</v>
      </c>
      <c r="H46" s="3" t="s">
        <v>24</v>
      </c>
      <c r="I46" s="3" t="s">
        <v>25</v>
      </c>
      <c r="J46" s="5" t="s">
        <v>123</v>
      </c>
      <c r="K46" s="23"/>
      <c r="L46" s="6" t="s">
        <v>27</v>
      </c>
      <c r="M46" s="7">
        <v>2.02</v>
      </c>
      <c r="N46" s="7">
        <v>1</v>
      </c>
      <c r="O46" s="8" t="s">
        <v>28</v>
      </c>
      <c r="P46" s="7">
        <f t="shared" si="4"/>
        <v>49</v>
      </c>
      <c r="Q46" s="32">
        <f t="shared" si="0"/>
        <v>-1</v>
      </c>
      <c r="R46" s="9">
        <f t="shared" si="5"/>
        <v>17.920500000000001</v>
      </c>
      <c r="S46" s="10">
        <f t="shared" si="1"/>
        <v>66.920500000000004</v>
      </c>
      <c r="T46" s="11">
        <f t="shared" si="2"/>
        <v>0.63636363636363635</v>
      </c>
      <c r="U46" s="12">
        <f t="shared" si="3"/>
        <v>0.36572448979591843</v>
      </c>
      <c r="V46">
        <f>COUNTIF($L$2:L46,1)</f>
        <v>28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40.5" customHeight="1" x14ac:dyDescent="0.2">
      <c r="A47" s="3">
        <v>45</v>
      </c>
      <c r="B47" s="4">
        <v>44274</v>
      </c>
      <c r="C47" s="3" t="s">
        <v>124</v>
      </c>
      <c r="D47" s="3" t="s">
        <v>30</v>
      </c>
      <c r="E47" s="3">
        <v>3</v>
      </c>
      <c r="F47" s="3" t="s">
        <v>125</v>
      </c>
      <c r="G47" s="3" t="s">
        <v>20</v>
      </c>
      <c r="H47" s="3" t="s">
        <v>75</v>
      </c>
      <c r="I47" s="3" t="s">
        <v>25</v>
      </c>
      <c r="J47" s="13" t="s">
        <v>126</v>
      </c>
      <c r="K47" s="23"/>
      <c r="L47" s="6" t="s">
        <v>27</v>
      </c>
      <c r="M47" s="7">
        <v>2.57</v>
      </c>
      <c r="N47" s="7">
        <v>1</v>
      </c>
      <c r="O47" s="8" t="s">
        <v>28</v>
      </c>
      <c r="P47" s="7">
        <f t="shared" si="4"/>
        <v>50</v>
      </c>
      <c r="Q47" s="32">
        <f t="shared" si="0"/>
        <v>-1</v>
      </c>
      <c r="R47" s="9">
        <f t="shared" si="5"/>
        <v>16.920500000000001</v>
      </c>
      <c r="S47" s="10">
        <f t="shared" si="1"/>
        <v>66.920500000000004</v>
      </c>
      <c r="T47" s="11">
        <f t="shared" si="2"/>
        <v>0.62222222222222223</v>
      </c>
      <c r="U47" s="12">
        <f t="shared" si="3"/>
        <v>0.3384100000000001</v>
      </c>
      <c r="V47">
        <f>COUNTIF($L$2:L47,1)</f>
        <v>28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44275</v>
      </c>
      <c r="C48" s="3" t="s">
        <v>127</v>
      </c>
      <c r="D48" s="3" t="s">
        <v>23</v>
      </c>
      <c r="E48" s="3">
        <v>1</v>
      </c>
      <c r="F48" s="3" t="s">
        <v>31</v>
      </c>
      <c r="G48" s="3" t="s">
        <v>20</v>
      </c>
      <c r="H48" s="3" t="s">
        <v>24</v>
      </c>
      <c r="I48" s="3" t="s">
        <v>25</v>
      </c>
      <c r="J48" s="13" t="s">
        <v>70</v>
      </c>
      <c r="K48" s="23"/>
      <c r="L48" s="6" t="s">
        <v>22</v>
      </c>
      <c r="M48" s="7">
        <v>2</v>
      </c>
      <c r="N48" s="7">
        <v>1</v>
      </c>
      <c r="O48" s="8" t="s">
        <v>28</v>
      </c>
      <c r="P48" s="7">
        <f t="shared" si="4"/>
        <v>51</v>
      </c>
      <c r="Q48" s="28">
        <f t="shared" si="0"/>
        <v>1</v>
      </c>
      <c r="R48" s="9">
        <f t="shared" si="5"/>
        <v>17.920500000000001</v>
      </c>
      <c r="S48" s="10">
        <f t="shared" si="1"/>
        <v>68.920500000000004</v>
      </c>
      <c r="T48" s="11">
        <f t="shared" si="2"/>
        <v>0.63043478260869568</v>
      </c>
      <c r="U48" s="12">
        <f t="shared" si="3"/>
        <v>0.35138235294117653</v>
      </c>
      <c r="V48">
        <f>COUNTIF($L$2:L48,1)</f>
        <v>29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44275</v>
      </c>
      <c r="C49" s="3" t="s">
        <v>128</v>
      </c>
      <c r="D49" s="3" t="s">
        <v>23</v>
      </c>
      <c r="E49" s="3">
        <v>1</v>
      </c>
      <c r="F49" s="3" t="s">
        <v>31</v>
      </c>
      <c r="G49" s="3" t="s">
        <v>20</v>
      </c>
      <c r="H49" s="3" t="s">
        <v>24</v>
      </c>
      <c r="I49" s="3" t="s">
        <v>25</v>
      </c>
      <c r="J49" s="5" t="s">
        <v>129</v>
      </c>
      <c r="K49" s="23"/>
      <c r="L49" s="6" t="s">
        <v>27</v>
      </c>
      <c r="M49" s="7">
        <v>2.12</v>
      </c>
      <c r="N49" s="7">
        <v>1</v>
      </c>
      <c r="O49" s="8" t="s">
        <v>28</v>
      </c>
      <c r="P49" s="7">
        <f t="shared" si="4"/>
        <v>52</v>
      </c>
      <c r="Q49" s="32">
        <f t="shared" si="0"/>
        <v>-1</v>
      </c>
      <c r="R49" s="9">
        <f t="shared" si="5"/>
        <v>16.920500000000001</v>
      </c>
      <c r="S49" s="10">
        <f t="shared" si="1"/>
        <v>68.920500000000004</v>
      </c>
      <c r="T49" s="11">
        <f t="shared" si="2"/>
        <v>0.61702127659574468</v>
      </c>
      <c r="U49" s="12">
        <f t="shared" si="3"/>
        <v>0.32539423076923085</v>
      </c>
      <c r="V49">
        <f>COUNTIF($L$2:L49,1)</f>
        <v>29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44275</v>
      </c>
      <c r="C50" s="3" t="s">
        <v>130</v>
      </c>
      <c r="D50" s="3" t="s">
        <v>29</v>
      </c>
      <c r="E50" s="3">
        <v>1</v>
      </c>
      <c r="F50" s="3" t="s">
        <v>31</v>
      </c>
      <c r="G50" s="3" t="s">
        <v>20</v>
      </c>
      <c r="H50" s="3" t="s">
        <v>24</v>
      </c>
      <c r="I50" s="3" t="s">
        <v>25</v>
      </c>
      <c r="J50" s="5" t="s">
        <v>131</v>
      </c>
      <c r="K50" s="23"/>
      <c r="L50" s="6" t="s">
        <v>27</v>
      </c>
      <c r="M50" s="7">
        <v>2.1</v>
      </c>
      <c r="N50" s="7">
        <v>1</v>
      </c>
      <c r="O50" s="8" t="s">
        <v>28</v>
      </c>
      <c r="P50" s="7">
        <f t="shared" si="4"/>
        <v>53</v>
      </c>
      <c r="Q50" s="32">
        <f t="shared" si="0"/>
        <v>-1</v>
      </c>
      <c r="R50" s="9">
        <f t="shared" si="5"/>
        <v>15.920500000000001</v>
      </c>
      <c r="S50" s="10">
        <f t="shared" si="1"/>
        <v>68.920500000000004</v>
      </c>
      <c r="T50" s="11">
        <f t="shared" si="2"/>
        <v>0.60416666666666663</v>
      </c>
      <c r="U50" s="12">
        <f t="shared" si="3"/>
        <v>0.30038679245283029</v>
      </c>
      <c r="V50">
        <f>COUNTIF($L$2:L50,1)</f>
        <v>29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7.75" customHeight="1" x14ac:dyDescent="0.2">
      <c r="A51" s="3">
        <v>49</v>
      </c>
      <c r="B51" s="4">
        <v>44275</v>
      </c>
      <c r="C51" s="3" t="s">
        <v>132</v>
      </c>
      <c r="D51" s="3" t="s">
        <v>29</v>
      </c>
      <c r="E51" s="3">
        <v>2</v>
      </c>
      <c r="F51" s="3" t="s">
        <v>133</v>
      </c>
      <c r="G51" s="3" t="s">
        <v>20</v>
      </c>
      <c r="H51" s="3" t="s">
        <v>47</v>
      </c>
      <c r="I51" s="3" t="s">
        <v>25</v>
      </c>
      <c r="J51" s="5" t="s">
        <v>134</v>
      </c>
      <c r="K51" s="23"/>
      <c r="L51" s="6" t="s">
        <v>27</v>
      </c>
      <c r="M51" s="7">
        <v>2.25</v>
      </c>
      <c r="N51" s="7">
        <v>1</v>
      </c>
      <c r="O51" s="8" t="s">
        <v>28</v>
      </c>
      <c r="P51" s="7">
        <f t="shared" si="4"/>
        <v>54</v>
      </c>
      <c r="Q51" s="32">
        <f t="shared" si="0"/>
        <v>-1</v>
      </c>
      <c r="R51" s="9">
        <f t="shared" si="5"/>
        <v>14.920500000000001</v>
      </c>
      <c r="S51" s="10">
        <f t="shared" si="1"/>
        <v>68.920500000000004</v>
      </c>
      <c r="T51" s="11">
        <f t="shared" si="2"/>
        <v>0.59183673469387754</v>
      </c>
      <c r="U51" s="12">
        <f t="shared" si="3"/>
        <v>0.27630555555555564</v>
      </c>
      <c r="V51">
        <f>COUNTIF($L$2:L51,1)</f>
        <v>29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50</v>
      </c>
      <c r="B52" s="4">
        <v>44275</v>
      </c>
      <c r="C52" s="3" t="s">
        <v>135</v>
      </c>
      <c r="D52" s="3" t="s">
        <v>30</v>
      </c>
      <c r="E52" s="3">
        <v>1</v>
      </c>
      <c r="F52" s="3" t="s">
        <v>136</v>
      </c>
      <c r="G52" s="3" t="s">
        <v>20</v>
      </c>
      <c r="H52" s="3" t="s">
        <v>47</v>
      </c>
      <c r="I52" s="3" t="s">
        <v>25</v>
      </c>
      <c r="J52" s="5" t="s">
        <v>137</v>
      </c>
      <c r="K52" s="23"/>
      <c r="L52" s="6" t="s">
        <v>27</v>
      </c>
      <c r="M52" s="7">
        <v>1.93</v>
      </c>
      <c r="N52" s="7">
        <v>1.5</v>
      </c>
      <c r="O52" s="8" t="s">
        <v>28</v>
      </c>
      <c r="P52" s="7">
        <f t="shared" si="4"/>
        <v>55.5</v>
      </c>
      <c r="Q52" s="32">
        <f t="shared" si="0"/>
        <v>-1.5</v>
      </c>
      <c r="R52" s="9">
        <f t="shared" si="5"/>
        <v>13.420500000000001</v>
      </c>
      <c r="S52" s="10">
        <f t="shared" si="1"/>
        <v>68.920500000000004</v>
      </c>
      <c r="T52" s="11">
        <f t="shared" si="2"/>
        <v>0.57999999999999996</v>
      </c>
      <c r="U52" s="12">
        <f t="shared" si="3"/>
        <v>0.24181081081081088</v>
      </c>
      <c r="V52">
        <f>COUNTIF($L$2:L52,1)</f>
        <v>29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44276</v>
      </c>
      <c r="C53" s="3" t="s">
        <v>138</v>
      </c>
      <c r="D53" s="3" t="s">
        <v>29</v>
      </c>
      <c r="E53" s="3">
        <v>1</v>
      </c>
      <c r="F53" s="3" t="s">
        <v>31</v>
      </c>
      <c r="G53" s="3" t="s">
        <v>20</v>
      </c>
      <c r="H53" s="3" t="s">
        <v>24</v>
      </c>
      <c r="I53" s="3" t="s">
        <v>25</v>
      </c>
      <c r="J53" s="13" t="s">
        <v>33</v>
      </c>
      <c r="K53" s="23"/>
      <c r="L53" s="6" t="s">
        <v>22</v>
      </c>
      <c r="M53" s="7">
        <v>2.1</v>
      </c>
      <c r="N53" s="7">
        <v>1</v>
      </c>
      <c r="O53" s="8" t="s">
        <v>28</v>
      </c>
      <c r="P53" s="7">
        <f t="shared" si="4"/>
        <v>56.5</v>
      </c>
      <c r="Q53" s="28">
        <f t="shared" si="0"/>
        <v>1.1000000000000001</v>
      </c>
      <c r="R53" s="9">
        <f t="shared" si="5"/>
        <v>14.5205</v>
      </c>
      <c r="S53" s="10">
        <f t="shared" si="1"/>
        <v>71.020499999999998</v>
      </c>
      <c r="T53" s="11">
        <f t="shared" si="2"/>
        <v>0.58823529411764708</v>
      </c>
      <c r="U53" s="12">
        <f t="shared" si="3"/>
        <v>0.25699999999999995</v>
      </c>
      <c r="V53">
        <f>COUNTIF($L$2:L53,1)</f>
        <v>30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44276</v>
      </c>
      <c r="C54" s="3" t="s">
        <v>139</v>
      </c>
      <c r="D54" s="3" t="s">
        <v>29</v>
      </c>
      <c r="E54" s="3">
        <v>1</v>
      </c>
      <c r="F54" s="3" t="s">
        <v>31</v>
      </c>
      <c r="G54" s="3" t="s">
        <v>20</v>
      </c>
      <c r="H54" s="3" t="s">
        <v>24</v>
      </c>
      <c r="I54" s="3" t="s">
        <v>25</v>
      </c>
      <c r="J54" s="5" t="s">
        <v>129</v>
      </c>
      <c r="K54" s="23"/>
      <c r="L54" s="6" t="s">
        <v>27</v>
      </c>
      <c r="M54" s="7">
        <v>2.2200000000000002</v>
      </c>
      <c r="N54" s="7">
        <v>1.5</v>
      </c>
      <c r="O54" s="8" t="s">
        <v>28</v>
      </c>
      <c r="P54" s="7">
        <f t="shared" si="4"/>
        <v>58</v>
      </c>
      <c r="Q54" s="32">
        <f t="shared" si="0"/>
        <v>-1.5</v>
      </c>
      <c r="R54" s="9">
        <f t="shared" si="5"/>
        <v>13.0205</v>
      </c>
      <c r="S54" s="10">
        <f t="shared" si="1"/>
        <v>71.020499999999998</v>
      </c>
      <c r="T54" s="11">
        <f t="shared" si="2"/>
        <v>0.57692307692307687</v>
      </c>
      <c r="U54" s="12">
        <f t="shared" si="3"/>
        <v>0.2244913793103448</v>
      </c>
      <c r="V54">
        <f>COUNTIF($L$2:L54,1)</f>
        <v>30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44276</v>
      </c>
      <c r="C55" s="3" t="s">
        <v>140</v>
      </c>
      <c r="D55" s="3" t="s">
        <v>29</v>
      </c>
      <c r="E55" s="3">
        <v>1</v>
      </c>
      <c r="F55" s="3" t="s">
        <v>31</v>
      </c>
      <c r="G55" s="3" t="s">
        <v>20</v>
      </c>
      <c r="H55" s="3" t="s">
        <v>24</v>
      </c>
      <c r="I55" s="3" t="s">
        <v>25</v>
      </c>
      <c r="J55" s="5" t="s">
        <v>38</v>
      </c>
      <c r="K55" s="23"/>
      <c r="L55" s="6" t="s">
        <v>27</v>
      </c>
      <c r="M55" s="7">
        <v>2.16</v>
      </c>
      <c r="N55" s="7">
        <v>1</v>
      </c>
      <c r="O55" s="8" t="s">
        <v>28</v>
      </c>
      <c r="P55" s="7">
        <f t="shared" si="4"/>
        <v>59</v>
      </c>
      <c r="Q55" s="32">
        <f t="shared" si="0"/>
        <v>-1</v>
      </c>
      <c r="R55" s="9">
        <f t="shared" si="5"/>
        <v>12.0205</v>
      </c>
      <c r="S55" s="10">
        <f t="shared" si="1"/>
        <v>71.020499999999998</v>
      </c>
      <c r="T55" s="11">
        <f t="shared" si="2"/>
        <v>0.56603773584905659</v>
      </c>
      <c r="U55" s="12">
        <f t="shared" si="3"/>
        <v>0.20373728813559319</v>
      </c>
      <c r="V55">
        <f>COUNTIF($L$2:L55,1)</f>
        <v>30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54</v>
      </c>
      <c r="B56" s="4">
        <v>44276</v>
      </c>
      <c r="C56" s="3" t="s">
        <v>141</v>
      </c>
      <c r="D56" s="3" t="s">
        <v>29</v>
      </c>
      <c r="E56" s="3">
        <v>1</v>
      </c>
      <c r="F56" s="3" t="s">
        <v>103</v>
      </c>
      <c r="G56" s="3" t="s">
        <v>20</v>
      </c>
      <c r="H56" s="3" t="s">
        <v>24</v>
      </c>
      <c r="I56" s="3" t="s">
        <v>25</v>
      </c>
      <c r="J56" s="5" t="s">
        <v>123</v>
      </c>
      <c r="K56" s="23"/>
      <c r="L56" s="6" t="s">
        <v>27</v>
      </c>
      <c r="M56" s="7">
        <v>2.14</v>
      </c>
      <c r="N56" s="7">
        <v>1</v>
      </c>
      <c r="O56" s="8" t="s">
        <v>28</v>
      </c>
      <c r="P56" s="7">
        <f t="shared" si="4"/>
        <v>60</v>
      </c>
      <c r="Q56" s="32">
        <f t="shared" si="0"/>
        <v>-1</v>
      </c>
      <c r="R56" s="9">
        <f t="shared" si="5"/>
        <v>11.0205</v>
      </c>
      <c r="S56" s="10">
        <f t="shared" si="1"/>
        <v>71.020499999999998</v>
      </c>
      <c r="T56" s="11">
        <f t="shared" si="2"/>
        <v>0.55555555555555558</v>
      </c>
      <c r="U56" s="12">
        <f t="shared" si="3"/>
        <v>0.18367499999999998</v>
      </c>
      <c r="V56">
        <f>COUNTIF($L$2:L56,1)</f>
        <v>30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" customHeight="1" x14ac:dyDescent="0.2">
      <c r="A57" s="3">
        <v>55</v>
      </c>
      <c r="B57" s="4">
        <v>44276</v>
      </c>
      <c r="C57" s="3" t="s">
        <v>142</v>
      </c>
      <c r="D57" s="3" t="s">
        <v>29</v>
      </c>
      <c r="E57" s="3">
        <v>1</v>
      </c>
      <c r="F57" s="3" t="s">
        <v>31</v>
      </c>
      <c r="G57" s="3" t="s">
        <v>20</v>
      </c>
      <c r="H57" s="3" t="s">
        <v>24</v>
      </c>
      <c r="I57" s="3" t="s">
        <v>25</v>
      </c>
      <c r="J57" s="5" t="s">
        <v>39</v>
      </c>
      <c r="K57" s="23" t="s">
        <v>143</v>
      </c>
      <c r="L57" s="6" t="s">
        <v>27</v>
      </c>
      <c r="M57" s="7">
        <v>2.14</v>
      </c>
      <c r="N57" s="7">
        <v>1</v>
      </c>
      <c r="O57" s="8" t="s">
        <v>28</v>
      </c>
      <c r="P57" s="7">
        <f t="shared" si="4"/>
        <v>61</v>
      </c>
      <c r="Q57" s="32">
        <f t="shared" si="0"/>
        <v>-1</v>
      </c>
      <c r="R57" s="29">
        <f t="shared" si="5"/>
        <v>10.0205</v>
      </c>
      <c r="S57" s="30">
        <f t="shared" si="1"/>
        <v>71.020499999999998</v>
      </c>
      <c r="T57" s="31">
        <f t="shared" si="2"/>
        <v>0.54545454545454541</v>
      </c>
      <c r="U57" s="12">
        <f t="shared" si="3"/>
        <v>0.16427049180327866</v>
      </c>
      <c r="V57">
        <f>COUNTIF($L$2:L57,1)</f>
        <v>30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4.25" customHeight="1" x14ac:dyDescent="0.2">
      <c r="A58" s="3">
        <v>56</v>
      </c>
      <c r="B58" s="4">
        <v>44279</v>
      </c>
      <c r="C58" s="3" t="s">
        <v>144</v>
      </c>
      <c r="D58" s="3" t="s">
        <v>23</v>
      </c>
      <c r="E58" s="3">
        <v>1</v>
      </c>
      <c r="F58" s="3" t="s">
        <v>145</v>
      </c>
      <c r="G58" s="3" t="s">
        <v>20</v>
      </c>
      <c r="H58" s="3" t="s">
        <v>24</v>
      </c>
      <c r="I58" s="3" t="s">
        <v>21</v>
      </c>
      <c r="J58" s="5" t="s">
        <v>33</v>
      </c>
      <c r="K58" s="23" t="s">
        <v>146</v>
      </c>
      <c r="L58" s="6" t="s">
        <v>27</v>
      </c>
      <c r="M58" s="7">
        <v>1.9</v>
      </c>
      <c r="N58" s="7">
        <v>1.5</v>
      </c>
      <c r="O58" s="8" t="s">
        <v>28</v>
      </c>
      <c r="P58" s="7">
        <f t="shared" si="4"/>
        <v>62.5</v>
      </c>
      <c r="Q58" s="32">
        <f t="shared" si="0"/>
        <v>-1.5</v>
      </c>
      <c r="R58" s="9">
        <f t="shared" si="5"/>
        <v>8.5205000000000002</v>
      </c>
      <c r="S58" s="10">
        <f t="shared" si="1"/>
        <v>71.020499999999998</v>
      </c>
      <c r="T58" s="11">
        <f t="shared" si="2"/>
        <v>0.5357142857142857</v>
      </c>
      <c r="U58" s="12">
        <f t="shared" si="3"/>
        <v>0.13632799999999998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4.25" customHeight="1" x14ac:dyDescent="0.2">
      <c r="A59" s="3">
        <v>57</v>
      </c>
      <c r="B59" s="4">
        <v>44281</v>
      </c>
      <c r="C59" s="3" t="s">
        <v>147</v>
      </c>
      <c r="D59" s="3" t="s">
        <v>29</v>
      </c>
      <c r="E59" s="3">
        <v>1</v>
      </c>
      <c r="F59" s="3" t="s">
        <v>31</v>
      </c>
      <c r="G59" s="3" t="s">
        <v>20</v>
      </c>
      <c r="H59" s="3" t="s">
        <v>24</v>
      </c>
      <c r="I59" s="3" t="s">
        <v>25</v>
      </c>
      <c r="J59" s="5" t="s">
        <v>35</v>
      </c>
      <c r="K59" s="23"/>
      <c r="L59" s="6" t="s">
        <v>27</v>
      </c>
      <c r="M59" s="7">
        <v>1.9610000000000001</v>
      </c>
      <c r="N59" s="7">
        <v>1</v>
      </c>
      <c r="O59" s="8" t="s">
        <v>28</v>
      </c>
      <c r="P59" s="7">
        <f t="shared" si="4"/>
        <v>63.5</v>
      </c>
      <c r="Q59" s="32">
        <f t="shared" si="0"/>
        <v>-1</v>
      </c>
      <c r="R59" s="9">
        <f t="shared" si="5"/>
        <v>7.5205000000000002</v>
      </c>
      <c r="S59" s="10">
        <f t="shared" si="1"/>
        <v>71.020499999999998</v>
      </c>
      <c r="T59" s="11">
        <f t="shared" si="2"/>
        <v>0.52631578947368418</v>
      </c>
      <c r="U59" s="12">
        <f t="shared" si="3"/>
        <v>0.1184330708661417</v>
      </c>
      <c r="V59">
        <f>COUNTIF($L$2:L59,1)</f>
        <v>30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4.25" customHeight="1" x14ac:dyDescent="0.2">
      <c r="A60" s="3">
        <v>58</v>
      </c>
      <c r="B60" s="4">
        <v>44282</v>
      </c>
      <c r="C60" s="3" t="s">
        <v>148</v>
      </c>
      <c r="D60" s="3" t="s">
        <v>23</v>
      </c>
      <c r="E60" s="3">
        <v>1</v>
      </c>
      <c r="F60" s="3" t="s">
        <v>31</v>
      </c>
      <c r="G60" s="3" t="s">
        <v>20</v>
      </c>
      <c r="H60" s="3" t="s">
        <v>24</v>
      </c>
      <c r="I60" s="3" t="s">
        <v>25</v>
      </c>
      <c r="J60" s="13" t="s">
        <v>98</v>
      </c>
      <c r="K60" s="23"/>
      <c r="L60" s="6" t="s">
        <v>22</v>
      </c>
      <c r="M60" s="7">
        <v>2.08</v>
      </c>
      <c r="N60" s="7">
        <v>1</v>
      </c>
      <c r="O60" s="8" t="s">
        <v>28</v>
      </c>
      <c r="P60" s="7">
        <f t="shared" si="4"/>
        <v>64.5</v>
      </c>
      <c r="Q60" s="28">
        <f t="shared" si="0"/>
        <v>1.08</v>
      </c>
      <c r="R60" s="9">
        <f t="shared" si="5"/>
        <v>8.6005000000000003</v>
      </c>
      <c r="S60" s="10">
        <f t="shared" si="1"/>
        <v>73.100499999999997</v>
      </c>
      <c r="T60" s="11">
        <f t="shared" si="2"/>
        <v>0.53448275862068961</v>
      </c>
      <c r="U60" s="12">
        <f t="shared" si="3"/>
        <v>0.13334108527131777</v>
      </c>
      <c r="V60">
        <f>COUNTIF($L$2:L60,1)</f>
        <v>31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4.25" customHeight="1" x14ac:dyDescent="0.2">
      <c r="A61" s="3">
        <v>59</v>
      </c>
      <c r="B61" s="4">
        <v>44282</v>
      </c>
      <c r="C61" s="3" t="s">
        <v>149</v>
      </c>
      <c r="D61" s="3" t="s">
        <v>23</v>
      </c>
      <c r="E61" s="3">
        <v>1</v>
      </c>
      <c r="F61" s="3" t="s">
        <v>31</v>
      </c>
      <c r="G61" s="3" t="s">
        <v>20</v>
      </c>
      <c r="H61" s="3" t="s">
        <v>24</v>
      </c>
      <c r="I61" s="3" t="s">
        <v>25</v>
      </c>
      <c r="J61" s="13" t="s">
        <v>150</v>
      </c>
      <c r="K61" s="23"/>
      <c r="L61" s="6" t="s">
        <v>22</v>
      </c>
      <c r="M61" s="7">
        <v>1.9430000000000001</v>
      </c>
      <c r="N61" s="7">
        <v>1.5</v>
      </c>
      <c r="O61" s="8" t="s">
        <v>28</v>
      </c>
      <c r="P61" s="7">
        <f t="shared" si="4"/>
        <v>66</v>
      </c>
      <c r="Q61" s="28">
        <f t="shared" si="0"/>
        <v>1.4145000000000003</v>
      </c>
      <c r="R61" s="9">
        <f t="shared" si="5"/>
        <v>10.015000000000001</v>
      </c>
      <c r="S61" s="10">
        <f t="shared" si="1"/>
        <v>76.015000000000001</v>
      </c>
      <c r="T61" s="11">
        <f t="shared" si="2"/>
        <v>0.5423728813559322</v>
      </c>
      <c r="U61" s="12">
        <f t="shared" si="3"/>
        <v>0.15174242424242426</v>
      </c>
      <c r="V61">
        <f>COUNTIF($L$2:L61,1)</f>
        <v>32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4.25" customHeight="1" x14ac:dyDescent="0.2">
      <c r="A62" s="3">
        <v>60</v>
      </c>
      <c r="B62" s="4">
        <v>44282</v>
      </c>
      <c r="C62" s="3" t="s">
        <v>151</v>
      </c>
      <c r="D62" s="3" t="s">
        <v>23</v>
      </c>
      <c r="E62" s="3">
        <v>1</v>
      </c>
      <c r="F62" s="3" t="s">
        <v>31</v>
      </c>
      <c r="G62" s="3" t="s">
        <v>20</v>
      </c>
      <c r="H62" s="3" t="s">
        <v>24</v>
      </c>
      <c r="I62" s="3" t="s">
        <v>25</v>
      </c>
      <c r="J62" s="13" t="s">
        <v>33</v>
      </c>
      <c r="K62" s="23"/>
      <c r="L62" s="6" t="s">
        <v>22</v>
      </c>
      <c r="M62" s="7">
        <v>2.02</v>
      </c>
      <c r="N62" s="7">
        <v>1</v>
      </c>
      <c r="O62" s="8" t="s">
        <v>28</v>
      </c>
      <c r="P62" s="7">
        <f t="shared" si="4"/>
        <v>67</v>
      </c>
      <c r="Q62" s="28">
        <f t="shared" si="0"/>
        <v>1.02</v>
      </c>
      <c r="R62" s="9">
        <f t="shared" si="5"/>
        <v>11.035</v>
      </c>
      <c r="S62" s="10">
        <f t="shared" si="1"/>
        <v>78.034999999999997</v>
      </c>
      <c r="T62" s="11">
        <f t="shared" si="2"/>
        <v>0.55000000000000004</v>
      </c>
      <c r="U62" s="12">
        <f t="shared" si="3"/>
        <v>0.16470149253731339</v>
      </c>
      <c r="V62">
        <f>COUNTIF($L$2:L62,1)</f>
        <v>33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38.25" x14ac:dyDescent="0.2">
      <c r="A63" s="3">
        <v>61</v>
      </c>
      <c r="B63" s="4">
        <v>44282</v>
      </c>
      <c r="C63" s="3" t="s">
        <v>152</v>
      </c>
      <c r="D63" s="3" t="s">
        <v>23</v>
      </c>
      <c r="E63" s="3">
        <v>3</v>
      </c>
      <c r="F63" s="3" t="s">
        <v>153</v>
      </c>
      <c r="G63" s="3" t="s">
        <v>20</v>
      </c>
      <c r="H63" s="3" t="s">
        <v>24</v>
      </c>
      <c r="I63" s="3" t="s">
        <v>25</v>
      </c>
      <c r="J63" s="13" t="s">
        <v>154</v>
      </c>
      <c r="K63" s="23"/>
      <c r="L63" s="6" t="s">
        <v>27</v>
      </c>
      <c r="M63" s="7">
        <v>7.02</v>
      </c>
      <c r="N63" s="7">
        <v>0.5</v>
      </c>
      <c r="O63" s="8" t="s">
        <v>28</v>
      </c>
      <c r="P63" s="7">
        <f t="shared" si="4"/>
        <v>67.5</v>
      </c>
      <c r="Q63" s="32">
        <f t="shared" si="0"/>
        <v>-0.5</v>
      </c>
      <c r="R63" s="9">
        <f t="shared" si="5"/>
        <v>10.535</v>
      </c>
      <c r="S63" s="10">
        <f t="shared" si="1"/>
        <v>78.034999999999997</v>
      </c>
      <c r="T63" s="11">
        <f t="shared" si="2"/>
        <v>0.54098360655737709</v>
      </c>
      <c r="U63" s="12">
        <f t="shared" si="3"/>
        <v>0.15607407407407403</v>
      </c>
      <c r="V63">
        <f>COUNTIF($L$2:L63,1)</f>
        <v>33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44282</v>
      </c>
      <c r="C64" s="3" t="s">
        <v>155</v>
      </c>
      <c r="D64" s="3" t="s">
        <v>23</v>
      </c>
      <c r="E64" s="3">
        <v>2</v>
      </c>
      <c r="F64" s="3" t="s">
        <v>156</v>
      </c>
      <c r="G64" s="3" t="s">
        <v>20</v>
      </c>
      <c r="H64" s="3" t="s">
        <v>24</v>
      </c>
      <c r="I64" s="3" t="s">
        <v>25</v>
      </c>
      <c r="J64" s="13" t="s">
        <v>157</v>
      </c>
      <c r="K64" s="23" t="s">
        <v>158</v>
      </c>
      <c r="L64" s="6" t="s">
        <v>27</v>
      </c>
      <c r="M64" s="7">
        <v>2.992</v>
      </c>
      <c r="N64" s="7">
        <v>1</v>
      </c>
      <c r="O64" s="8" t="s">
        <v>28</v>
      </c>
      <c r="P64" s="7">
        <f t="shared" si="4"/>
        <v>68.5</v>
      </c>
      <c r="Q64" s="32">
        <f t="shared" si="0"/>
        <v>-1</v>
      </c>
      <c r="R64" s="9">
        <f t="shared" si="5"/>
        <v>9.5350000000000001</v>
      </c>
      <c r="S64" s="10">
        <f t="shared" si="1"/>
        <v>78.034999999999997</v>
      </c>
      <c r="T64" s="11">
        <f t="shared" si="2"/>
        <v>0.532258064516129</v>
      </c>
      <c r="U64" s="12">
        <f t="shared" si="3"/>
        <v>0.13919708029197075</v>
      </c>
      <c r="V64">
        <f>COUNTIF($L$2:L64,1)</f>
        <v>33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4.25" customHeight="1" x14ac:dyDescent="0.2">
      <c r="A65" s="3">
        <v>63</v>
      </c>
      <c r="B65" s="4">
        <v>44282</v>
      </c>
      <c r="C65" s="3" t="s">
        <v>159</v>
      </c>
      <c r="D65" s="3" t="s">
        <v>23</v>
      </c>
      <c r="E65" s="3">
        <v>1</v>
      </c>
      <c r="F65" s="3" t="s">
        <v>91</v>
      </c>
      <c r="G65" s="3" t="s">
        <v>20</v>
      </c>
      <c r="H65" s="3" t="s">
        <v>24</v>
      </c>
      <c r="I65" s="3" t="s">
        <v>25</v>
      </c>
      <c r="J65" s="13" t="s">
        <v>39</v>
      </c>
      <c r="K65" s="23"/>
      <c r="L65" s="6" t="s">
        <v>22</v>
      </c>
      <c r="M65" s="7">
        <v>1.97</v>
      </c>
      <c r="N65" s="7">
        <v>2</v>
      </c>
      <c r="O65" s="8" t="s">
        <v>28</v>
      </c>
      <c r="P65" s="7">
        <f t="shared" si="4"/>
        <v>70.5</v>
      </c>
      <c r="Q65" s="28">
        <f t="shared" si="0"/>
        <v>1.94</v>
      </c>
      <c r="R65" s="9">
        <f t="shared" si="5"/>
        <v>11.475</v>
      </c>
      <c r="S65" s="10">
        <f t="shared" si="1"/>
        <v>81.974999999999994</v>
      </c>
      <c r="T65" s="11">
        <f t="shared" si="2"/>
        <v>0.53968253968253965</v>
      </c>
      <c r="U65" s="12">
        <f t="shared" si="3"/>
        <v>0.16276595744680844</v>
      </c>
      <c r="V65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4.25" customHeight="1" x14ac:dyDescent="0.2">
      <c r="A66" s="3">
        <v>64</v>
      </c>
      <c r="B66" s="4">
        <v>44283</v>
      </c>
      <c r="C66" s="3" t="s">
        <v>160</v>
      </c>
      <c r="D66" s="3" t="s">
        <v>29</v>
      </c>
      <c r="E66" s="3">
        <v>1</v>
      </c>
      <c r="F66" s="3" t="s">
        <v>161</v>
      </c>
      <c r="G66" s="3" t="s">
        <v>20</v>
      </c>
      <c r="H66" s="3" t="s">
        <v>24</v>
      </c>
      <c r="I66" s="3" t="s">
        <v>21</v>
      </c>
      <c r="J66" s="13" t="s">
        <v>34</v>
      </c>
      <c r="K66" s="23"/>
      <c r="L66" s="6" t="s">
        <v>22</v>
      </c>
      <c r="M66" s="7">
        <v>2.04</v>
      </c>
      <c r="N66" s="7">
        <v>1</v>
      </c>
      <c r="O66" s="8" t="s">
        <v>28</v>
      </c>
      <c r="P66" s="7">
        <f t="shared" si="4"/>
        <v>71.5</v>
      </c>
      <c r="Q66" s="28">
        <f t="shared" si="0"/>
        <v>1.04</v>
      </c>
      <c r="R66" s="9">
        <f t="shared" si="5"/>
        <v>12.515000000000001</v>
      </c>
      <c r="S66" s="10">
        <f t="shared" si="1"/>
        <v>84.015000000000001</v>
      </c>
      <c r="T66" s="11">
        <f t="shared" si="2"/>
        <v>0.546875</v>
      </c>
      <c r="U66" s="12">
        <f t="shared" si="3"/>
        <v>0.17503496503496505</v>
      </c>
      <c r="V66">
        <f>COUNTIF($L$2:L66,1)</f>
        <v>35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38.25" x14ac:dyDescent="0.2">
      <c r="A67" s="3">
        <v>65</v>
      </c>
      <c r="B67" s="4">
        <v>44283</v>
      </c>
      <c r="C67" s="3" t="s">
        <v>162</v>
      </c>
      <c r="D67" s="3" t="s">
        <v>29</v>
      </c>
      <c r="E67" s="3">
        <v>3</v>
      </c>
      <c r="F67" s="3" t="s">
        <v>163</v>
      </c>
      <c r="G67" s="3" t="s">
        <v>20</v>
      </c>
      <c r="H67" s="3" t="s">
        <v>24</v>
      </c>
      <c r="I67" s="3" t="s">
        <v>25</v>
      </c>
      <c r="J67" s="13" t="s">
        <v>164</v>
      </c>
      <c r="K67" s="23"/>
      <c r="L67" s="6" t="s">
        <v>22</v>
      </c>
      <c r="M67" s="7">
        <v>2.13</v>
      </c>
      <c r="N67" s="7">
        <v>1.5</v>
      </c>
      <c r="O67" s="8" t="s">
        <v>28</v>
      </c>
      <c r="P67" s="7">
        <f t="shared" si="4"/>
        <v>73</v>
      </c>
      <c r="Q67" s="28">
        <f t="shared" ref="Q67:Q72" si="6">IF(AND(L67="1",O67="ja"),(N67*M67*0.95)-N67,IF(AND(L67="1",O67="nein"),N67*M67-N67,-N67))</f>
        <v>1.6949999999999998</v>
      </c>
      <c r="R67" s="29">
        <f t="shared" si="5"/>
        <v>14.21</v>
      </c>
      <c r="S67" s="30">
        <f t="shared" ref="S67:S72" si="7">P67+R67</f>
        <v>87.210000000000008</v>
      </c>
      <c r="T67" s="31">
        <f t="shared" ref="T67:T72" si="8">V67/W67</f>
        <v>0.55384615384615388</v>
      </c>
      <c r="U67" s="12">
        <f t="shared" ref="U67:U72" si="9">((S67-P67)/P67)*100%</f>
        <v>0.19465753424657545</v>
      </c>
      <c r="V67">
        <f>COUNTIF($L$2:L67,1)</f>
        <v>36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44285</v>
      </c>
      <c r="C68" s="3" t="s">
        <v>165</v>
      </c>
      <c r="D68" s="3" t="s">
        <v>23</v>
      </c>
      <c r="E68" s="3">
        <v>1</v>
      </c>
      <c r="F68" s="3" t="s">
        <v>31</v>
      </c>
      <c r="G68" s="3" t="s">
        <v>20</v>
      </c>
      <c r="H68" s="3" t="s">
        <v>24</v>
      </c>
      <c r="I68" s="3" t="s">
        <v>25</v>
      </c>
      <c r="J68" s="13" t="s">
        <v>150</v>
      </c>
      <c r="K68" s="23"/>
      <c r="L68" s="6" t="s">
        <v>22</v>
      </c>
      <c r="M68" s="7">
        <v>2.14</v>
      </c>
      <c r="N68" s="7">
        <v>1</v>
      </c>
      <c r="O68" s="8" t="s">
        <v>28</v>
      </c>
      <c r="P68" s="7">
        <f t="shared" ref="P68:P72" si="10">P67+N68</f>
        <v>74</v>
      </c>
      <c r="Q68" s="28">
        <f t="shared" si="6"/>
        <v>1.1400000000000001</v>
      </c>
      <c r="R68" s="9">
        <f t="shared" ref="R68:R72" si="11">R67+Q68</f>
        <v>15.350000000000001</v>
      </c>
      <c r="S68" s="10">
        <f t="shared" si="7"/>
        <v>89.35</v>
      </c>
      <c r="T68" s="11">
        <f t="shared" si="8"/>
        <v>0.56060606060606055</v>
      </c>
      <c r="U68" s="12">
        <f t="shared" si="9"/>
        <v>0.20743243243243237</v>
      </c>
      <c r="V68">
        <f>COUNTIF($L$2:L68,1)</f>
        <v>37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9.25" customHeight="1" x14ac:dyDescent="0.2">
      <c r="A69" s="3">
        <v>67</v>
      </c>
      <c r="B69" s="4">
        <v>44285</v>
      </c>
      <c r="C69" s="3" t="s">
        <v>166</v>
      </c>
      <c r="D69" s="3" t="s">
        <v>29</v>
      </c>
      <c r="E69" s="3">
        <v>2</v>
      </c>
      <c r="F69" s="3" t="s">
        <v>167</v>
      </c>
      <c r="G69" s="3" t="s">
        <v>20</v>
      </c>
      <c r="H69" s="3" t="s">
        <v>24</v>
      </c>
      <c r="I69" s="3" t="s">
        <v>25</v>
      </c>
      <c r="J69" s="13" t="s">
        <v>168</v>
      </c>
      <c r="K69" s="23" t="s">
        <v>169</v>
      </c>
      <c r="L69" s="6" t="s">
        <v>27</v>
      </c>
      <c r="M69" s="7">
        <v>2.5569999999999999</v>
      </c>
      <c r="N69" s="7">
        <v>1</v>
      </c>
      <c r="O69" s="8" t="s">
        <v>28</v>
      </c>
      <c r="P69" s="7">
        <f t="shared" si="10"/>
        <v>75</v>
      </c>
      <c r="Q69" s="32">
        <f t="shared" si="6"/>
        <v>-1</v>
      </c>
      <c r="R69" s="9">
        <f t="shared" si="11"/>
        <v>14.350000000000001</v>
      </c>
      <c r="S69" s="10">
        <f t="shared" si="7"/>
        <v>89.35</v>
      </c>
      <c r="T69" s="11">
        <f t="shared" si="8"/>
        <v>0.55223880597014929</v>
      </c>
      <c r="U69" s="12">
        <f t="shared" si="9"/>
        <v>0.19133333333333324</v>
      </c>
      <c r="V69">
        <f>COUNTIF($L$2:L69,1)</f>
        <v>37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44286</v>
      </c>
      <c r="C70" s="3" t="s">
        <v>170</v>
      </c>
      <c r="D70" s="3" t="s">
        <v>30</v>
      </c>
      <c r="E70" s="3">
        <v>2</v>
      </c>
      <c r="F70" s="3" t="s">
        <v>171</v>
      </c>
      <c r="G70" s="3" t="s">
        <v>20</v>
      </c>
      <c r="H70" s="3" t="s">
        <v>24</v>
      </c>
      <c r="I70" s="3" t="s">
        <v>25</v>
      </c>
      <c r="J70" s="13" t="s">
        <v>172</v>
      </c>
      <c r="K70" s="23"/>
      <c r="L70" s="6" t="s">
        <v>22</v>
      </c>
      <c r="M70" s="7">
        <v>1.7190000000000001</v>
      </c>
      <c r="N70" s="7">
        <v>1</v>
      </c>
      <c r="O70" s="8" t="s">
        <v>28</v>
      </c>
      <c r="P70" s="7">
        <f t="shared" si="10"/>
        <v>76</v>
      </c>
      <c r="Q70" s="28">
        <f t="shared" si="6"/>
        <v>0.71900000000000008</v>
      </c>
      <c r="R70" s="9">
        <f t="shared" si="11"/>
        <v>15.069000000000001</v>
      </c>
      <c r="S70" s="10">
        <f t="shared" si="7"/>
        <v>91.069000000000003</v>
      </c>
      <c r="T70" s="11">
        <f t="shared" si="8"/>
        <v>0.55882352941176472</v>
      </c>
      <c r="U70" s="12">
        <f t="shared" si="9"/>
        <v>0.19827631578947372</v>
      </c>
      <c r="V70">
        <f>COUNTIF($L$2:L70,1)</f>
        <v>38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44286</v>
      </c>
      <c r="C71" s="3" t="s">
        <v>173</v>
      </c>
      <c r="D71" s="3"/>
      <c r="E71" s="3">
        <v>2</v>
      </c>
      <c r="F71" s="3" t="s">
        <v>174</v>
      </c>
      <c r="G71" s="3" t="s">
        <v>20</v>
      </c>
      <c r="H71" s="3" t="s">
        <v>24</v>
      </c>
      <c r="I71" s="3" t="s">
        <v>25</v>
      </c>
      <c r="J71" s="13" t="s">
        <v>175</v>
      </c>
      <c r="K71" s="23"/>
      <c r="L71" s="6" t="s">
        <v>22</v>
      </c>
      <c r="M71" s="7">
        <v>3.069</v>
      </c>
      <c r="N71" s="7">
        <v>1</v>
      </c>
      <c r="O71" s="8" t="s">
        <v>28</v>
      </c>
      <c r="P71" s="7">
        <f t="shared" si="10"/>
        <v>77</v>
      </c>
      <c r="Q71" s="28">
        <f t="shared" si="6"/>
        <v>2.069</v>
      </c>
      <c r="R71" s="9">
        <f t="shared" si="11"/>
        <v>17.138000000000002</v>
      </c>
      <c r="S71" s="10">
        <f t="shared" si="7"/>
        <v>94.138000000000005</v>
      </c>
      <c r="T71" s="11">
        <f t="shared" si="8"/>
        <v>0.56521739130434778</v>
      </c>
      <c r="U71" s="12">
        <f t="shared" si="9"/>
        <v>0.22257142857142864</v>
      </c>
      <c r="V71">
        <f>COUNTIF($L$2:L71,1)</f>
        <v>39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44286</v>
      </c>
      <c r="C72" s="3" t="s">
        <v>176</v>
      </c>
      <c r="D72" s="3" t="s">
        <v>30</v>
      </c>
      <c r="E72" s="3">
        <v>2</v>
      </c>
      <c r="F72" s="3" t="s">
        <v>108</v>
      </c>
      <c r="G72" s="3" t="s">
        <v>20</v>
      </c>
      <c r="H72" s="3" t="s">
        <v>24</v>
      </c>
      <c r="I72" s="3" t="s">
        <v>25</v>
      </c>
      <c r="J72" s="13" t="s">
        <v>177</v>
      </c>
      <c r="K72" s="23"/>
      <c r="L72" s="6" t="s">
        <v>22</v>
      </c>
      <c r="M72" s="7">
        <v>2.5649999999999999</v>
      </c>
      <c r="N72" s="7">
        <v>1</v>
      </c>
      <c r="O72" s="8" t="s">
        <v>28</v>
      </c>
      <c r="P72" s="7">
        <f t="shared" si="10"/>
        <v>78</v>
      </c>
      <c r="Q72" s="28">
        <f t="shared" si="6"/>
        <v>1.5649999999999999</v>
      </c>
      <c r="R72" s="29">
        <f t="shared" si="11"/>
        <v>18.703000000000003</v>
      </c>
      <c r="S72" s="30">
        <f t="shared" si="7"/>
        <v>96.703000000000003</v>
      </c>
      <c r="T72" s="31">
        <f t="shared" si="8"/>
        <v>0.5714285714285714</v>
      </c>
      <c r="U72" s="12">
        <f t="shared" si="9"/>
        <v>0.23978205128205132</v>
      </c>
      <c r="V72">
        <f>COUNTIF($L$2:L72,1)</f>
        <v>40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</sheetData>
  <sheetProtection selectLockedCells="1" selectUnlockedCells="1"/>
  <autoFilter ref="A1:IK67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J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2021-03-31T20:42:58Z</dcterms:modified>
</cp:coreProperties>
</file>