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1E060540-CF2F-4079-858C-F984EFD009B3}" xr6:coauthVersionLast="46" xr6:coauthVersionMax="46" xr10:uidLastSave="{00000000-0000-0000-0000-000000000000}"/>
  <bookViews>
    <workbookView xWindow="-120" yWindow="-120" windowWidth="29040" windowHeight="15840" tabRatio="282" xr2:uid="{00000000-000D-0000-FFFF-FFFF00000000}"/>
  </bookViews>
  <sheets>
    <sheet name="Februar" sheetId="1" r:id="rId1"/>
  </sheets>
  <definedNames>
    <definedName name="__Anonymous_Sheet_DB__1">Februar!#REF!</definedName>
    <definedName name="__xlnm._FilterDatabase" localSheetId="0">Februar!#REF!</definedName>
    <definedName name="__xlnm._FilterDatabase_1">Februar!#REF!</definedName>
    <definedName name="_xlnm._FilterDatabase" localSheetId="0" hidden="1">Februar!$A$1:$IK$59</definedName>
    <definedName name="Excel_BuiltIn__FilterDatabase" localSheetId="0">Februar!#REF!</definedName>
    <definedName name="Excel_BuiltIn__FilterDatabase_1">Februar!#REF!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9" i="1" l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 l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l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S3" i="1"/>
  <c r="U3" i="1" s="1"/>
  <c r="P6" i="1" l="1"/>
  <c r="S5" i="1"/>
  <c r="U5" i="1" s="1"/>
  <c r="S4" i="1"/>
  <c r="U4" i="1" s="1"/>
  <c r="S6" i="1" l="1"/>
  <c r="U6" i="1" s="1"/>
  <c r="P7" i="1"/>
  <c r="S7" i="1" l="1"/>
  <c r="U7" i="1" s="1"/>
  <c r="P8" i="1"/>
  <c r="P9" i="1" l="1"/>
  <c r="S8" i="1"/>
  <c r="U8" i="1" s="1"/>
  <c r="S9" i="1" l="1"/>
  <c r="U9" i="1" s="1"/>
  <c r="P10" i="1"/>
  <c r="P11" i="1" l="1"/>
  <c r="S10" i="1"/>
  <c r="U10" i="1" s="1"/>
  <c r="P12" i="1" l="1"/>
  <c r="S11" i="1"/>
  <c r="U11" i="1" s="1"/>
  <c r="P13" i="1" l="1"/>
  <c r="S12" i="1"/>
  <c r="U12" i="1" s="1"/>
  <c r="S13" i="1" l="1"/>
  <c r="U13" i="1" s="1"/>
  <c r="P14" i="1"/>
  <c r="P15" i="1" l="1"/>
  <c r="S14" i="1"/>
  <c r="U14" i="1" s="1"/>
  <c r="P16" i="1" l="1"/>
  <c r="S15" i="1"/>
  <c r="U15" i="1" s="1"/>
  <c r="S16" i="1" l="1"/>
  <c r="U16" i="1" s="1"/>
  <c r="P17" i="1"/>
  <c r="P18" i="1" l="1"/>
  <c r="S17" i="1"/>
  <c r="U17" i="1" s="1"/>
  <c r="S18" i="1" l="1"/>
  <c r="U18" i="1" s="1"/>
  <c r="P19" i="1"/>
  <c r="P20" i="1" l="1"/>
  <c r="S19" i="1"/>
  <c r="U19" i="1" s="1"/>
  <c r="P21" i="1" l="1"/>
  <c r="S20" i="1"/>
  <c r="U20" i="1" s="1"/>
  <c r="S21" i="1" l="1"/>
  <c r="U21" i="1" s="1"/>
  <c r="P22" i="1"/>
  <c r="P23" i="1" l="1"/>
  <c r="S22" i="1"/>
  <c r="U22" i="1" s="1"/>
  <c r="S23" i="1" l="1"/>
  <c r="U23" i="1" s="1"/>
  <c r="P24" i="1"/>
  <c r="P25" i="1" l="1"/>
  <c r="S24" i="1"/>
  <c r="U24" i="1" s="1"/>
  <c r="S25" i="1" l="1"/>
  <c r="U25" i="1" s="1"/>
  <c r="P26" i="1"/>
  <c r="P27" i="1" l="1"/>
  <c r="S26" i="1"/>
  <c r="U26" i="1" s="1"/>
  <c r="P28" i="1" l="1"/>
  <c r="S27" i="1"/>
  <c r="U27" i="1" s="1"/>
  <c r="P29" i="1" l="1"/>
  <c r="S28" i="1"/>
  <c r="U28" i="1" s="1"/>
  <c r="P30" i="1" l="1"/>
  <c r="S29" i="1"/>
  <c r="U29" i="1" s="1"/>
  <c r="S30" i="1" l="1"/>
  <c r="U30" i="1" s="1"/>
  <c r="P31" i="1"/>
  <c r="P32" i="1" l="1"/>
  <c r="S31" i="1"/>
  <c r="U31" i="1" s="1"/>
  <c r="S32" i="1" l="1"/>
  <c r="U32" i="1" s="1"/>
  <c r="P33" i="1"/>
  <c r="S33" i="1" l="1"/>
  <c r="U33" i="1" s="1"/>
  <c r="P34" i="1"/>
  <c r="S34" i="1" l="1"/>
  <c r="U34" i="1" s="1"/>
  <c r="P35" i="1"/>
  <c r="S35" i="1" l="1"/>
  <c r="U35" i="1" s="1"/>
  <c r="P36" i="1"/>
  <c r="P37" i="1" l="1"/>
  <c r="S36" i="1"/>
  <c r="U36" i="1" s="1"/>
  <c r="S37" i="1" l="1"/>
  <c r="U37" i="1" s="1"/>
  <c r="P38" i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S42" i="1" l="1"/>
  <c r="U42" i="1" s="1"/>
  <c r="P43" i="1"/>
  <c r="P44" i="1" l="1"/>
  <c r="S43" i="1"/>
  <c r="U43" i="1" s="1"/>
  <c r="S44" i="1" l="1"/>
  <c r="U44" i="1" s="1"/>
  <c r="P45" i="1"/>
  <c r="P46" i="1" l="1"/>
  <c r="S45" i="1"/>
  <c r="U45" i="1" s="1"/>
  <c r="P47" i="1" l="1"/>
  <c r="S46" i="1"/>
  <c r="U46" i="1" s="1"/>
  <c r="S47" i="1" l="1"/>
  <c r="U47" i="1" s="1"/>
  <c r="P48" i="1"/>
  <c r="P49" i="1" l="1"/>
  <c r="S48" i="1"/>
  <c r="U48" i="1" s="1"/>
  <c r="S49" i="1" l="1"/>
  <c r="U49" i="1" s="1"/>
  <c r="P50" i="1"/>
  <c r="P51" i="1" l="1"/>
  <c r="S50" i="1"/>
  <c r="U50" i="1" s="1"/>
  <c r="P52" i="1" l="1"/>
  <c r="S51" i="1"/>
  <c r="U51" i="1" s="1"/>
  <c r="P53" i="1" l="1"/>
  <c r="S52" i="1"/>
  <c r="U52" i="1" s="1"/>
  <c r="S53" i="1" l="1"/>
  <c r="U53" i="1" s="1"/>
  <c r="P54" i="1"/>
  <c r="S54" i="1" l="1"/>
  <c r="U54" i="1" s="1"/>
  <c r="P55" i="1"/>
  <c r="P56" i="1" l="1"/>
  <c r="S55" i="1"/>
  <c r="U55" i="1" s="1"/>
  <c r="S56" i="1" l="1"/>
  <c r="U56" i="1" s="1"/>
  <c r="P57" i="1"/>
  <c r="P58" i="1" l="1"/>
  <c r="S57" i="1"/>
  <c r="U57" i="1" s="1"/>
  <c r="P59" i="1" l="1"/>
  <c r="S59" i="1" s="1"/>
  <c r="U59" i="1" s="1"/>
  <c r="S58" i="1"/>
  <c r="U58" i="1" s="1"/>
</calcChain>
</file>

<file path=xl/sharedStrings.xml><?xml version="1.0" encoding="utf-8"?>
<sst xmlns="http://schemas.openxmlformats.org/spreadsheetml/2006/main" count="542" uniqueCount="163">
  <si>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</si>
  <si>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</si>
  <si>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</si>
  <si>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</si>
  <si>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</si>
  <si>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</si>
  <si>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</si>
  <si>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</si>
  <si>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</si>
  <si>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</si>
  <si>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</si>
  <si>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</si>
  <si>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</si>
  <si>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</si>
  <si>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</si>
  <si>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</si>
  <si>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</si>
  <si>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</si>
  <si>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</si>
  <si>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</si>
  <si>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Testspiel</t>
  </si>
  <si>
    <t>ma</t>
  </si>
  <si>
    <t>Live</t>
  </si>
  <si>
    <t>1</t>
  </si>
  <si>
    <t>ja</t>
  </si>
  <si>
    <t>Balingen - Elversberg</t>
  </si>
  <si>
    <t>Amateure</t>
  </si>
  <si>
    <t>2 asian -1</t>
  </si>
  <si>
    <t>asian</t>
  </si>
  <si>
    <t>Pregame</t>
  </si>
  <si>
    <t>1-1</t>
  </si>
  <si>
    <t>0</t>
  </si>
  <si>
    <t>nein</t>
  </si>
  <si>
    <t>ZSKA - Murcia</t>
  </si>
  <si>
    <t>1 asian -1 1. Halbzeit</t>
  </si>
  <si>
    <t>1-0</t>
  </si>
  <si>
    <t>Metz - Montpellier</t>
  </si>
  <si>
    <t>Fussball</t>
  </si>
  <si>
    <t>over 2 Tore</t>
  </si>
  <si>
    <t>Tottenham - Chelsea</t>
  </si>
  <si>
    <t>Karten</t>
  </si>
  <si>
    <t>over 3,5</t>
  </si>
  <si>
    <t>5</t>
  </si>
  <si>
    <t>Graz - Vienna</t>
  </si>
  <si>
    <t>1 asian -2,25</t>
  </si>
  <si>
    <t>Astralis - OG
Alaves - Valladolid</t>
  </si>
  <si>
    <t>1
over 5 Karten</t>
  </si>
  <si>
    <t>2-0
8</t>
  </si>
  <si>
    <t>Sittard - Heracles
Florenz - Inter</t>
  </si>
  <si>
    <t>over 2
over 4,5 Karten</t>
  </si>
  <si>
    <t>0-1
4</t>
  </si>
  <si>
    <t>Roda - Jong PSV</t>
  </si>
  <si>
    <t>beide treffen &amp; over 2,5</t>
  </si>
  <si>
    <t>5-1</t>
  </si>
  <si>
    <t>Wynnum - Gold Coasts</t>
  </si>
  <si>
    <t>bet365</t>
  </si>
  <si>
    <t>3-3</t>
  </si>
  <si>
    <t>89. 3-3</t>
  </si>
  <si>
    <t>Bergamo - Turin</t>
  </si>
  <si>
    <t>Freiburg - Dortmund</t>
  </si>
  <si>
    <t>2-1</t>
  </si>
  <si>
    <t>Burnley - Brighton
Huesca - Real
Elche - Villarreal</t>
  </si>
  <si>
    <t>over 1,5
over 2,5
over 3,5</t>
  </si>
  <si>
    <t>cbet</t>
  </si>
  <si>
    <r>
      <t xml:space="preserve">2
3
</t>
    </r>
    <r>
      <rPr>
        <b/>
        <sz val="10"/>
        <color rgb="FFFF0000"/>
        <rFont val="Arial"/>
        <family val="2"/>
      </rPr>
      <t>3</t>
    </r>
  </si>
  <si>
    <t>lächerlich</t>
  </si>
  <si>
    <t>Schalke - Leipzig</t>
  </si>
  <si>
    <t>2 asian -1,5</t>
  </si>
  <si>
    <t>0-3</t>
  </si>
  <si>
    <t>Lorient - Reims
Juve - Roma</t>
  </si>
  <si>
    <t>over 1,5
over 5 Karten</t>
  </si>
  <si>
    <t>1-0
4</t>
  </si>
  <si>
    <t>Juve - Roma</t>
  </si>
  <si>
    <t>over 5,5 Karten</t>
  </si>
  <si>
    <t>4</t>
  </si>
  <si>
    <t>Tottenham - West Brom</t>
  </si>
  <si>
    <t>1 asian -1,25</t>
  </si>
  <si>
    <t>2-0</t>
  </si>
  <si>
    <t>Liverpool - City
Vitality - Complexity</t>
  </si>
  <si>
    <t>over 3,5 Karten
1</t>
  </si>
  <si>
    <t>Sheffield - Chelsea</t>
  </si>
  <si>
    <t>1-2</t>
  </si>
  <si>
    <t>Rüdiger Eigentor</t>
  </si>
  <si>
    <t>Lazio - Cagliari</t>
  </si>
  <si>
    <t>1 asian -1</t>
  </si>
  <si>
    <t>unglücklich</t>
  </si>
  <si>
    <t>Vitality - Complexity
Freiburg II - Schott Mainz</t>
  </si>
  <si>
    <t>esports</t>
  </si>
  <si>
    <t>1
1 asian -1,5</t>
  </si>
  <si>
    <r>
      <t xml:space="preserve">0-2
</t>
    </r>
    <r>
      <rPr>
        <b/>
        <sz val="10"/>
        <color rgb="FF0070C0"/>
        <rFont val="Arial"/>
        <family val="2"/>
      </rPr>
      <t>-</t>
    </r>
  </si>
  <si>
    <t>Rapid Bukarest - Leordeni</t>
  </si>
  <si>
    <t>Ripensia - Oradea</t>
  </si>
  <si>
    <t>3-2</t>
  </si>
  <si>
    <t>0-4</t>
  </si>
  <si>
    <t>4. min rot</t>
  </si>
  <si>
    <t>Leicester - Liverpool</t>
  </si>
  <si>
    <t>3-1</t>
  </si>
  <si>
    <t>Rotterdam - Sittard</t>
  </si>
  <si>
    <t>Turin - Genua
Eibar - Valladolid
City - Tottenham</t>
  </si>
  <si>
    <t>over 3,5 Karten
over 4,5 Karten
over 2,5 Karten</t>
  </si>
  <si>
    <t>6
5
4</t>
  </si>
  <si>
    <t>Sevilla - Huesca</t>
  </si>
  <si>
    <t>Roma - Udinese</t>
  </si>
  <si>
    <t>1 asian -0,75</t>
  </si>
  <si>
    <t>3-0</t>
  </si>
  <si>
    <t>Real - Valencia
Inter - Lazio
Villarreal - Betis</t>
  </si>
  <si>
    <t>over 3,5 Karten
over 4,5 Karten
over 3,5 Karten</t>
  </si>
  <si>
    <t>Monaco - Lorient</t>
  </si>
  <si>
    <t>2-2</t>
  </si>
  <si>
    <t>Utrecht - Venlo</t>
  </si>
  <si>
    <t>Cagliari - Atalanta</t>
  </si>
  <si>
    <t>2 asian -1,25</t>
  </si>
  <si>
    <t>0-1</t>
  </si>
  <si>
    <t>Latte etc</t>
  </si>
  <si>
    <t>Dortmund II - Wiedenbrück</t>
  </si>
  <si>
    <t>1 asian -1,75</t>
  </si>
  <si>
    <t>2-0 Führung</t>
  </si>
  <si>
    <r>
      <t xml:space="preserve">3
3
</t>
    </r>
    <r>
      <rPr>
        <b/>
        <sz val="10"/>
        <color rgb="FF00B050"/>
        <rFont val="Arial"/>
        <family val="2"/>
      </rPr>
      <t>5</t>
    </r>
  </si>
  <si>
    <t>Hoffenheim II - Bahlinger</t>
  </si>
  <si>
    <t>3
0-2</t>
  </si>
  <si>
    <t>Einbahnstraße..</t>
  </si>
  <si>
    <t>BIG - MIBR
Sevilla - Dortmund
Porto - Juve</t>
  </si>
  <si>
    <t>1
1X
X2</t>
  </si>
  <si>
    <r>
      <rPr>
        <b/>
        <sz val="10"/>
        <color rgb="FF00B050"/>
        <rFont val="Arial"/>
        <family val="2"/>
      </rPr>
      <t>2-0</t>
    </r>
    <r>
      <rPr>
        <b/>
        <sz val="10"/>
        <color rgb="FFFF0000"/>
        <rFont val="Arial"/>
        <family val="2"/>
      </rPr>
      <t xml:space="preserve">
2-3
2-1</t>
    </r>
  </si>
  <si>
    <t>Batumi - Ordabasy</t>
  </si>
  <si>
    <t>2-4</t>
  </si>
  <si>
    <t>Cagliari - Torino
Betis - Getafe</t>
  </si>
  <si>
    <t>over 4,5
over 4,5</t>
  </si>
  <si>
    <t>5
11</t>
  </si>
  <si>
    <t>Offenbach - Pirmasens</t>
  </si>
  <si>
    <t>1 asian -1,5</t>
  </si>
  <si>
    <t>Großaspach - Hoffenheim II</t>
  </si>
  <si>
    <t>Oss - Almere</t>
  </si>
  <si>
    <t>Elche - Eibar</t>
  </si>
  <si>
    <t>over 5 Karten</t>
  </si>
  <si>
    <t>3</t>
  </si>
  <si>
    <t>Lazio - Sampdoria</t>
  </si>
  <si>
    <t>Gambit - Heroic
Schalke - Dortmund
Luminosity - 100 Thieves</t>
  </si>
  <si>
    <t>2 Handicap +1,5
over 1,5 Karten 1
2</t>
  </si>
  <si>
    <r>
      <rPr>
        <b/>
        <sz val="10"/>
        <color rgb="FF00B050"/>
        <rFont val="Arial"/>
        <family val="2"/>
      </rPr>
      <t xml:space="preserve">2-1
2
</t>
    </r>
    <r>
      <rPr>
        <b/>
        <sz val="10"/>
        <color rgb="FFFF0000"/>
        <rFont val="Arial"/>
        <family val="2"/>
      </rPr>
      <t>2-1</t>
    </r>
  </si>
  <si>
    <t>Maastricht - Excelsior</t>
  </si>
  <si>
    <t>Nijmegen - Graafschap</t>
  </si>
  <si>
    <t>Ac Milan - Inter Milan
Benevento -  Roma</t>
  </si>
  <si>
    <t>over 4,5 Karten
2</t>
  </si>
  <si>
    <t>3
0-0</t>
  </si>
  <si>
    <t>Benevento -  Roma</t>
  </si>
  <si>
    <t>0-0</t>
  </si>
  <si>
    <t>Atletico - Chelsea</t>
  </si>
  <si>
    <t>over 4,5 Karten</t>
  </si>
  <si>
    <t>Eibar - Huesca
Alaves - Osasuna</t>
  </si>
  <si>
    <r>
      <t xml:space="preserve">4
</t>
    </r>
    <r>
      <rPr>
        <b/>
        <sz val="10"/>
        <color rgb="FF00B050"/>
        <rFont val="Arial"/>
        <family val="2"/>
      </rPr>
      <t>7</t>
    </r>
  </si>
  <si>
    <t>Ahlen - Bonn</t>
  </si>
  <si>
    <t>Münster - Köln II</t>
  </si>
  <si>
    <t>Rödinghausen - Straelen</t>
  </si>
  <si>
    <t>Stadtallendorf - Homburg</t>
  </si>
  <si>
    <t>Elfer verschossen</t>
  </si>
  <si>
    <t>Sampdoria - Bergamo</t>
  </si>
  <si>
    <t>0-2</t>
  </si>
  <si>
    <t>Monaco - Brest</t>
  </si>
  <si>
    <t>Stuttgart II - Koblenz</t>
  </si>
  <si>
    <t>Leverkusen - Freiburg</t>
  </si>
  <si>
    <t>Neapel - Benevento</t>
  </si>
  <si>
    <t>sehr unglücklich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</si>
</sst>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Februar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B1-4CBE-BF69-A3955AFC7A4A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E8-475A-8861-B3BDD48EDE5E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6"/>
              <c:layout>
                <c:manualLayout>
                  <c:x val="-2.9438007875042319E-2"/>
                  <c:y val="-3.669914990669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Februar!$R$3:$R$59</c:f>
              <c:numCache>
                <c:formatCode>General</c:formatCode>
                <c:ptCount val="5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0.32599999999999962</c:v>
                </c:pt>
                <c:pt idx="4">
                  <c:v>-1.6740000000000004</c:v>
                </c:pt>
                <c:pt idx="5">
                  <c:v>0.10649999999999959</c:v>
                </c:pt>
                <c:pt idx="6">
                  <c:v>-0.89350000000000041</c:v>
                </c:pt>
                <c:pt idx="7">
                  <c:v>0.16649999999999965</c:v>
                </c:pt>
                <c:pt idx="8">
                  <c:v>-0.83350000000000035</c:v>
                </c:pt>
                <c:pt idx="9">
                  <c:v>0.2264999999999997</c:v>
                </c:pt>
                <c:pt idx="10">
                  <c:v>2.0444999999999998</c:v>
                </c:pt>
                <c:pt idx="11">
                  <c:v>1.0444999999999998</c:v>
                </c:pt>
                <c:pt idx="12">
                  <c:v>2.4544999999999999</c:v>
                </c:pt>
                <c:pt idx="13">
                  <c:v>0.9544999999999999</c:v>
                </c:pt>
                <c:pt idx="14">
                  <c:v>-0.5455000000000001</c:v>
                </c:pt>
                <c:pt idx="15">
                  <c:v>1.0444999999999998</c:v>
                </c:pt>
                <c:pt idx="16">
                  <c:v>4.4499999999999762E-2</c:v>
                </c:pt>
                <c:pt idx="17">
                  <c:v>4.4499999999999762E-2</c:v>
                </c:pt>
                <c:pt idx="18">
                  <c:v>4.4499999999999762E-2</c:v>
                </c:pt>
                <c:pt idx="19">
                  <c:v>-0.95550000000000024</c:v>
                </c:pt>
                <c:pt idx="20">
                  <c:v>-1.7055000000000002</c:v>
                </c:pt>
                <c:pt idx="21">
                  <c:v>-0.10550000000000015</c:v>
                </c:pt>
                <c:pt idx="22">
                  <c:v>-2.1055000000000001</c:v>
                </c:pt>
                <c:pt idx="23">
                  <c:v>-1.1055000000000001</c:v>
                </c:pt>
                <c:pt idx="24">
                  <c:v>0.11450000000000005</c:v>
                </c:pt>
                <c:pt idx="25">
                  <c:v>1.7145000000000001</c:v>
                </c:pt>
                <c:pt idx="26">
                  <c:v>1.7145000000000001</c:v>
                </c:pt>
                <c:pt idx="27">
                  <c:v>3.2745000000000002</c:v>
                </c:pt>
                <c:pt idx="28">
                  <c:v>2.2745000000000002</c:v>
                </c:pt>
                <c:pt idx="29">
                  <c:v>0.77450000000000019</c:v>
                </c:pt>
                <c:pt idx="30">
                  <c:v>1.9545000000000003</c:v>
                </c:pt>
                <c:pt idx="31">
                  <c:v>1.2045000000000003</c:v>
                </c:pt>
                <c:pt idx="32">
                  <c:v>-0.79549999999999965</c:v>
                </c:pt>
                <c:pt idx="33">
                  <c:v>-1.7954999999999997</c:v>
                </c:pt>
                <c:pt idx="34">
                  <c:v>-2.2954999999999997</c:v>
                </c:pt>
                <c:pt idx="35">
                  <c:v>-0.99049999999999949</c:v>
                </c:pt>
                <c:pt idx="36">
                  <c:v>-2.4904999999999995</c:v>
                </c:pt>
                <c:pt idx="37">
                  <c:v>-0.84049999999999914</c:v>
                </c:pt>
                <c:pt idx="38">
                  <c:v>0.31950000000000101</c:v>
                </c:pt>
                <c:pt idx="39">
                  <c:v>-1.680499999999999</c:v>
                </c:pt>
                <c:pt idx="40">
                  <c:v>-2.680499999999999</c:v>
                </c:pt>
                <c:pt idx="41">
                  <c:v>-3.680499999999999</c:v>
                </c:pt>
                <c:pt idx="42">
                  <c:v>-5.1804999999999986</c:v>
                </c:pt>
                <c:pt idx="43">
                  <c:v>-4.1804999999999986</c:v>
                </c:pt>
                <c:pt idx="44">
                  <c:v>-5.6804999999999986</c:v>
                </c:pt>
                <c:pt idx="45">
                  <c:v>-7.1804999999999986</c:v>
                </c:pt>
                <c:pt idx="46">
                  <c:v>-8.6804999999999986</c:v>
                </c:pt>
                <c:pt idx="47">
                  <c:v>-10.180499999999999</c:v>
                </c:pt>
                <c:pt idx="48">
                  <c:v>-8.9404999999999983</c:v>
                </c:pt>
                <c:pt idx="49">
                  <c:v>-7.8804999999999978</c:v>
                </c:pt>
                <c:pt idx="50">
                  <c:v>-8.8804999999999978</c:v>
                </c:pt>
                <c:pt idx="51">
                  <c:v>-9.8804999999999978</c:v>
                </c:pt>
                <c:pt idx="52">
                  <c:v>-10.880499999999998</c:v>
                </c:pt>
                <c:pt idx="53">
                  <c:v>-9.0804999999999971</c:v>
                </c:pt>
                <c:pt idx="54">
                  <c:v>-9.0804999999999971</c:v>
                </c:pt>
                <c:pt idx="55">
                  <c:v>-7.9804999999999975</c:v>
                </c:pt>
                <c:pt idx="56">
                  <c:v>-6.5104999999999977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1138342</xdr:colOff>
      <xdr:row>59</xdr:row>
      <xdr:rowOff>35141</xdr:rowOff>
    </xdr:from>
    <xdr:to>
      <xdr:col>12</xdr:col>
      <xdr:colOff>518584</xdr:colOff>
      <xdr:row>76</xdr:row>
      <xdr:rowOff>190498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59"/>
  <sheetViews>
    <sheetView tabSelected="1" topLeftCell="A43" zoomScale="90" zoomScaleNormal="90" workbookViewId="0">
      <selection activeCell="P62" sqref="P62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25.42578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9.5" customHeight="1" x14ac:dyDescent="0.2">
      <c r="A3" s="3">
        <v>1</v>
      </c>
      <c r="B3" s="4">
        <v>44229</v>
      </c>
      <c r="C3" s="3" t="s">
        <v>25</v>
      </c>
      <c r="D3" s="3" t="s">
        <v>26</v>
      </c>
      <c r="E3" s="3">
        <v>1</v>
      </c>
      <c r="F3" s="3" t="s">
        <v>27</v>
      </c>
      <c r="G3" s="3" t="s">
        <v>21</v>
      </c>
      <c r="H3" s="3" t="s">
        <v>28</v>
      </c>
      <c r="I3" s="3" t="s">
        <v>29</v>
      </c>
      <c r="J3" s="5" t="s">
        <v>30</v>
      </c>
      <c r="K3" s="23"/>
      <c r="L3" s="6" t="s">
        <v>31</v>
      </c>
      <c r="M3" s="7">
        <v>2.09</v>
      </c>
      <c r="N3" s="7">
        <v>1</v>
      </c>
      <c r="O3" s="8" t="s">
        <v>32</v>
      </c>
      <c r="P3" s="7">
        <f>N3</f>
        <v>1</v>
      </c>
      <c r="Q3" s="35">
        <f t="shared" ref="Q3:Q59" si="0">IF(AND(L3="1",O3="ja"),(N3*M3*0.95)-N3,IF(AND(L3="1",O3="nein"),N3*M3-N3,-N3))</f>
        <v>-1</v>
      </c>
      <c r="R3" s="9">
        <f>Q3</f>
        <v>-1</v>
      </c>
      <c r="S3" s="10">
        <f t="shared" ref="S3:S59" si="1">P3+R3</f>
        <v>0</v>
      </c>
      <c r="T3" s="11">
        <f t="shared" ref="T3:T59" si="2">V3/W3</f>
        <v>0</v>
      </c>
      <c r="U3" s="12">
        <f t="shared" ref="U3:U59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9.5" customHeight="1" x14ac:dyDescent="0.2">
      <c r="A4" s="3">
        <v>2</v>
      </c>
      <c r="B4" s="4">
        <v>44230</v>
      </c>
      <c r="C4" s="3" t="s">
        <v>33</v>
      </c>
      <c r="D4" s="3" t="s">
        <v>20</v>
      </c>
      <c r="E4" s="3">
        <v>1</v>
      </c>
      <c r="F4" s="3" t="s">
        <v>34</v>
      </c>
      <c r="G4" s="3" t="s">
        <v>21</v>
      </c>
      <c r="H4" s="3" t="s">
        <v>28</v>
      </c>
      <c r="I4" s="3" t="s">
        <v>29</v>
      </c>
      <c r="J4" s="28" t="s">
        <v>35</v>
      </c>
      <c r="K4" s="23"/>
      <c r="L4" s="6" t="s">
        <v>23</v>
      </c>
      <c r="M4" s="3">
        <v>1</v>
      </c>
      <c r="N4" s="7">
        <v>1.5</v>
      </c>
      <c r="O4" s="8" t="s">
        <v>32</v>
      </c>
      <c r="P4" s="7">
        <f t="shared" ref="P4:P59" si="4">P3+N4</f>
        <v>2.5</v>
      </c>
      <c r="Q4" s="36">
        <f t="shared" si="0"/>
        <v>0</v>
      </c>
      <c r="R4" s="9">
        <f t="shared" ref="R4:R59" si="5">R3+Q4</f>
        <v>-1</v>
      </c>
      <c r="S4" s="10">
        <f t="shared" si="1"/>
        <v>1.5</v>
      </c>
      <c r="T4" s="11">
        <f t="shared" si="2"/>
        <v>0.5</v>
      </c>
      <c r="U4" s="12">
        <f t="shared" si="3"/>
        <v>-0.4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9.5" customHeight="1" x14ac:dyDescent="0.2">
      <c r="A5" s="3">
        <v>3</v>
      </c>
      <c r="B5" s="4">
        <v>44230</v>
      </c>
      <c r="C5" s="3" t="s">
        <v>36</v>
      </c>
      <c r="D5" s="3" t="s">
        <v>37</v>
      </c>
      <c r="E5" s="3">
        <v>1</v>
      </c>
      <c r="F5" s="3" t="s">
        <v>38</v>
      </c>
      <c r="G5" s="3" t="s">
        <v>21</v>
      </c>
      <c r="H5" s="3" t="s">
        <v>28</v>
      </c>
      <c r="I5" s="3" t="s">
        <v>22</v>
      </c>
      <c r="J5" s="28" t="s">
        <v>30</v>
      </c>
      <c r="K5" s="23"/>
      <c r="L5" s="6" t="s">
        <v>23</v>
      </c>
      <c r="M5" s="7">
        <v>1</v>
      </c>
      <c r="N5" s="7">
        <v>1.5</v>
      </c>
      <c r="O5" s="8" t="s">
        <v>32</v>
      </c>
      <c r="P5" s="7">
        <f t="shared" si="4"/>
        <v>4</v>
      </c>
      <c r="Q5" s="30">
        <f t="shared" si="0"/>
        <v>0</v>
      </c>
      <c r="R5" s="9">
        <f t="shared" si="5"/>
        <v>-1</v>
      </c>
      <c r="S5" s="10">
        <f t="shared" si="1"/>
        <v>3</v>
      </c>
      <c r="T5" s="11">
        <f t="shared" si="2"/>
        <v>0.66666666666666663</v>
      </c>
      <c r="U5" s="12">
        <f t="shared" si="3"/>
        <v>-0.25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8" customHeight="1" x14ac:dyDescent="0.2">
      <c r="A6" s="3">
        <v>4</v>
      </c>
      <c r="B6" s="4">
        <v>44231</v>
      </c>
      <c r="C6" s="3" t="s">
        <v>39</v>
      </c>
      <c r="D6" s="3" t="s">
        <v>40</v>
      </c>
      <c r="E6" s="3">
        <v>1</v>
      </c>
      <c r="F6" s="3" t="s">
        <v>41</v>
      </c>
      <c r="G6" s="3" t="s">
        <v>21</v>
      </c>
      <c r="H6" s="3" t="s">
        <v>28</v>
      </c>
      <c r="I6" s="3" t="s">
        <v>29</v>
      </c>
      <c r="J6" s="13" t="s">
        <v>42</v>
      </c>
      <c r="K6" s="23"/>
      <c r="L6" s="6" t="s">
        <v>23</v>
      </c>
      <c r="M6" s="7">
        <v>1.8839999999999999</v>
      </c>
      <c r="N6" s="7">
        <v>1.5</v>
      </c>
      <c r="O6" s="8" t="s">
        <v>32</v>
      </c>
      <c r="P6" s="7">
        <f t="shared" si="4"/>
        <v>5.5</v>
      </c>
      <c r="Q6" s="29">
        <f t="shared" si="0"/>
        <v>1.3259999999999996</v>
      </c>
      <c r="R6" s="9">
        <f t="shared" si="5"/>
        <v>0.32599999999999962</v>
      </c>
      <c r="S6" s="10">
        <f t="shared" si="1"/>
        <v>5.8259999999999996</v>
      </c>
      <c r="T6" s="11">
        <f t="shared" si="2"/>
        <v>0.75</v>
      </c>
      <c r="U6" s="12">
        <f t="shared" si="3"/>
        <v>5.9272727272727206E-2</v>
      </c>
      <c r="V6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9.5" customHeight="1" x14ac:dyDescent="0.2">
      <c r="A7" s="3">
        <v>5</v>
      </c>
      <c r="B7" s="4">
        <v>44232</v>
      </c>
      <c r="C7" s="3" t="s">
        <v>43</v>
      </c>
      <c r="D7" s="3" t="s">
        <v>37</v>
      </c>
      <c r="E7" s="3">
        <v>1</v>
      </c>
      <c r="F7" s="3" t="s">
        <v>44</v>
      </c>
      <c r="G7" s="3" t="s">
        <v>21</v>
      </c>
      <c r="H7" s="3" t="s">
        <v>28</v>
      </c>
      <c r="I7" s="3" t="s">
        <v>29</v>
      </c>
      <c r="J7" s="5" t="s">
        <v>35</v>
      </c>
      <c r="K7" s="23" t="s">
        <v>65</v>
      </c>
      <c r="L7" s="6" t="s">
        <v>31</v>
      </c>
      <c r="M7" s="7">
        <v>1.819</v>
      </c>
      <c r="N7" s="7">
        <v>2</v>
      </c>
      <c r="O7" s="8" t="s">
        <v>32</v>
      </c>
      <c r="P7" s="7">
        <f t="shared" si="4"/>
        <v>7.5</v>
      </c>
      <c r="Q7" s="35">
        <f t="shared" si="0"/>
        <v>-2</v>
      </c>
      <c r="R7" s="9">
        <f t="shared" si="5"/>
        <v>-1.6740000000000004</v>
      </c>
      <c r="S7" s="10">
        <f t="shared" si="1"/>
        <v>5.8259999999999996</v>
      </c>
      <c r="T7" s="11">
        <f t="shared" si="2"/>
        <v>0.6</v>
      </c>
      <c r="U7" s="12">
        <f t="shared" si="3"/>
        <v>-0.22320000000000004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27" customHeight="1" x14ac:dyDescent="0.2">
      <c r="A8" s="3">
        <v>6</v>
      </c>
      <c r="B8" s="4">
        <v>44232</v>
      </c>
      <c r="C8" s="3" t="s">
        <v>45</v>
      </c>
      <c r="D8" s="3" t="s">
        <v>40</v>
      </c>
      <c r="E8" s="3">
        <v>2</v>
      </c>
      <c r="F8" s="3" t="s">
        <v>46</v>
      </c>
      <c r="G8" s="3" t="s">
        <v>21</v>
      </c>
      <c r="H8" s="3" t="s">
        <v>28</v>
      </c>
      <c r="I8" s="3" t="s">
        <v>29</v>
      </c>
      <c r="J8" s="13" t="s">
        <v>47</v>
      </c>
      <c r="K8" s="23"/>
      <c r="L8" s="6" t="s">
        <v>23</v>
      </c>
      <c r="M8" s="7">
        <v>2.1869999999999998</v>
      </c>
      <c r="N8" s="7">
        <v>1.5</v>
      </c>
      <c r="O8" s="8" t="s">
        <v>32</v>
      </c>
      <c r="P8" s="7">
        <f t="shared" si="4"/>
        <v>9</v>
      </c>
      <c r="Q8" s="29">
        <f t="shared" si="0"/>
        <v>1.7805</v>
      </c>
      <c r="R8" s="9">
        <f t="shared" si="5"/>
        <v>0.10649999999999959</v>
      </c>
      <c r="S8" s="10">
        <f t="shared" si="1"/>
        <v>9.1065000000000005</v>
      </c>
      <c r="T8" s="11">
        <f t="shared" si="2"/>
        <v>0.66666666666666663</v>
      </c>
      <c r="U8" s="12">
        <f t="shared" si="3"/>
        <v>1.1833333333333387E-2</v>
      </c>
      <c r="V8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7.75" customHeight="1" x14ac:dyDescent="0.2">
      <c r="A9" s="3">
        <v>7</v>
      </c>
      <c r="B9" s="4">
        <v>44232</v>
      </c>
      <c r="C9" s="3" t="s">
        <v>48</v>
      </c>
      <c r="D9" s="3" t="s">
        <v>37</v>
      </c>
      <c r="E9" s="3">
        <v>2</v>
      </c>
      <c r="F9" s="3" t="s">
        <v>49</v>
      </c>
      <c r="G9" s="3" t="s">
        <v>21</v>
      </c>
      <c r="H9" s="3" t="s">
        <v>28</v>
      </c>
      <c r="I9" s="3" t="s">
        <v>29</v>
      </c>
      <c r="J9" s="5" t="s">
        <v>50</v>
      </c>
      <c r="K9" s="23"/>
      <c r="L9" s="6" t="s">
        <v>31</v>
      </c>
      <c r="M9" s="7">
        <v>2.181</v>
      </c>
      <c r="N9" s="7">
        <v>1</v>
      </c>
      <c r="O9" s="8" t="s">
        <v>32</v>
      </c>
      <c r="P9" s="7">
        <f t="shared" si="4"/>
        <v>10</v>
      </c>
      <c r="Q9" s="35">
        <f t="shared" si="0"/>
        <v>-1</v>
      </c>
      <c r="R9" s="9">
        <f t="shared" si="5"/>
        <v>-0.89350000000000041</v>
      </c>
      <c r="S9" s="10">
        <f t="shared" si="1"/>
        <v>9.1065000000000005</v>
      </c>
      <c r="T9" s="11">
        <f t="shared" si="2"/>
        <v>0.5714285714285714</v>
      </c>
      <c r="U9" s="12">
        <f t="shared" si="3"/>
        <v>-8.9349999999999957E-2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9.5" customHeight="1" x14ac:dyDescent="0.2">
      <c r="A10" s="3">
        <v>8</v>
      </c>
      <c r="B10" s="4">
        <v>44232</v>
      </c>
      <c r="C10" s="3" t="s">
        <v>51</v>
      </c>
      <c r="D10" s="3" t="s">
        <v>37</v>
      </c>
      <c r="E10" s="3">
        <v>1</v>
      </c>
      <c r="F10" s="3" t="s">
        <v>52</v>
      </c>
      <c r="G10" s="3" t="s">
        <v>21</v>
      </c>
      <c r="H10" s="3" t="s">
        <v>28</v>
      </c>
      <c r="I10" s="3" t="s">
        <v>29</v>
      </c>
      <c r="J10" s="13" t="s">
        <v>53</v>
      </c>
      <c r="K10" s="23"/>
      <c r="L10" s="6" t="s">
        <v>23</v>
      </c>
      <c r="M10" s="7">
        <v>2.06</v>
      </c>
      <c r="N10" s="7">
        <v>1</v>
      </c>
      <c r="O10" s="8" t="s">
        <v>32</v>
      </c>
      <c r="P10" s="7">
        <f t="shared" si="4"/>
        <v>11</v>
      </c>
      <c r="Q10" s="29">
        <f t="shared" si="0"/>
        <v>1.06</v>
      </c>
      <c r="R10" s="9">
        <f t="shared" si="5"/>
        <v>0.16649999999999965</v>
      </c>
      <c r="S10" s="10">
        <f t="shared" si="1"/>
        <v>11.166499999999999</v>
      </c>
      <c r="T10" s="11">
        <f t="shared" si="2"/>
        <v>0.625</v>
      </c>
      <c r="U10" s="12">
        <f t="shared" si="3"/>
        <v>1.5136363636363564E-2</v>
      </c>
      <c r="V10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9.5" customHeight="1" x14ac:dyDescent="0.2">
      <c r="A11" s="3">
        <v>9</v>
      </c>
      <c r="B11" s="4">
        <v>44233</v>
      </c>
      <c r="C11" s="3" t="s">
        <v>54</v>
      </c>
      <c r="D11" s="3" t="s">
        <v>20</v>
      </c>
      <c r="E11" s="3">
        <v>1</v>
      </c>
      <c r="F11" s="3">
        <v>2</v>
      </c>
      <c r="G11" s="3" t="s">
        <v>21</v>
      </c>
      <c r="H11" s="3" t="s">
        <v>55</v>
      </c>
      <c r="I11" s="3" t="s">
        <v>22</v>
      </c>
      <c r="J11" s="5" t="s">
        <v>56</v>
      </c>
      <c r="K11" s="23" t="s">
        <v>57</v>
      </c>
      <c r="L11" s="6" t="s">
        <v>31</v>
      </c>
      <c r="M11" s="7">
        <v>2.87</v>
      </c>
      <c r="N11" s="7">
        <v>1</v>
      </c>
      <c r="O11" s="8" t="s">
        <v>24</v>
      </c>
      <c r="P11" s="7">
        <f t="shared" si="4"/>
        <v>12</v>
      </c>
      <c r="Q11" s="35">
        <f t="shared" si="0"/>
        <v>-1</v>
      </c>
      <c r="R11" s="9">
        <f t="shared" si="5"/>
        <v>-0.83350000000000035</v>
      </c>
      <c r="S11" s="10">
        <f t="shared" si="1"/>
        <v>11.166499999999999</v>
      </c>
      <c r="T11" s="11">
        <f t="shared" si="2"/>
        <v>0.55555555555555558</v>
      </c>
      <c r="U11" s="12">
        <f t="shared" si="3"/>
        <v>-6.94583333333334E-2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9.5" customHeight="1" x14ac:dyDescent="0.2">
      <c r="A12" s="3">
        <v>10</v>
      </c>
      <c r="B12" s="4">
        <v>44233</v>
      </c>
      <c r="C12" s="3" t="s">
        <v>58</v>
      </c>
      <c r="D12" s="3" t="s">
        <v>37</v>
      </c>
      <c r="E12" s="3">
        <v>1</v>
      </c>
      <c r="F12" s="3" t="s">
        <v>52</v>
      </c>
      <c r="G12" s="3" t="s">
        <v>21</v>
      </c>
      <c r="H12" s="3" t="s">
        <v>28</v>
      </c>
      <c r="I12" s="3" t="s">
        <v>29</v>
      </c>
      <c r="J12" s="13" t="s">
        <v>56</v>
      </c>
      <c r="K12" s="23"/>
      <c r="L12" s="6" t="s">
        <v>23</v>
      </c>
      <c r="M12" s="7">
        <v>2.06</v>
      </c>
      <c r="N12" s="7">
        <v>1</v>
      </c>
      <c r="O12" s="8" t="s">
        <v>32</v>
      </c>
      <c r="P12" s="7">
        <f t="shared" si="4"/>
        <v>13</v>
      </c>
      <c r="Q12" s="29">
        <f t="shared" si="0"/>
        <v>1.06</v>
      </c>
      <c r="R12" s="9">
        <f t="shared" si="5"/>
        <v>0.2264999999999997</v>
      </c>
      <c r="S12" s="10">
        <f t="shared" si="1"/>
        <v>13.2265</v>
      </c>
      <c r="T12" s="11">
        <f t="shared" si="2"/>
        <v>0.6</v>
      </c>
      <c r="U12" s="12">
        <f t="shared" si="3"/>
        <v>1.7423076923076899E-2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9.5" customHeight="1" x14ac:dyDescent="0.2">
      <c r="A13" s="3">
        <v>11</v>
      </c>
      <c r="B13" s="4">
        <v>44233</v>
      </c>
      <c r="C13" s="3" t="s">
        <v>59</v>
      </c>
      <c r="D13" s="3" t="s">
        <v>37</v>
      </c>
      <c r="E13" s="3">
        <v>1</v>
      </c>
      <c r="F13" s="3" t="s">
        <v>52</v>
      </c>
      <c r="G13" s="3" t="s">
        <v>21</v>
      </c>
      <c r="H13" s="3" t="s">
        <v>28</v>
      </c>
      <c r="I13" s="3" t="s">
        <v>29</v>
      </c>
      <c r="J13" s="13" t="s">
        <v>60</v>
      </c>
      <c r="K13" s="23"/>
      <c r="L13" s="6" t="s">
        <v>23</v>
      </c>
      <c r="M13" s="7">
        <v>1.909</v>
      </c>
      <c r="N13" s="7">
        <v>2</v>
      </c>
      <c r="O13" s="8" t="s">
        <v>32</v>
      </c>
      <c r="P13" s="7">
        <f t="shared" si="4"/>
        <v>15</v>
      </c>
      <c r="Q13" s="29">
        <f t="shared" si="0"/>
        <v>1.8180000000000001</v>
      </c>
      <c r="R13" s="9">
        <f t="shared" si="5"/>
        <v>2.0444999999999998</v>
      </c>
      <c r="S13" s="10">
        <f t="shared" si="1"/>
        <v>17.044499999999999</v>
      </c>
      <c r="T13" s="11">
        <f t="shared" si="2"/>
        <v>0.63636363636363635</v>
      </c>
      <c r="U13" s="12">
        <f t="shared" si="3"/>
        <v>0.13629999999999995</v>
      </c>
      <c r="V13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40.5" customHeight="1" x14ac:dyDescent="0.2">
      <c r="A14" s="3">
        <v>12</v>
      </c>
      <c r="B14" s="4">
        <v>44233</v>
      </c>
      <c r="C14" s="3" t="s">
        <v>61</v>
      </c>
      <c r="D14" s="3" t="s">
        <v>40</v>
      </c>
      <c r="E14" s="3">
        <v>3</v>
      </c>
      <c r="F14" s="3" t="s">
        <v>62</v>
      </c>
      <c r="G14" s="3" t="s">
        <v>21</v>
      </c>
      <c r="H14" s="3" t="s">
        <v>63</v>
      </c>
      <c r="I14" s="3" t="s">
        <v>29</v>
      </c>
      <c r="J14" s="13" t="s">
        <v>64</v>
      </c>
      <c r="K14" s="23" t="s">
        <v>85</v>
      </c>
      <c r="L14" s="6" t="s">
        <v>31</v>
      </c>
      <c r="M14" s="7">
        <v>2.4500000000000002</v>
      </c>
      <c r="N14" s="7">
        <v>1</v>
      </c>
      <c r="O14" s="8" t="s">
        <v>32</v>
      </c>
      <c r="P14" s="7">
        <f t="shared" si="4"/>
        <v>16</v>
      </c>
      <c r="Q14" s="35">
        <f t="shared" si="0"/>
        <v>-1</v>
      </c>
      <c r="R14" s="9">
        <f t="shared" si="5"/>
        <v>1.0444999999999998</v>
      </c>
      <c r="S14" s="10">
        <f t="shared" si="1"/>
        <v>17.044499999999999</v>
      </c>
      <c r="T14" s="11">
        <f t="shared" si="2"/>
        <v>0.58333333333333337</v>
      </c>
      <c r="U14" s="12">
        <f t="shared" si="3"/>
        <v>6.5281249999999957E-2</v>
      </c>
      <c r="V14">
        <f>COUNTIF($L$2:L14,1)</f>
        <v>7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8" customHeight="1" x14ac:dyDescent="0.2">
      <c r="A15" s="3">
        <v>13</v>
      </c>
      <c r="B15" s="4">
        <v>44233</v>
      </c>
      <c r="C15" s="3" t="s">
        <v>66</v>
      </c>
      <c r="D15" s="3" t="s">
        <v>37</v>
      </c>
      <c r="E15" s="3">
        <v>1</v>
      </c>
      <c r="F15" s="3" t="s">
        <v>67</v>
      </c>
      <c r="G15" s="3" t="s">
        <v>21</v>
      </c>
      <c r="H15" s="3" t="s">
        <v>28</v>
      </c>
      <c r="I15" s="3" t="s">
        <v>29</v>
      </c>
      <c r="J15" s="13" t="s">
        <v>68</v>
      </c>
      <c r="K15" s="23"/>
      <c r="L15" s="6" t="s">
        <v>23</v>
      </c>
      <c r="M15" s="7">
        <v>1.94</v>
      </c>
      <c r="N15" s="7">
        <v>1.5</v>
      </c>
      <c r="O15" s="8" t="s">
        <v>32</v>
      </c>
      <c r="P15" s="7">
        <f t="shared" si="4"/>
        <v>17.5</v>
      </c>
      <c r="Q15" s="29">
        <f t="shared" si="0"/>
        <v>1.4100000000000001</v>
      </c>
      <c r="R15" s="9">
        <f t="shared" si="5"/>
        <v>2.4544999999999999</v>
      </c>
      <c r="S15" s="10">
        <f t="shared" si="1"/>
        <v>19.954499999999999</v>
      </c>
      <c r="T15" s="11">
        <f t="shared" si="2"/>
        <v>0.61538461538461542</v>
      </c>
      <c r="U15" s="12">
        <f t="shared" si="3"/>
        <v>0.14025714285714283</v>
      </c>
      <c r="V15">
        <f>COUNTIF($L$2:L15,1)</f>
        <v>8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8.5" customHeight="1" x14ac:dyDescent="0.2">
      <c r="A16" s="3">
        <v>14</v>
      </c>
      <c r="B16" s="4">
        <v>44233</v>
      </c>
      <c r="C16" s="3" t="s">
        <v>69</v>
      </c>
      <c r="D16" s="3" t="s">
        <v>37</v>
      </c>
      <c r="E16" s="3">
        <v>2</v>
      </c>
      <c r="F16" s="3" t="s">
        <v>70</v>
      </c>
      <c r="G16" s="3" t="s">
        <v>21</v>
      </c>
      <c r="H16" s="3" t="s">
        <v>28</v>
      </c>
      <c r="I16" s="3" t="s">
        <v>29</v>
      </c>
      <c r="J16" s="5" t="s">
        <v>71</v>
      </c>
      <c r="K16" s="23"/>
      <c r="L16" s="6" t="s">
        <v>31</v>
      </c>
      <c r="M16" s="7">
        <v>2.234</v>
      </c>
      <c r="N16" s="7">
        <v>1.5</v>
      </c>
      <c r="O16" s="8" t="s">
        <v>32</v>
      </c>
      <c r="P16" s="7">
        <f t="shared" si="4"/>
        <v>19</v>
      </c>
      <c r="Q16" s="35">
        <f t="shared" si="0"/>
        <v>-1.5</v>
      </c>
      <c r="R16" s="9">
        <f t="shared" si="5"/>
        <v>0.9544999999999999</v>
      </c>
      <c r="S16" s="10">
        <f t="shared" si="1"/>
        <v>19.954499999999999</v>
      </c>
      <c r="T16" s="11">
        <f t="shared" si="2"/>
        <v>0.5714285714285714</v>
      </c>
      <c r="U16" s="12">
        <f t="shared" si="3"/>
        <v>5.0236842105263128E-2</v>
      </c>
      <c r="V16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9.5" customHeight="1" x14ac:dyDescent="0.2">
      <c r="A17" s="3">
        <v>15</v>
      </c>
      <c r="B17" s="4">
        <v>44233</v>
      </c>
      <c r="C17" s="3" t="s">
        <v>72</v>
      </c>
      <c r="D17" s="3" t="s">
        <v>40</v>
      </c>
      <c r="E17" s="3">
        <v>1</v>
      </c>
      <c r="F17" s="3" t="s">
        <v>73</v>
      </c>
      <c r="G17" s="3" t="s">
        <v>21</v>
      </c>
      <c r="H17" s="3" t="s">
        <v>63</v>
      </c>
      <c r="I17" s="3" t="s">
        <v>22</v>
      </c>
      <c r="J17" s="5" t="s">
        <v>74</v>
      </c>
      <c r="K17" s="23"/>
      <c r="L17" s="6" t="s">
        <v>31</v>
      </c>
      <c r="M17" s="7">
        <v>2.0499999999999998</v>
      </c>
      <c r="N17" s="7">
        <v>1.5</v>
      </c>
      <c r="O17" s="8" t="s">
        <v>32</v>
      </c>
      <c r="P17" s="7">
        <f t="shared" si="4"/>
        <v>20.5</v>
      </c>
      <c r="Q17" s="35">
        <f t="shared" si="0"/>
        <v>-1.5</v>
      </c>
      <c r="R17" s="9">
        <f t="shared" si="5"/>
        <v>-0.5455000000000001</v>
      </c>
      <c r="S17" s="10">
        <f t="shared" si="1"/>
        <v>19.954499999999999</v>
      </c>
      <c r="T17" s="11">
        <f t="shared" si="2"/>
        <v>0.53333333333333333</v>
      </c>
      <c r="U17" s="12">
        <f t="shared" si="3"/>
        <v>-2.6609756097561003E-2</v>
      </c>
      <c r="V17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9.5" customHeight="1" x14ac:dyDescent="0.2">
      <c r="A18" s="3">
        <v>16</v>
      </c>
      <c r="B18" s="4">
        <v>44234</v>
      </c>
      <c r="C18" s="3" t="s">
        <v>75</v>
      </c>
      <c r="D18" s="3" t="s">
        <v>37</v>
      </c>
      <c r="E18" s="3">
        <v>1</v>
      </c>
      <c r="F18" s="3" t="s">
        <v>76</v>
      </c>
      <c r="G18" s="3" t="s">
        <v>21</v>
      </c>
      <c r="H18" s="3" t="s">
        <v>28</v>
      </c>
      <c r="I18" s="3" t="s">
        <v>29</v>
      </c>
      <c r="J18" s="13" t="s">
        <v>77</v>
      </c>
      <c r="K18" s="23"/>
      <c r="L18" s="6" t="s">
        <v>23</v>
      </c>
      <c r="M18" s="7">
        <v>2.06</v>
      </c>
      <c r="N18" s="7">
        <v>1.5</v>
      </c>
      <c r="O18" s="8" t="s">
        <v>32</v>
      </c>
      <c r="P18" s="7">
        <f t="shared" si="4"/>
        <v>22</v>
      </c>
      <c r="Q18" s="29">
        <f t="shared" si="0"/>
        <v>1.5899999999999999</v>
      </c>
      <c r="R18" s="9">
        <f t="shared" si="5"/>
        <v>1.0444999999999998</v>
      </c>
      <c r="S18" s="10">
        <f t="shared" si="1"/>
        <v>23.044499999999999</v>
      </c>
      <c r="T18" s="11">
        <f t="shared" si="2"/>
        <v>0.5625</v>
      </c>
      <c r="U18" s="12">
        <f t="shared" si="3"/>
        <v>4.7477272727272694E-2</v>
      </c>
      <c r="V18">
        <f>COUNTIF($L$2:L18,1)</f>
        <v>9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9.25" customHeight="1" x14ac:dyDescent="0.2">
      <c r="A19" s="3">
        <v>17</v>
      </c>
      <c r="B19" s="4">
        <v>44234</v>
      </c>
      <c r="C19" s="3" t="s">
        <v>78</v>
      </c>
      <c r="D19" s="3" t="s">
        <v>40</v>
      </c>
      <c r="E19" s="3">
        <v>2</v>
      </c>
      <c r="F19" s="3" t="s">
        <v>79</v>
      </c>
      <c r="G19" s="3" t="s">
        <v>21</v>
      </c>
      <c r="H19" s="3" t="s">
        <v>28</v>
      </c>
      <c r="I19" s="3" t="s">
        <v>29</v>
      </c>
      <c r="J19" s="5" t="s">
        <v>119</v>
      </c>
      <c r="K19" s="23"/>
      <c r="L19" s="6" t="s">
        <v>31</v>
      </c>
      <c r="M19" s="7">
        <v>2.2709999999999999</v>
      </c>
      <c r="N19" s="7">
        <v>1</v>
      </c>
      <c r="O19" s="8" t="s">
        <v>32</v>
      </c>
      <c r="P19" s="7">
        <f t="shared" si="4"/>
        <v>23</v>
      </c>
      <c r="Q19" s="35">
        <f t="shared" si="0"/>
        <v>-1</v>
      </c>
      <c r="R19" s="9">
        <f t="shared" si="5"/>
        <v>4.4499999999999762E-2</v>
      </c>
      <c r="S19" s="10">
        <f t="shared" si="1"/>
        <v>23.044499999999999</v>
      </c>
      <c r="T19" s="11">
        <f t="shared" si="2"/>
        <v>0.52941176470588236</v>
      </c>
      <c r="U19" s="12">
        <f t="shared" si="3"/>
        <v>1.9347826086956225E-3</v>
      </c>
      <c r="V19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9.5" customHeight="1" x14ac:dyDescent="0.2">
      <c r="A20" s="3">
        <v>18</v>
      </c>
      <c r="B20" s="4">
        <v>44234</v>
      </c>
      <c r="C20" s="3" t="s">
        <v>80</v>
      </c>
      <c r="D20" s="3" t="s">
        <v>37</v>
      </c>
      <c r="E20" s="3">
        <v>1</v>
      </c>
      <c r="F20" s="3" t="s">
        <v>27</v>
      </c>
      <c r="G20" s="3" t="s">
        <v>21</v>
      </c>
      <c r="H20" s="3" t="s">
        <v>28</v>
      </c>
      <c r="I20" s="3" t="s">
        <v>29</v>
      </c>
      <c r="J20" s="28" t="s">
        <v>81</v>
      </c>
      <c r="K20" s="23" t="s">
        <v>82</v>
      </c>
      <c r="L20" s="6" t="s">
        <v>23</v>
      </c>
      <c r="M20" s="7">
        <v>1</v>
      </c>
      <c r="N20" s="7">
        <v>1.5</v>
      </c>
      <c r="O20" s="8" t="s">
        <v>32</v>
      </c>
      <c r="P20" s="7">
        <f t="shared" si="4"/>
        <v>24.5</v>
      </c>
      <c r="Q20" s="30">
        <f t="shared" si="0"/>
        <v>0</v>
      </c>
      <c r="R20" s="9">
        <f t="shared" si="5"/>
        <v>4.4499999999999762E-2</v>
      </c>
      <c r="S20" s="10">
        <f t="shared" si="1"/>
        <v>24.544499999999999</v>
      </c>
      <c r="T20" s="11">
        <f t="shared" si="2"/>
        <v>0.55555555555555558</v>
      </c>
      <c r="U20" s="12">
        <f t="shared" si="3"/>
        <v>1.816326530612217E-3</v>
      </c>
      <c r="V20">
        <f>COUNTIF($L$2:L20,1)</f>
        <v>10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9.5" customHeight="1" x14ac:dyDescent="0.2">
      <c r="A21" s="3">
        <v>19</v>
      </c>
      <c r="B21" s="4">
        <v>44234</v>
      </c>
      <c r="C21" s="3" t="s">
        <v>83</v>
      </c>
      <c r="D21" s="3" t="s">
        <v>37</v>
      </c>
      <c r="E21" s="3">
        <v>1</v>
      </c>
      <c r="F21" s="3" t="s">
        <v>84</v>
      </c>
      <c r="G21" s="3" t="s">
        <v>21</v>
      </c>
      <c r="H21" s="3" t="s">
        <v>28</v>
      </c>
      <c r="I21" s="3" t="s">
        <v>29</v>
      </c>
      <c r="J21" s="28" t="s">
        <v>35</v>
      </c>
      <c r="K21" s="23"/>
      <c r="L21" s="6" t="s">
        <v>23</v>
      </c>
      <c r="M21" s="7">
        <v>1</v>
      </c>
      <c r="N21" s="7">
        <v>1.5</v>
      </c>
      <c r="O21" s="8" t="s">
        <v>32</v>
      </c>
      <c r="P21" s="7">
        <f t="shared" si="4"/>
        <v>26</v>
      </c>
      <c r="Q21" s="31">
        <f t="shared" si="0"/>
        <v>0</v>
      </c>
      <c r="R21" s="32">
        <f t="shared" si="5"/>
        <v>4.4499999999999762E-2</v>
      </c>
      <c r="S21" s="33">
        <f t="shared" si="1"/>
        <v>26.044499999999999</v>
      </c>
      <c r="T21" s="34">
        <f t="shared" si="2"/>
        <v>0.57894736842105265</v>
      </c>
      <c r="U21" s="12">
        <f t="shared" si="3"/>
        <v>1.7115384615384354E-3</v>
      </c>
      <c r="V21">
        <f>COUNTIF($L$2:L21,1)</f>
        <v>11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x14ac:dyDescent="0.2">
      <c r="A22" s="3">
        <v>20</v>
      </c>
      <c r="B22" s="4">
        <v>44235</v>
      </c>
      <c r="C22" s="3" t="s">
        <v>86</v>
      </c>
      <c r="D22" s="3" t="s">
        <v>87</v>
      </c>
      <c r="E22" s="3">
        <v>2</v>
      </c>
      <c r="F22" s="3" t="s">
        <v>88</v>
      </c>
      <c r="G22" s="3" t="s">
        <v>21</v>
      </c>
      <c r="H22" s="3" t="s">
        <v>28</v>
      </c>
      <c r="I22" s="3" t="s">
        <v>29</v>
      </c>
      <c r="J22" s="5" t="s">
        <v>89</v>
      </c>
      <c r="K22" s="23"/>
      <c r="L22" s="6" t="s">
        <v>31</v>
      </c>
      <c r="M22" s="7">
        <v>2.2999999999999998</v>
      </c>
      <c r="N22" s="7">
        <v>1</v>
      </c>
      <c r="O22" s="8" t="s">
        <v>32</v>
      </c>
      <c r="P22" s="7">
        <f t="shared" si="4"/>
        <v>27</v>
      </c>
      <c r="Q22" s="35">
        <f t="shared" si="0"/>
        <v>-1</v>
      </c>
      <c r="R22" s="9">
        <f t="shared" si="5"/>
        <v>-0.95550000000000024</v>
      </c>
      <c r="S22" s="10">
        <f t="shared" si="1"/>
        <v>26.044499999999999</v>
      </c>
      <c r="T22" s="11">
        <f t="shared" si="2"/>
        <v>0.55000000000000004</v>
      </c>
      <c r="U22" s="12">
        <f t="shared" si="3"/>
        <v>-3.5388888888888914E-2</v>
      </c>
      <c r="V22">
        <f>COUNTIF($L$2:L22,1)</f>
        <v>11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8" customHeight="1" x14ac:dyDescent="0.2">
      <c r="A23" s="3">
        <v>21</v>
      </c>
      <c r="B23" s="4">
        <v>44237</v>
      </c>
      <c r="C23" s="3" t="s">
        <v>90</v>
      </c>
      <c r="D23" s="3" t="s">
        <v>20</v>
      </c>
      <c r="E23" s="3">
        <v>1</v>
      </c>
      <c r="F23" s="3" t="s">
        <v>76</v>
      </c>
      <c r="G23" s="3" t="s">
        <v>21</v>
      </c>
      <c r="H23" s="3" t="s">
        <v>28</v>
      </c>
      <c r="I23" s="3" t="s">
        <v>22</v>
      </c>
      <c r="J23" s="5" t="s">
        <v>35</v>
      </c>
      <c r="K23" s="23"/>
      <c r="L23" s="6" t="s">
        <v>31</v>
      </c>
      <c r="M23" s="7">
        <v>1.847</v>
      </c>
      <c r="N23" s="7">
        <v>0.75</v>
      </c>
      <c r="O23" s="8" t="s">
        <v>32</v>
      </c>
      <c r="P23" s="7">
        <f t="shared" si="4"/>
        <v>27.75</v>
      </c>
      <c r="Q23" s="35">
        <f t="shared" si="0"/>
        <v>-0.75</v>
      </c>
      <c r="R23" s="9">
        <f t="shared" si="5"/>
        <v>-1.7055000000000002</v>
      </c>
      <c r="S23" s="10">
        <f t="shared" si="1"/>
        <v>26.044499999999999</v>
      </c>
      <c r="T23" s="11">
        <f t="shared" si="2"/>
        <v>0.52380952380952384</v>
      </c>
      <c r="U23" s="12">
        <f t="shared" si="3"/>
        <v>-6.1459459459459485E-2</v>
      </c>
      <c r="V23">
        <f>COUNTIF($L$2:L23,1)</f>
        <v>11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8" customHeight="1" x14ac:dyDescent="0.2">
      <c r="A24" s="3">
        <v>22</v>
      </c>
      <c r="B24" s="4">
        <v>44239</v>
      </c>
      <c r="C24" s="3" t="s">
        <v>91</v>
      </c>
      <c r="D24" s="3" t="s">
        <v>20</v>
      </c>
      <c r="E24" s="3">
        <v>1</v>
      </c>
      <c r="F24" s="3">
        <v>1</v>
      </c>
      <c r="G24" s="3" t="s">
        <v>21</v>
      </c>
      <c r="H24" s="3" t="s">
        <v>63</v>
      </c>
      <c r="I24" s="3" t="s">
        <v>22</v>
      </c>
      <c r="J24" s="13" t="s">
        <v>92</v>
      </c>
      <c r="K24" s="23"/>
      <c r="L24" s="6" t="s">
        <v>23</v>
      </c>
      <c r="M24" s="7">
        <v>2.6</v>
      </c>
      <c r="N24" s="7">
        <v>1</v>
      </c>
      <c r="O24" s="8" t="s">
        <v>32</v>
      </c>
      <c r="P24" s="7">
        <f t="shared" si="4"/>
        <v>28.75</v>
      </c>
      <c r="Q24" s="29">
        <f t="shared" si="0"/>
        <v>1.6</v>
      </c>
      <c r="R24" s="9">
        <f t="shared" si="5"/>
        <v>-0.10550000000000015</v>
      </c>
      <c r="S24" s="10">
        <f t="shared" si="1"/>
        <v>28.644500000000001</v>
      </c>
      <c r="T24" s="11">
        <f t="shared" si="2"/>
        <v>0.54545454545454541</v>
      </c>
      <c r="U24" s="12">
        <f t="shared" si="3"/>
        <v>-3.6695652173912787E-3</v>
      </c>
      <c r="V24">
        <f>COUNTIF($L$2:L24,1)</f>
        <v>12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8" customHeight="1" x14ac:dyDescent="0.2">
      <c r="A25" s="3">
        <v>23</v>
      </c>
      <c r="B25" s="4">
        <v>44240</v>
      </c>
      <c r="C25" s="3" t="s">
        <v>118</v>
      </c>
      <c r="D25" s="3" t="s">
        <v>26</v>
      </c>
      <c r="E25" s="3">
        <v>1</v>
      </c>
      <c r="F25" s="3">
        <v>1</v>
      </c>
      <c r="G25" s="3" t="s">
        <v>21</v>
      </c>
      <c r="H25" s="3" t="s">
        <v>28</v>
      </c>
      <c r="I25" s="3" t="s">
        <v>29</v>
      </c>
      <c r="J25" s="5" t="s">
        <v>93</v>
      </c>
      <c r="K25" s="23" t="s">
        <v>94</v>
      </c>
      <c r="L25" s="6" t="s">
        <v>31</v>
      </c>
      <c r="M25" s="7">
        <v>2.1</v>
      </c>
      <c r="N25" s="7">
        <v>2</v>
      </c>
      <c r="O25" s="8" t="s">
        <v>32</v>
      </c>
      <c r="P25" s="7">
        <f t="shared" si="4"/>
        <v>30.75</v>
      </c>
      <c r="Q25" s="35">
        <f t="shared" si="0"/>
        <v>-2</v>
      </c>
      <c r="R25" s="9">
        <f t="shared" si="5"/>
        <v>-2.1055000000000001</v>
      </c>
      <c r="S25" s="10">
        <f t="shared" si="1"/>
        <v>28.644500000000001</v>
      </c>
      <c r="T25" s="11">
        <f t="shared" si="2"/>
        <v>0.52173913043478259</v>
      </c>
      <c r="U25" s="12">
        <f t="shared" si="3"/>
        <v>-6.8471544715447127E-2</v>
      </c>
      <c r="V25">
        <f>COUNTIF($L$2:L25,1)</f>
        <v>12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8" customHeight="1" x14ac:dyDescent="0.2">
      <c r="A26" s="3">
        <v>24</v>
      </c>
      <c r="B26" s="4">
        <v>44240</v>
      </c>
      <c r="C26" s="3" t="s">
        <v>95</v>
      </c>
      <c r="D26" s="3" t="s">
        <v>37</v>
      </c>
      <c r="E26" s="3">
        <v>1</v>
      </c>
      <c r="F26" s="3" t="s">
        <v>52</v>
      </c>
      <c r="G26" s="3" t="s">
        <v>21</v>
      </c>
      <c r="H26" s="3" t="s">
        <v>28</v>
      </c>
      <c r="I26" s="3" t="s">
        <v>29</v>
      </c>
      <c r="J26" s="13" t="s">
        <v>96</v>
      </c>
      <c r="K26" s="23"/>
      <c r="L26" s="6" t="s">
        <v>23</v>
      </c>
      <c r="M26" s="7">
        <v>2</v>
      </c>
      <c r="N26" s="7">
        <v>1</v>
      </c>
      <c r="O26" s="8" t="s">
        <v>32</v>
      </c>
      <c r="P26" s="7">
        <f t="shared" si="4"/>
        <v>31.75</v>
      </c>
      <c r="Q26" s="29">
        <f t="shared" si="0"/>
        <v>1</v>
      </c>
      <c r="R26" s="9">
        <f t="shared" si="5"/>
        <v>-1.1055000000000001</v>
      </c>
      <c r="S26" s="10">
        <f t="shared" si="1"/>
        <v>30.644500000000001</v>
      </c>
      <c r="T26" s="11">
        <f t="shared" si="2"/>
        <v>0.54166666666666663</v>
      </c>
      <c r="U26" s="12">
        <f t="shared" si="3"/>
        <v>-3.4818897637795256E-2</v>
      </c>
      <c r="V26">
        <f>COUNTIF($L$2:L26,1)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8" customHeight="1" x14ac:dyDescent="0.2">
      <c r="A27" s="3">
        <v>25</v>
      </c>
      <c r="B27" s="4">
        <v>44240</v>
      </c>
      <c r="C27" s="3" t="s">
        <v>97</v>
      </c>
      <c r="D27" s="3" t="s">
        <v>37</v>
      </c>
      <c r="E27" s="3">
        <v>1</v>
      </c>
      <c r="F27" s="3" t="s">
        <v>52</v>
      </c>
      <c r="G27" s="3" t="s">
        <v>21</v>
      </c>
      <c r="H27" s="3" t="s">
        <v>28</v>
      </c>
      <c r="I27" s="3" t="s">
        <v>29</v>
      </c>
      <c r="J27" s="13" t="s">
        <v>60</v>
      </c>
      <c r="K27" s="23"/>
      <c r="L27" s="6" t="s">
        <v>23</v>
      </c>
      <c r="M27" s="7">
        <v>2.2200000000000002</v>
      </c>
      <c r="N27" s="7">
        <v>1</v>
      </c>
      <c r="O27" s="8" t="s">
        <v>32</v>
      </c>
      <c r="P27" s="7">
        <f t="shared" si="4"/>
        <v>32.75</v>
      </c>
      <c r="Q27" s="29">
        <f t="shared" si="0"/>
        <v>1.2200000000000002</v>
      </c>
      <c r="R27" s="9">
        <f t="shared" si="5"/>
        <v>0.11450000000000005</v>
      </c>
      <c r="S27" s="10">
        <f t="shared" si="1"/>
        <v>32.8645</v>
      </c>
      <c r="T27" s="11">
        <f t="shared" si="2"/>
        <v>0.56000000000000005</v>
      </c>
      <c r="U27" s="12">
        <f t="shared" si="3"/>
        <v>3.4961832061068581E-3</v>
      </c>
      <c r="V27">
        <f>COUNTIF($L$2:L27,1)</f>
        <v>14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38.25" x14ac:dyDescent="0.2">
      <c r="A28" s="3">
        <v>26</v>
      </c>
      <c r="B28" s="4">
        <v>44240</v>
      </c>
      <c r="C28" s="3" t="s">
        <v>98</v>
      </c>
      <c r="D28" s="3" t="s">
        <v>40</v>
      </c>
      <c r="E28" s="3">
        <v>3</v>
      </c>
      <c r="F28" s="3" t="s">
        <v>99</v>
      </c>
      <c r="G28" s="3" t="s">
        <v>21</v>
      </c>
      <c r="H28" s="3" t="s">
        <v>63</v>
      </c>
      <c r="I28" s="3" t="s">
        <v>29</v>
      </c>
      <c r="J28" s="13" t="s">
        <v>100</v>
      </c>
      <c r="K28" s="23"/>
      <c r="L28" s="6" t="s">
        <v>23</v>
      </c>
      <c r="M28" s="7">
        <v>2.6</v>
      </c>
      <c r="N28" s="7">
        <v>1</v>
      </c>
      <c r="O28" s="8" t="s">
        <v>32</v>
      </c>
      <c r="P28" s="7">
        <f t="shared" si="4"/>
        <v>33.75</v>
      </c>
      <c r="Q28" s="29">
        <f t="shared" si="0"/>
        <v>1.6</v>
      </c>
      <c r="R28" s="9">
        <f t="shared" si="5"/>
        <v>1.7145000000000001</v>
      </c>
      <c r="S28" s="10">
        <f t="shared" si="1"/>
        <v>35.464500000000001</v>
      </c>
      <c r="T28" s="11">
        <f t="shared" si="2"/>
        <v>0.57692307692307687</v>
      </c>
      <c r="U28" s="12">
        <f t="shared" si="3"/>
        <v>5.0800000000000033E-2</v>
      </c>
      <c r="V28">
        <f>COUNTIF($L$2:L28,1)</f>
        <v>15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8" customHeight="1" x14ac:dyDescent="0.2">
      <c r="A29" s="3">
        <v>27</v>
      </c>
      <c r="B29" s="4">
        <v>44240</v>
      </c>
      <c r="C29" s="3" t="s">
        <v>101</v>
      </c>
      <c r="D29" s="3" t="s">
        <v>37</v>
      </c>
      <c r="E29" s="3">
        <v>1</v>
      </c>
      <c r="F29" s="3" t="s">
        <v>84</v>
      </c>
      <c r="G29" s="3" t="s">
        <v>21</v>
      </c>
      <c r="H29" s="3" t="s">
        <v>28</v>
      </c>
      <c r="I29" s="3" t="s">
        <v>29</v>
      </c>
      <c r="J29" s="28" t="s">
        <v>35</v>
      </c>
      <c r="K29" s="23"/>
      <c r="L29" s="6" t="s">
        <v>23</v>
      </c>
      <c r="M29" s="7">
        <v>1</v>
      </c>
      <c r="N29" s="7">
        <v>1.5</v>
      </c>
      <c r="O29" s="8" t="s">
        <v>32</v>
      </c>
      <c r="P29" s="7">
        <f t="shared" si="4"/>
        <v>35.25</v>
      </c>
      <c r="Q29" s="30">
        <f t="shared" si="0"/>
        <v>0</v>
      </c>
      <c r="R29" s="9">
        <f t="shared" si="5"/>
        <v>1.7145000000000001</v>
      </c>
      <c r="S29" s="10">
        <f t="shared" si="1"/>
        <v>36.964500000000001</v>
      </c>
      <c r="T29" s="11">
        <f t="shared" si="2"/>
        <v>0.59259259259259256</v>
      </c>
      <c r="U29" s="12">
        <f t="shared" si="3"/>
        <v>4.8638297872340454E-2</v>
      </c>
      <c r="V29">
        <f>COUNTIF($L$2:L29,1)</f>
        <v>16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8" customHeight="1" x14ac:dyDescent="0.2">
      <c r="A30" s="3">
        <v>28</v>
      </c>
      <c r="B30" s="4">
        <v>44241</v>
      </c>
      <c r="C30" s="3" t="s">
        <v>102</v>
      </c>
      <c r="D30" s="3" t="s">
        <v>37</v>
      </c>
      <c r="E30" s="3">
        <v>1</v>
      </c>
      <c r="F30" s="3" t="s">
        <v>103</v>
      </c>
      <c r="G30" s="3" t="s">
        <v>21</v>
      </c>
      <c r="H30" s="3" t="s">
        <v>28</v>
      </c>
      <c r="I30" s="3" t="s">
        <v>29</v>
      </c>
      <c r="J30" s="13" t="s">
        <v>104</v>
      </c>
      <c r="K30" s="23"/>
      <c r="L30" s="6" t="s">
        <v>23</v>
      </c>
      <c r="M30" s="7">
        <v>2.04</v>
      </c>
      <c r="N30" s="7">
        <v>1.5</v>
      </c>
      <c r="O30" s="8" t="s">
        <v>32</v>
      </c>
      <c r="P30" s="7">
        <f t="shared" si="4"/>
        <v>36.75</v>
      </c>
      <c r="Q30" s="29">
        <f t="shared" si="0"/>
        <v>1.56</v>
      </c>
      <c r="R30" s="9">
        <f t="shared" si="5"/>
        <v>3.2745000000000002</v>
      </c>
      <c r="S30" s="10">
        <f t="shared" si="1"/>
        <v>40.024500000000003</v>
      </c>
      <c r="T30" s="11">
        <f t="shared" si="2"/>
        <v>0.6071428571428571</v>
      </c>
      <c r="U30" s="12">
        <f t="shared" si="3"/>
        <v>8.9102040816326625E-2</v>
      </c>
      <c r="V30">
        <f>COUNTIF($L$2:L30,1)</f>
        <v>17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38.25" x14ac:dyDescent="0.2">
      <c r="A31" s="3">
        <v>29</v>
      </c>
      <c r="B31" s="4">
        <v>44241</v>
      </c>
      <c r="C31" s="3" t="s">
        <v>105</v>
      </c>
      <c r="D31" s="3" t="s">
        <v>40</v>
      </c>
      <c r="E31" s="3">
        <v>3</v>
      </c>
      <c r="F31" s="3" t="s">
        <v>106</v>
      </c>
      <c r="G31" s="3" t="s">
        <v>21</v>
      </c>
      <c r="H31" s="3" t="s">
        <v>63</v>
      </c>
      <c r="I31" s="3" t="s">
        <v>29</v>
      </c>
      <c r="J31" s="5" t="s">
        <v>117</v>
      </c>
      <c r="K31" s="23"/>
      <c r="L31" s="6" t="s">
        <v>31</v>
      </c>
      <c r="M31" s="7">
        <v>2.54</v>
      </c>
      <c r="N31" s="7">
        <v>1</v>
      </c>
      <c r="O31" s="8" t="s">
        <v>32</v>
      </c>
      <c r="P31" s="7">
        <f t="shared" si="4"/>
        <v>37.75</v>
      </c>
      <c r="Q31" s="35">
        <f t="shared" si="0"/>
        <v>-1</v>
      </c>
      <c r="R31" s="9">
        <f t="shared" si="5"/>
        <v>2.2745000000000002</v>
      </c>
      <c r="S31" s="10">
        <f t="shared" si="1"/>
        <v>40.024500000000003</v>
      </c>
      <c r="T31" s="11">
        <f t="shared" si="2"/>
        <v>0.58620689655172409</v>
      </c>
      <c r="U31" s="12">
        <f t="shared" si="3"/>
        <v>6.0251655629139159E-2</v>
      </c>
      <c r="V31">
        <f>COUNTIF($L$2:L31,1)</f>
        <v>17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8" customHeight="1" x14ac:dyDescent="0.2">
      <c r="A32" s="3">
        <v>30</v>
      </c>
      <c r="B32" s="4">
        <v>44241</v>
      </c>
      <c r="C32" s="3" t="s">
        <v>107</v>
      </c>
      <c r="D32" s="3" t="s">
        <v>37</v>
      </c>
      <c r="E32" s="3">
        <v>1</v>
      </c>
      <c r="F32" s="3" t="s">
        <v>76</v>
      </c>
      <c r="G32" s="3" t="s">
        <v>21</v>
      </c>
      <c r="H32" s="3" t="s">
        <v>28</v>
      </c>
      <c r="I32" s="3" t="s">
        <v>29</v>
      </c>
      <c r="J32" s="5" t="s">
        <v>108</v>
      </c>
      <c r="K32" s="23" t="s">
        <v>120</v>
      </c>
      <c r="L32" s="6" t="s">
        <v>31</v>
      </c>
      <c r="M32" s="7">
        <v>2.0249999999999999</v>
      </c>
      <c r="N32" s="7">
        <v>1.5</v>
      </c>
      <c r="O32" s="8" t="s">
        <v>32</v>
      </c>
      <c r="P32" s="7">
        <f t="shared" si="4"/>
        <v>39.25</v>
      </c>
      <c r="Q32" s="35">
        <f t="shared" si="0"/>
        <v>-1.5</v>
      </c>
      <c r="R32" s="9">
        <f t="shared" si="5"/>
        <v>0.77450000000000019</v>
      </c>
      <c r="S32" s="10">
        <f t="shared" si="1"/>
        <v>40.024500000000003</v>
      </c>
      <c r="T32" s="11">
        <f t="shared" si="2"/>
        <v>0.56666666666666665</v>
      </c>
      <c r="U32" s="12">
        <f t="shared" si="3"/>
        <v>1.9732484076433205E-2</v>
      </c>
      <c r="V32">
        <f>COUNTIF($L$2:L32,1)</f>
        <v>17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8" customHeight="1" x14ac:dyDescent="0.2">
      <c r="A33" s="3">
        <v>31</v>
      </c>
      <c r="B33" s="4">
        <v>44241</v>
      </c>
      <c r="C33" s="3" t="s">
        <v>109</v>
      </c>
      <c r="D33" s="3" t="s">
        <v>37</v>
      </c>
      <c r="E33" s="3">
        <v>1</v>
      </c>
      <c r="F33" s="3" t="s">
        <v>52</v>
      </c>
      <c r="G33" s="3" t="s">
        <v>21</v>
      </c>
      <c r="H33" s="3" t="s">
        <v>28</v>
      </c>
      <c r="I33" s="3" t="s">
        <v>29</v>
      </c>
      <c r="J33" s="13" t="s">
        <v>96</v>
      </c>
      <c r="K33" s="23"/>
      <c r="L33" s="6" t="s">
        <v>23</v>
      </c>
      <c r="M33" s="7">
        <v>2.1800000000000002</v>
      </c>
      <c r="N33" s="7">
        <v>1</v>
      </c>
      <c r="O33" s="8" t="s">
        <v>32</v>
      </c>
      <c r="P33" s="7">
        <f t="shared" si="4"/>
        <v>40.25</v>
      </c>
      <c r="Q33" s="29">
        <f t="shared" si="0"/>
        <v>1.1800000000000002</v>
      </c>
      <c r="R33" s="9">
        <f t="shared" si="5"/>
        <v>1.9545000000000003</v>
      </c>
      <c r="S33" s="10">
        <f t="shared" si="1"/>
        <v>42.204500000000003</v>
      </c>
      <c r="T33" s="11">
        <f t="shared" si="2"/>
        <v>0.58064516129032262</v>
      </c>
      <c r="U33" s="12">
        <f t="shared" si="3"/>
        <v>4.85590062111802E-2</v>
      </c>
      <c r="V33">
        <f>COUNTIF($L$2:L33,1)</f>
        <v>18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8" customHeight="1" x14ac:dyDescent="0.2">
      <c r="A34" s="3">
        <v>32</v>
      </c>
      <c r="B34" s="4">
        <v>44241</v>
      </c>
      <c r="C34" s="3" t="s">
        <v>110</v>
      </c>
      <c r="D34" s="3" t="s">
        <v>37</v>
      </c>
      <c r="E34" s="3">
        <v>1</v>
      </c>
      <c r="F34" s="3" t="s">
        <v>111</v>
      </c>
      <c r="G34" s="3" t="s">
        <v>21</v>
      </c>
      <c r="H34" s="3" t="s">
        <v>28</v>
      </c>
      <c r="I34" s="3" t="s">
        <v>29</v>
      </c>
      <c r="J34" s="5" t="s">
        <v>112</v>
      </c>
      <c r="K34" s="23" t="s">
        <v>113</v>
      </c>
      <c r="L34" s="6" t="s">
        <v>31</v>
      </c>
      <c r="M34" s="7">
        <v>2.0299999999999998</v>
      </c>
      <c r="N34" s="7">
        <v>0.75</v>
      </c>
      <c r="O34" s="8" t="s">
        <v>32</v>
      </c>
      <c r="P34" s="7">
        <f t="shared" si="4"/>
        <v>41</v>
      </c>
      <c r="Q34" s="35">
        <f t="shared" si="0"/>
        <v>-0.75</v>
      </c>
      <c r="R34" s="9">
        <f t="shared" si="5"/>
        <v>1.2045000000000003</v>
      </c>
      <c r="S34" s="10">
        <f t="shared" si="1"/>
        <v>42.204500000000003</v>
      </c>
      <c r="T34" s="11">
        <f t="shared" si="2"/>
        <v>0.5625</v>
      </c>
      <c r="U34" s="12">
        <f t="shared" si="3"/>
        <v>2.937804878048788E-2</v>
      </c>
      <c r="V34">
        <f>COUNTIF($L$2:L34,1)</f>
        <v>18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8" customHeight="1" x14ac:dyDescent="0.2">
      <c r="A35" s="3">
        <v>33</v>
      </c>
      <c r="B35" s="4">
        <v>44241</v>
      </c>
      <c r="C35" s="3" t="s">
        <v>114</v>
      </c>
      <c r="D35" s="3" t="s">
        <v>26</v>
      </c>
      <c r="E35" s="3">
        <v>1</v>
      </c>
      <c r="F35" s="3" t="s">
        <v>115</v>
      </c>
      <c r="G35" s="3" t="s">
        <v>21</v>
      </c>
      <c r="H35" s="3" t="s">
        <v>28</v>
      </c>
      <c r="I35" s="3" t="s">
        <v>29</v>
      </c>
      <c r="J35" s="5" t="s">
        <v>108</v>
      </c>
      <c r="K35" s="23" t="s">
        <v>116</v>
      </c>
      <c r="L35" s="6" t="s">
        <v>31</v>
      </c>
      <c r="M35" s="7">
        <v>1.9430000000000001</v>
      </c>
      <c r="N35" s="7">
        <v>2</v>
      </c>
      <c r="O35" s="8" t="s">
        <v>32</v>
      </c>
      <c r="P35" s="7">
        <f t="shared" si="4"/>
        <v>43</v>
      </c>
      <c r="Q35" s="35">
        <f t="shared" si="0"/>
        <v>-2</v>
      </c>
      <c r="R35" s="32">
        <f t="shared" si="5"/>
        <v>-0.79549999999999965</v>
      </c>
      <c r="S35" s="33">
        <f t="shared" si="1"/>
        <v>42.204500000000003</v>
      </c>
      <c r="T35" s="34">
        <f t="shared" si="2"/>
        <v>0.54545454545454541</v>
      </c>
      <c r="U35" s="12">
        <f t="shared" si="3"/>
        <v>-1.849999999999993E-2</v>
      </c>
      <c r="V35">
        <f>COUNTIF($L$2:L35,1)</f>
        <v>18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38.25" x14ac:dyDescent="0.2">
      <c r="A36" s="3">
        <v>34</v>
      </c>
      <c r="B36" s="4">
        <v>44244</v>
      </c>
      <c r="C36" s="3" t="s">
        <v>121</v>
      </c>
      <c r="D36" s="3" t="s">
        <v>37</v>
      </c>
      <c r="E36" s="3">
        <v>3</v>
      </c>
      <c r="F36" s="3" t="s">
        <v>122</v>
      </c>
      <c r="G36" s="3" t="s">
        <v>21</v>
      </c>
      <c r="H36" s="3" t="s">
        <v>28</v>
      </c>
      <c r="I36" s="3" t="s">
        <v>29</v>
      </c>
      <c r="J36" s="5" t="s">
        <v>123</v>
      </c>
      <c r="K36" s="23"/>
      <c r="L36" s="6" t="s">
        <v>31</v>
      </c>
      <c r="M36" s="7">
        <v>2.4300000000000002</v>
      </c>
      <c r="N36" s="7">
        <v>1</v>
      </c>
      <c r="O36" s="8" t="s">
        <v>32</v>
      </c>
      <c r="P36" s="7">
        <f t="shared" si="4"/>
        <v>44</v>
      </c>
      <c r="Q36" s="35">
        <f t="shared" si="0"/>
        <v>-1</v>
      </c>
      <c r="R36" s="9">
        <f t="shared" si="5"/>
        <v>-1.7954999999999997</v>
      </c>
      <c r="S36" s="10">
        <f t="shared" si="1"/>
        <v>42.204500000000003</v>
      </c>
      <c r="T36" s="11">
        <f t="shared" si="2"/>
        <v>0.52941176470588236</v>
      </c>
      <c r="U36" s="12">
        <f t="shared" si="3"/>
        <v>-4.0806818181818111E-2</v>
      </c>
      <c r="V36">
        <f>COUNTIF($L$2:L36,1)</f>
        <v>18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7.25" customHeight="1" x14ac:dyDescent="0.2">
      <c r="A37" s="3">
        <v>35</v>
      </c>
      <c r="B37" s="4">
        <v>44246</v>
      </c>
      <c r="C37" s="3" t="s">
        <v>124</v>
      </c>
      <c r="D37" s="3" t="s">
        <v>20</v>
      </c>
      <c r="E37" s="3">
        <v>1</v>
      </c>
      <c r="F37" s="3">
        <v>1</v>
      </c>
      <c r="G37" s="3" t="s">
        <v>21</v>
      </c>
      <c r="H37" s="3" t="s">
        <v>63</v>
      </c>
      <c r="I37" s="3" t="s">
        <v>22</v>
      </c>
      <c r="J37" s="5" t="s">
        <v>125</v>
      </c>
      <c r="K37" s="23"/>
      <c r="L37" s="6" t="s">
        <v>31</v>
      </c>
      <c r="M37" s="7">
        <v>4.5</v>
      </c>
      <c r="N37" s="7">
        <v>0.5</v>
      </c>
      <c r="O37" s="8" t="s">
        <v>32</v>
      </c>
      <c r="P37" s="7">
        <f t="shared" si="4"/>
        <v>44.5</v>
      </c>
      <c r="Q37" s="35">
        <f t="shared" si="0"/>
        <v>-0.5</v>
      </c>
      <c r="R37" s="9">
        <f t="shared" si="5"/>
        <v>-2.2954999999999997</v>
      </c>
      <c r="S37" s="10">
        <f t="shared" si="1"/>
        <v>42.204500000000003</v>
      </c>
      <c r="T37" s="11">
        <f t="shared" si="2"/>
        <v>0.51428571428571423</v>
      </c>
      <c r="U37" s="12">
        <f t="shared" si="3"/>
        <v>-5.1584269662921282E-2</v>
      </c>
      <c r="V37">
        <f>COUNTIF($L$2:L37,1)</f>
        <v>18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7" customHeight="1" x14ac:dyDescent="0.2">
      <c r="A38" s="3">
        <v>36</v>
      </c>
      <c r="B38" s="4">
        <v>44246</v>
      </c>
      <c r="C38" s="3" t="s">
        <v>126</v>
      </c>
      <c r="D38" s="3" t="s">
        <v>40</v>
      </c>
      <c r="E38" s="3">
        <v>2</v>
      </c>
      <c r="F38" s="3" t="s">
        <v>127</v>
      </c>
      <c r="G38" s="3" t="s">
        <v>21</v>
      </c>
      <c r="H38" s="3" t="s">
        <v>63</v>
      </c>
      <c r="I38" s="3" t="s">
        <v>29</v>
      </c>
      <c r="J38" s="13" t="s">
        <v>128</v>
      </c>
      <c r="K38" s="23"/>
      <c r="L38" s="6" t="s">
        <v>23</v>
      </c>
      <c r="M38" s="7">
        <v>1.87</v>
      </c>
      <c r="N38" s="7">
        <v>1.5</v>
      </c>
      <c r="O38" s="8" t="s">
        <v>32</v>
      </c>
      <c r="P38" s="7">
        <f t="shared" si="4"/>
        <v>46</v>
      </c>
      <c r="Q38" s="29">
        <f t="shared" si="0"/>
        <v>1.3050000000000002</v>
      </c>
      <c r="R38" s="9">
        <f t="shared" si="5"/>
        <v>-0.99049999999999949</v>
      </c>
      <c r="S38" s="10">
        <f t="shared" si="1"/>
        <v>45.009500000000003</v>
      </c>
      <c r="T38" s="11">
        <f t="shared" si="2"/>
        <v>0.52777777777777779</v>
      </c>
      <c r="U38" s="12">
        <f t="shared" si="3"/>
        <v>-2.1532608695652114E-2</v>
      </c>
      <c r="V38">
        <f>COUNTIF($L$2:L38,1)</f>
        <v>19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7.25" customHeight="1" x14ac:dyDescent="0.2">
      <c r="A39" s="3">
        <v>37</v>
      </c>
      <c r="B39" s="4">
        <v>44247</v>
      </c>
      <c r="C39" s="3" t="s">
        <v>129</v>
      </c>
      <c r="D39" s="3" t="s">
        <v>26</v>
      </c>
      <c r="E39" s="3">
        <v>1</v>
      </c>
      <c r="F39" s="3" t="s">
        <v>130</v>
      </c>
      <c r="G39" s="3" t="s">
        <v>21</v>
      </c>
      <c r="H39" s="3" t="s">
        <v>28</v>
      </c>
      <c r="I39" s="3" t="s">
        <v>29</v>
      </c>
      <c r="J39" s="5" t="s">
        <v>35</v>
      </c>
      <c r="K39" s="23"/>
      <c r="L39" s="6" t="s">
        <v>31</v>
      </c>
      <c r="M39" s="7">
        <v>1.917</v>
      </c>
      <c r="N39" s="7">
        <v>1.5</v>
      </c>
      <c r="O39" s="8" t="s">
        <v>32</v>
      </c>
      <c r="P39" s="7">
        <f t="shared" si="4"/>
        <v>47.5</v>
      </c>
      <c r="Q39" s="35">
        <f t="shared" si="0"/>
        <v>-1.5</v>
      </c>
      <c r="R39" s="9">
        <f t="shared" si="5"/>
        <v>-2.4904999999999995</v>
      </c>
      <c r="S39" s="10">
        <f t="shared" si="1"/>
        <v>45.009500000000003</v>
      </c>
      <c r="T39" s="11">
        <f t="shared" si="2"/>
        <v>0.51351351351351349</v>
      </c>
      <c r="U39" s="12">
        <f t="shared" si="3"/>
        <v>-5.2431578947368364E-2</v>
      </c>
      <c r="V39">
        <f>COUNTIF($L$2:L39,1)</f>
        <v>19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7.25" customHeight="1" x14ac:dyDescent="0.2">
      <c r="A40" s="3">
        <v>38</v>
      </c>
      <c r="B40" s="4">
        <v>44247</v>
      </c>
      <c r="C40" s="3" t="s">
        <v>131</v>
      </c>
      <c r="D40" s="3" t="s">
        <v>26</v>
      </c>
      <c r="E40" s="3">
        <v>1</v>
      </c>
      <c r="F40" s="3" t="s">
        <v>52</v>
      </c>
      <c r="G40" s="3" t="s">
        <v>21</v>
      </c>
      <c r="H40" s="3" t="s">
        <v>28</v>
      </c>
      <c r="I40" s="3" t="s">
        <v>29</v>
      </c>
      <c r="J40" s="13" t="s">
        <v>56</v>
      </c>
      <c r="K40" s="23"/>
      <c r="L40" s="6" t="s">
        <v>23</v>
      </c>
      <c r="M40" s="7">
        <v>2.1</v>
      </c>
      <c r="N40" s="7">
        <v>1.5</v>
      </c>
      <c r="O40" s="8" t="s">
        <v>32</v>
      </c>
      <c r="P40" s="7">
        <f t="shared" si="4"/>
        <v>49</v>
      </c>
      <c r="Q40" s="29">
        <f t="shared" si="0"/>
        <v>1.6500000000000004</v>
      </c>
      <c r="R40" s="9">
        <f t="shared" si="5"/>
        <v>-0.84049999999999914</v>
      </c>
      <c r="S40" s="10">
        <f t="shared" si="1"/>
        <v>48.159500000000001</v>
      </c>
      <c r="T40" s="11">
        <f t="shared" si="2"/>
        <v>0.52631578947368418</v>
      </c>
      <c r="U40" s="12">
        <f t="shared" si="3"/>
        <v>-1.7153061224489768E-2</v>
      </c>
      <c r="V40">
        <f>COUNTIF($L$2:L40,1)</f>
        <v>20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7.25" customHeight="1" x14ac:dyDescent="0.2">
      <c r="A41" s="3">
        <v>39</v>
      </c>
      <c r="B41" s="4">
        <v>44247</v>
      </c>
      <c r="C41" s="3" t="s">
        <v>132</v>
      </c>
      <c r="D41" s="3" t="s">
        <v>37</v>
      </c>
      <c r="E41" s="3">
        <v>1</v>
      </c>
      <c r="F41" s="3" t="s">
        <v>52</v>
      </c>
      <c r="G41" s="3" t="s">
        <v>21</v>
      </c>
      <c r="H41" s="3" t="s">
        <v>28</v>
      </c>
      <c r="I41" s="3" t="s">
        <v>29</v>
      </c>
      <c r="J41" s="13" t="s">
        <v>125</v>
      </c>
      <c r="K41" s="23"/>
      <c r="L41" s="6" t="s">
        <v>23</v>
      </c>
      <c r="M41" s="7">
        <v>2.16</v>
      </c>
      <c r="N41" s="7">
        <v>1</v>
      </c>
      <c r="O41" s="8" t="s">
        <v>32</v>
      </c>
      <c r="P41" s="7">
        <f t="shared" si="4"/>
        <v>50</v>
      </c>
      <c r="Q41" s="29">
        <f t="shared" si="0"/>
        <v>1.1600000000000001</v>
      </c>
      <c r="R41" s="9">
        <f t="shared" si="5"/>
        <v>0.31950000000000101</v>
      </c>
      <c r="S41" s="10">
        <f t="shared" si="1"/>
        <v>50.319499999999998</v>
      </c>
      <c r="T41" s="11">
        <f t="shared" si="2"/>
        <v>0.53846153846153844</v>
      </c>
      <c r="U41" s="12">
        <f t="shared" si="3"/>
        <v>6.3899999999999582E-3</v>
      </c>
      <c r="V41">
        <f>COUNTIF($L$2:L41,1)</f>
        <v>21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7.25" customHeight="1" x14ac:dyDescent="0.2">
      <c r="A42" s="3">
        <v>40</v>
      </c>
      <c r="B42" s="4">
        <v>44247</v>
      </c>
      <c r="C42" s="3" t="s">
        <v>133</v>
      </c>
      <c r="D42" s="3" t="s">
        <v>40</v>
      </c>
      <c r="E42" s="3">
        <v>1</v>
      </c>
      <c r="F42" s="3" t="s">
        <v>134</v>
      </c>
      <c r="G42" s="3" t="s">
        <v>21</v>
      </c>
      <c r="H42" s="3" t="s">
        <v>28</v>
      </c>
      <c r="I42" s="3" t="s">
        <v>29</v>
      </c>
      <c r="J42" s="5" t="s">
        <v>135</v>
      </c>
      <c r="K42" s="23"/>
      <c r="L42" s="6" t="s">
        <v>31</v>
      </c>
      <c r="M42" s="7">
        <v>1.98</v>
      </c>
      <c r="N42" s="7">
        <v>2</v>
      </c>
      <c r="O42" s="8" t="s">
        <v>32</v>
      </c>
      <c r="P42" s="7">
        <f t="shared" si="4"/>
        <v>52</v>
      </c>
      <c r="Q42" s="35">
        <f t="shared" si="0"/>
        <v>-2</v>
      </c>
      <c r="R42" s="9">
        <f t="shared" si="5"/>
        <v>-1.680499999999999</v>
      </c>
      <c r="S42" s="10">
        <f t="shared" si="1"/>
        <v>50.319499999999998</v>
      </c>
      <c r="T42" s="11">
        <f t="shared" si="2"/>
        <v>0.52500000000000002</v>
      </c>
      <c r="U42" s="12">
        <f t="shared" si="3"/>
        <v>-3.2317307692307735E-2</v>
      </c>
      <c r="V42">
        <f>COUNTIF($L$2:L42,1)</f>
        <v>21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7.25" customHeight="1" x14ac:dyDescent="0.2">
      <c r="A43" s="3">
        <v>41</v>
      </c>
      <c r="B43" s="4">
        <v>44247</v>
      </c>
      <c r="C43" s="3" t="s">
        <v>136</v>
      </c>
      <c r="D43" s="3" t="s">
        <v>37</v>
      </c>
      <c r="E43" s="3">
        <v>1</v>
      </c>
      <c r="F43" s="3" t="s">
        <v>52</v>
      </c>
      <c r="G43" s="3" t="s">
        <v>21</v>
      </c>
      <c r="H43" s="3" t="s">
        <v>28</v>
      </c>
      <c r="I43" s="3" t="s">
        <v>29</v>
      </c>
      <c r="J43" s="5" t="s">
        <v>35</v>
      </c>
      <c r="K43" s="23"/>
      <c r="L43" s="6" t="s">
        <v>31</v>
      </c>
      <c r="M43" s="7">
        <v>2.38</v>
      </c>
      <c r="N43" s="7">
        <v>1</v>
      </c>
      <c r="O43" s="8" t="s">
        <v>32</v>
      </c>
      <c r="P43" s="7">
        <f t="shared" si="4"/>
        <v>53</v>
      </c>
      <c r="Q43" s="35">
        <f t="shared" si="0"/>
        <v>-1</v>
      </c>
      <c r="R43" s="9">
        <f t="shared" si="5"/>
        <v>-2.680499999999999</v>
      </c>
      <c r="S43" s="10">
        <f t="shared" si="1"/>
        <v>50.319499999999998</v>
      </c>
      <c r="T43" s="11">
        <f t="shared" si="2"/>
        <v>0.51219512195121952</v>
      </c>
      <c r="U43" s="12">
        <f t="shared" si="3"/>
        <v>-5.0575471698113245E-2</v>
      </c>
      <c r="V43">
        <f>COUNTIF($L$2:L43,1)</f>
        <v>21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39.75" customHeight="1" x14ac:dyDescent="0.2">
      <c r="A44" s="3">
        <v>42</v>
      </c>
      <c r="B44" s="4">
        <v>44247</v>
      </c>
      <c r="C44" s="3" t="s">
        <v>137</v>
      </c>
      <c r="D44" s="3" t="s">
        <v>87</v>
      </c>
      <c r="E44" s="3">
        <v>3</v>
      </c>
      <c r="F44" s="3" t="s">
        <v>138</v>
      </c>
      <c r="G44" s="3" t="s">
        <v>21</v>
      </c>
      <c r="H44" s="3" t="s">
        <v>63</v>
      </c>
      <c r="I44" s="3" t="s">
        <v>29</v>
      </c>
      <c r="J44" s="5" t="s">
        <v>139</v>
      </c>
      <c r="K44" s="23" t="s">
        <v>162</v>
      </c>
      <c r="L44" s="6" t="s">
        <v>31</v>
      </c>
      <c r="M44" s="7">
        <v>2.67</v>
      </c>
      <c r="N44" s="7">
        <v>1</v>
      </c>
      <c r="O44" s="8" t="s">
        <v>32</v>
      </c>
      <c r="P44" s="7">
        <f t="shared" si="4"/>
        <v>54</v>
      </c>
      <c r="Q44" s="35">
        <f t="shared" si="0"/>
        <v>-1</v>
      </c>
      <c r="R44" s="9">
        <f t="shared" si="5"/>
        <v>-3.680499999999999</v>
      </c>
      <c r="S44" s="10">
        <f t="shared" si="1"/>
        <v>50.319499999999998</v>
      </c>
      <c r="T44" s="11">
        <f t="shared" si="2"/>
        <v>0.5</v>
      </c>
      <c r="U44" s="12">
        <f t="shared" si="3"/>
        <v>-6.8157407407407444E-2</v>
      </c>
      <c r="V44">
        <f>COUNTIF($L$2:L44,1)</f>
        <v>21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7.25" customHeight="1" x14ac:dyDescent="0.2">
      <c r="A45" s="3">
        <v>43</v>
      </c>
      <c r="B45" s="4">
        <v>44247</v>
      </c>
      <c r="C45" s="3" t="s">
        <v>140</v>
      </c>
      <c r="D45" s="3" t="s">
        <v>37</v>
      </c>
      <c r="E45" s="3">
        <v>1</v>
      </c>
      <c r="F45" s="3" t="s">
        <v>38</v>
      </c>
      <c r="G45" s="3" t="s">
        <v>21</v>
      </c>
      <c r="H45" s="3" t="s">
        <v>28</v>
      </c>
      <c r="I45" s="3" t="s">
        <v>22</v>
      </c>
      <c r="J45" s="5" t="s">
        <v>35</v>
      </c>
      <c r="K45" s="23"/>
      <c r="L45" s="6" t="s">
        <v>31</v>
      </c>
      <c r="M45" s="7">
        <v>1.847</v>
      </c>
      <c r="N45" s="7">
        <v>1.5</v>
      </c>
      <c r="O45" s="8" t="s">
        <v>32</v>
      </c>
      <c r="P45" s="7">
        <f t="shared" si="4"/>
        <v>55.5</v>
      </c>
      <c r="Q45" s="35">
        <f t="shared" si="0"/>
        <v>-1.5</v>
      </c>
      <c r="R45" s="9">
        <f t="shared" si="5"/>
        <v>-5.1804999999999986</v>
      </c>
      <c r="S45" s="10">
        <f t="shared" si="1"/>
        <v>50.319500000000005</v>
      </c>
      <c r="T45" s="11">
        <f t="shared" si="2"/>
        <v>0.48837209302325579</v>
      </c>
      <c r="U45" s="12">
        <f t="shared" si="3"/>
        <v>-9.3342342342342247E-2</v>
      </c>
      <c r="V45">
        <f>COUNTIF($L$2:L45,1)</f>
        <v>21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7.25" customHeight="1" x14ac:dyDescent="0.2">
      <c r="A46" s="3">
        <v>44</v>
      </c>
      <c r="B46" s="4">
        <v>44248</v>
      </c>
      <c r="C46" s="3" t="s">
        <v>141</v>
      </c>
      <c r="D46" s="3" t="s">
        <v>37</v>
      </c>
      <c r="E46" s="3">
        <v>1</v>
      </c>
      <c r="F46" s="3" t="s">
        <v>52</v>
      </c>
      <c r="G46" s="3" t="s">
        <v>21</v>
      </c>
      <c r="H46" s="3" t="s">
        <v>28</v>
      </c>
      <c r="I46" s="3" t="s">
        <v>29</v>
      </c>
      <c r="J46" s="13" t="s">
        <v>81</v>
      </c>
      <c r="K46" s="23"/>
      <c r="L46" s="6" t="s">
        <v>23</v>
      </c>
      <c r="M46" s="7">
        <v>2</v>
      </c>
      <c r="N46" s="7">
        <v>1</v>
      </c>
      <c r="O46" s="8" t="s">
        <v>32</v>
      </c>
      <c r="P46" s="7">
        <f t="shared" si="4"/>
        <v>56.5</v>
      </c>
      <c r="Q46" s="29">
        <f t="shared" si="0"/>
        <v>1</v>
      </c>
      <c r="R46" s="9">
        <f t="shared" si="5"/>
        <v>-4.1804999999999986</v>
      </c>
      <c r="S46" s="10">
        <f t="shared" si="1"/>
        <v>52.319500000000005</v>
      </c>
      <c r="T46" s="11">
        <f t="shared" si="2"/>
        <v>0.5</v>
      </c>
      <c r="U46" s="12">
        <f t="shared" si="3"/>
        <v>-7.3991150442477782E-2</v>
      </c>
      <c r="V46">
        <f>COUNTIF($L$2:L46,1)</f>
        <v>22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45</v>
      </c>
      <c r="B47" s="4">
        <v>44248</v>
      </c>
      <c r="C47" s="3" t="s">
        <v>142</v>
      </c>
      <c r="D47" s="3" t="s">
        <v>40</v>
      </c>
      <c r="E47" s="3">
        <v>2</v>
      </c>
      <c r="F47" s="3" t="s">
        <v>143</v>
      </c>
      <c r="G47" s="3" t="s">
        <v>21</v>
      </c>
      <c r="H47" s="3" t="s">
        <v>63</v>
      </c>
      <c r="I47" s="3" t="s">
        <v>29</v>
      </c>
      <c r="J47" s="5" t="s">
        <v>144</v>
      </c>
      <c r="K47" s="23"/>
      <c r="L47" s="6" t="s">
        <v>31</v>
      </c>
      <c r="M47" s="7">
        <v>2.2000000000000002</v>
      </c>
      <c r="N47" s="7">
        <v>1.5</v>
      </c>
      <c r="O47" s="8" t="s">
        <v>32</v>
      </c>
      <c r="P47" s="7">
        <f t="shared" si="4"/>
        <v>58</v>
      </c>
      <c r="Q47" s="35">
        <f t="shared" si="0"/>
        <v>-1.5</v>
      </c>
      <c r="R47" s="9">
        <f t="shared" si="5"/>
        <v>-5.6804999999999986</v>
      </c>
      <c r="S47" s="10">
        <f t="shared" si="1"/>
        <v>52.319500000000005</v>
      </c>
      <c r="T47" s="11">
        <f t="shared" si="2"/>
        <v>0.48888888888888887</v>
      </c>
      <c r="U47" s="12">
        <f t="shared" si="3"/>
        <v>-9.7939655172413709E-2</v>
      </c>
      <c r="V47">
        <f>COUNTIF($L$2:L47,1)</f>
        <v>22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7.25" customHeight="1" x14ac:dyDescent="0.2">
      <c r="A48" s="3">
        <v>46</v>
      </c>
      <c r="B48" s="4">
        <v>44248</v>
      </c>
      <c r="C48" s="3" t="s">
        <v>145</v>
      </c>
      <c r="D48" s="3" t="s">
        <v>37</v>
      </c>
      <c r="E48" s="3">
        <v>1</v>
      </c>
      <c r="F48" s="3" t="s">
        <v>27</v>
      </c>
      <c r="G48" s="3" t="s">
        <v>21</v>
      </c>
      <c r="H48" s="3" t="s">
        <v>63</v>
      </c>
      <c r="I48" s="3" t="s">
        <v>22</v>
      </c>
      <c r="J48" s="5" t="s">
        <v>146</v>
      </c>
      <c r="K48" s="23"/>
      <c r="L48" s="6" t="s">
        <v>31</v>
      </c>
      <c r="M48" s="7">
        <v>2.0499999999999998</v>
      </c>
      <c r="N48" s="7">
        <v>1.5</v>
      </c>
      <c r="O48" s="8" t="s">
        <v>32</v>
      </c>
      <c r="P48" s="7">
        <f t="shared" si="4"/>
        <v>59.5</v>
      </c>
      <c r="Q48" s="35">
        <f t="shared" si="0"/>
        <v>-1.5</v>
      </c>
      <c r="R48" s="9">
        <f t="shared" si="5"/>
        <v>-7.1804999999999986</v>
      </c>
      <c r="S48" s="10">
        <f t="shared" si="1"/>
        <v>52.319500000000005</v>
      </c>
      <c r="T48" s="11">
        <f t="shared" si="2"/>
        <v>0.47826086956521741</v>
      </c>
      <c r="U48" s="12">
        <f t="shared" si="3"/>
        <v>-0.12068067226890748</v>
      </c>
      <c r="V48">
        <f>COUNTIF($L$2:L48,1)</f>
        <v>22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7.25" customHeight="1" x14ac:dyDescent="0.2">
      <c r="A49" s="3">
        <v>47</v>
      </c>
      <c r="B49" s="4">
        <v>44250</v>
      </c>
      <c r="C49" s="3" t="s">
        <v>147</v>
      </c>
      <c r="D49" s="3" t="s">
        <v>40</v>
      </c>
      <c r="E49" s="3">
        <v>1</v>
      </c>
      <c r="F49" s="3" t="s">
        <v>148</v>
      </c>
      <c r="G49" s="3" t="s">
        <v>21</v>
      </c>
      <c r="H49" s="3" t="s">
        <v>28</v>
      </c>
      <c r="I49" s="3" t="s">
        <v>29</v>
      </c>
      <c r="J49" s="5" t="s">
        <v>74</v>
      </c>
      <c r="K49" s="23" t="s">
        <v>65</v>
      </c>
      <c r="L49" s="6" t="s">
        <v>31</v>
      </c>
      <c r="M49" s="7">
        <v>2.14</v>
      </c>
      <c r="N49" s="7">
        <v>1.5</v>
      </c>
      <c r="O49" s="8" t="s">
        <v>32</v>
      </c>
      <c r="P49" s="7">
        <f t="shared" si="4"/>
        <v>61</v>
      </c>
      <c r="Q49" s="35">
        <f t="shared" si="0"/>
        <v>-1.5</v>
      </c>
      <c r="R49" s="9">
        <f t="shared" si="5"/>
        <v>-8.6804999999999986</v>
      </c>
      <c r="S49" s="10">
        <f t="shared" si="1"/>
        <v>52.319500000000005</v>
      </c>
      <c r="T49" s="11">
        <f t="shared" si="2"/>
        <v>0.46808510638297873</v>
      </c>
      <c r="U49" s="12">
        <f t="shared" si="3"/>
        <v>-0.14230327868852452</v>
      </c>
      <c r="V49">
        <f>COUNTIF($L$2:L49,1)</f>
        <v>22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5.5" x14ac:dyDescent="0.2">
      <c r="A50" s="3">
        <v>48</v>
      </c>
      <c r="B50" s="4">
        <v>44254</v>
      </c>
      <c r="C50" s="3" t="s">
        <v>149</v>
      </c>
      <c r="D50" s="3" t="s">
        <v>40</v>
      </c>
      <c r="E50" s="3">
        <v>2</v>
      </c>
      <c r="F50" s="3" t="s">
        <v>127</v>
      </c>
      <c r="G50" s="3" t="s">
        <v>21</v>
      </c>
      <c r="H50" s="3" t="s">
        <v>63</v>
      </c>
      <c r="I50" s="3" t="s">
        <v>29</v>
      </c>
      <c r="J50" s="5" t="s">
        <v>150</v>
      </c>
      <c r="K50" s="23" t="s">
        <v>65</v>
      </c>
      <c r="L50" s="6" t="s">
        <v>31</v>
      </c>
      <c r="M50" s="7">
        <v>2</v>
      </c>
      <c r="N50" s="7">
        <v>1.5</v>
      </c>
      <c r="O50" s="8" t="s">
        <v>32</v>
      </c>
      <c r="P50" s="7">
        <f t="shared" si="4"/>
        <v>62.5</v>
      </c>
      <c r="Q50" s="35">
        <f t="shared" si="0"/>
        <v>-1.5</v>
      </c>
      <c r="R50" s="9">
        <f t="shared" si="5"/>
        <v>-10.180499999999999</v>
      </c>
      <c r="S50" s="10">
        <f t="shared" si="1"/>
        <v>52.319500000000005</v>
      </c>
      <c r="T50" s="11">
        <f t="shared" si="2"/>
        <v>0.45833333333333331</v>
      </c>
      <c r="U50" s="12">
        <f t="shared" si="3"/>
        <v>-0.16288799999999992</v>
      </c>
      <c r="V50">
        <f>COUNTIF($L$2:L50,1)</f>
        <v>22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7.25" customHeight="1" x14ac:dyDescent="0.2">
      <c r="A51" s="3">
        <v>49</v>
      </c>
      <c r="B51" s="4">
        <v>44254</v>
      </c>
      <c r="C51" s="3" t="s">
        <v>151</v>
      </c>
      <c r="D51" s="3" t="s">
        <v>26</v>
      </c>
      <c r="E51" s="3">
        <v>1</v>
      </c>
      <c r="F51" s="3" t="s">
        <v>52</v>
      </c>
      <c r="G51" s="3" t="s">
        <v>21</v>
      </c>
      <c r="H51" s="3" t="s">
        <v>28</v>
      </c>
      <c r="I51" s="3" t="s">
        <v>29</v>
      </c>
      <c r="J51" s="13" t="s">
        <v>81</v>
      </c>
      <c r="K51" s="23"/>
      <c r="L51" s="6" t="s">
        <v>23</v>
      </c>
      <c r="M51" s="7">
        <v>2.2400000000000002</v>
      </c>
      <c r="N51" s="7">
        <v>1</v>
      </c>
      <c r="O51" s="8" t="s">
        <v>32</v>
      </c>
      <c r="P51" s="7">
        <f t="shared" si="4"/>
        <v>63.5</v>
      </c>
      <c r="Q51" s="29">
        <f t="shared" si="0"/>
        <v>1.2400000000000002</v>
      </c>
      <c r="R51" s="9">
        <f t="shared" si="5"/>
        <v>-8.9404999999999983</v>
      </c>
      <c r="S51" s="10">
        <f t="shared" si="1"/>
        <v>54.5595</v>
      </c>
      <c r="T51" s="11">
        <f t="shared" si="2"/>
        <v>0.46938775510204084</v>
      </c>
      <c r="U51" s="12">
        <f t="shared" si="3"/>
        <v>-0.14079527559055119</v>
      </c>
      <c r="V51">
        <f>COUNTIF($L$2:L51,1)</f>
        <v>23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7.25" customHeight="1" x14ac:dyDescent="0.2">
      <c r="A52" s="3">
        <v>50</v>
      </c>
      <c r="B52" s="4">
        <v>44254</v>
      </c>
      <c r="C52" s="3" t="s">
        <v>152</v>
      </c>
      <c r="D52" s="3" t="s">
        <v>26</v>
      </c>
      <c r="E52" s="3">
        <v>1</v>
      </c>
      <c r="F52" s="3" t="s">
        <v>52</v>
      </c>
      <c r="G52" s="3" t="s">
        <v>21</v>
      </c>
      <c r="H52" s="3" t="s">
        <v>28</v>
      </c>
      <c r="I52" s="3" t="s">
        <v>29</v>
      </c>
      <c r="J52" s="13" t="s">
        <v>92</v>
      </c>
      <c r="K52" s="23"/>
      <c r="L52" s="6" t="s">
        <v>23</v>
      </c>
      <c r="M52" s="7">
        <v>2.06</v>
      </c>
      <c r="N52" s="7">
        <v>1</v>
      </c>
      <c r="O52" s="8" t="s">
        <v>32</v>
      </c>
      <c r="P52" s="7">
        <f t="shared" si="4"/>
        <v>64.5</v>
      </c>
      <c r="Q52" s="29">
        <f t="shared" si="0"/>
        <v>1.06</v>
      </c>
      <c r="R52" s="9">
        <f t="shared" si="5"/>
        <v>-7.8804999999999978</v>
      </c>
      <c r="S52" s="10">
        <f t="shared" si="1"/>
        <v>56.619500000000002</v>
      </c>
      <c r="T52" s="11">
        <f t="shared" si="2"/>
        <v>0.48</v>
      </c>
      <c r="U52" s="12">
        <f t="shared" si="3"/>
        <v>-0.12217829457364338</v>
      </c>
      <c r="V52">
        <f>COUNTIF($L$2:L52,1)</f>
        <v>24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7.25" customHeight="1" x14ac:dyDescent="0.2">
      <c r="A53" s="3">
        <v>51</v>
      </c>
      <c r="B53" s="4">
        <v>44254</v>
      </c>
      <c r="C53" s="3" t="s">
        <v>153</v>
      </c>
      <c r="D53" s="3" t="s">
        <v>26</v>
      </c>
      <c r="E53" s="3">
        <v>1</v>
      </c>
      <c r="F53" s="3" t="s">
        <v>52</v>
      </c>
      <c r="G53" s="3" t="s">
        <v>21</v>
      </c>
      <c r="H53" s="3" t="s">
        <v>28</v>
      </c>
      <c r="I53" s="3" t="s">
        <v>29</v>
      </c>
      <c r="J53" s="5" t="s">
        <v>112</v>
      </c>
      <c r="K53" s="23"/>
      <c r="L53" s="6" t="s">
        <v>31</v>
      </c>
      <c r="M53" s="7">
        <v>2.38</v>
      </c>
      <c r="N53" s="7">
        <v>1</v>
      </c>
      <c r="O53" s="8" t="s">
        <v>32</v>
      </c>
      <c r="P53" s="7">
        <f t="shared" si="4"/>
        <v>65.5</v>
      </c>
      <c r="Q53" s="35">
        <f t="shared" si="0"/>
        <v>-1</v>
      </c>
      <c r="R53" s="9">
        <f t="shared" si="5"/>
        <v>-8.8804999999999978</v>
      </c>
      <c r="S53" s="10">
        <f t="shared" si="1"/>
        <v>56.619500000000002</v>
      </c>
      <c r="T53" s="11">
        <f t="shared" si="2"/>
        <v>0.47058823529411764</v>
      </c>
      <c r="U53" s="12">
        <f t="shared" si="3"/>
        <v>-0.13558015267175569</v>
      </c>
      <c r="V53">
        <f>COUNTIF($L$2:L53,1)</f>
        <v>24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7.25" customHeight="1" x14ac:dyDescent="0.2">
      <c r="A54" s="3">
        <v>52</v>
      </c>
      <c r="B54" s="4">
        <v>44254</v>
      </c>
      <c r="C54" s="3" t="s">
        <v>154</v>
      </c>
      <c r="D54" s="3" t="s">
        <v>26</v>
      </c>
      <c r="E54" s="3">
        <v>1</v>
      </c>
      <c r="F54" s="3" t="s">
        <v>111</v>
      </c>
      <c r="G54" s="3" t="s">
        <v>21</v>
      </c>
      <c r="H54" s="3" t="s">
        <v>28</v>
      </c>
      <c r="I54" s="3" t="s">
        <v>29</v>
      </c>
      <c r="J54" s="5" t="s">
        <v>81</v>
      </c>
      <c r="K54" s="23" t="s">
        <v>155</v>
      </c>
      <c r="L54" s="6" t="s">
        <v>31</v>
      </c>
      <c r="M54" s="7">
        <v>2.0299999999999998</v>
      </c>
      <c r="N54" s="7">
        <v>1</v>
      </c>
      <c r="O54" s="8" t="s">
        <v>32</v>
      </c>
      <c r="P54" s="7">
        <f t="shared" si="4"/>
        <v>66.5</v>
      </c>
      <c r="Q54" s="35">
        <f t="shared" si="0"/>
        <v>-1</v>
      </c>
      <c r="R54" s="9">
        <f t="shared" si="5"/>
        <v>-9.8804999999999978</v>
      </c>
      <c r="S54" s="10">
        <f t="shared" si="1"/>
        <v>56.619500000000002</v>
      </c>
      <c r="T54" s="11">
        <f t="shared" si="2"/>
        <v>0.46153846153846156</v>
      </c>
      <c r="U54" s="12">
        <f t="shared" si="3"/>
        <v>-0.14857894736842103</v>
      </c>
      <c r="V54">
        <f>COUNTIF($L$2:L54,1)</f>
        <v>24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7.25" customHeight="1" x14ac:dyDescent="0.2">
      <c r="A55" s="3">
        <v>53</v>
      </c>
      <c r="B55" s="4">
        <v>44255</v>
      </c>
      <c r="C55" s="3" t="s">
        <v>156</v>
      </c>
      <c r="D55" s="3" t="s">
        <v>37</v>
      </c>
      <c r="E55" s="3">
        <v>1</v>
      </c>
      <c r="F55" s="3" t="s">
        <v>52</v>
      </c>
      <c r="G55" s="3" t="s">
        <v>21</v>
      </c>
      <c r="H55" s="3" t="s">
        <v>28</v>
      </c>
      <c r="I55" s="3" t="s">
        <v>29</v>
      </c>
      <c r="J55" s="5" t="s">
        <v>157</v>
      </c>
      <c r="K55" s="23"/>
      <c r="L55" s="6" t="s">
        <v>31</v>
      </c>
      <c r="M55" s="7">
        <v>2.02</v>
      </c>
      <c r="N55" s="7">
        <v>1</v>
      </c>
      <c r="O55" s="8" t="s">
        <v>32</v>
      </c>
      <c r="P55" s="7">
        <f t="shared" si="4"/>
        <v>67.5</v>
      </c>
      <c r="Q55" s="35">
        <f t="shared" si="0"/>
        <v>-1</v>
      </c>
      <c r="R55" s="9">
        <f t="shared" si="5"/>
        <v>-10.880499999999998</v>
      </c>
      <c r="S55" s="10">
        <f t="shared" si="1"/>
        <v>56.619500000000002</v>
      </c>
      <c r="T55" s="11">
        <f t="shared" si="2"/>
        <v>0.45283018867924529</v>
      </c>
      <c r="U55" s="12">
        <f t="shared" si="3"/>
        <v>-0.16119259259259255</v>
      </c>
      <c r="V55">
        <f>COUNTIF($L$2:L55,1)</f>
        <v>24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7.25" customHeight="1" x14ac:dyDescent="0.2">
      <c r="A56" s="3">
        <v>54</v>
      </c>
      <c r="B56" s="4">
        <v>44255</v>
      </c>
      <c r="C56" s="3" t="s">
        <v>158</v>
      </c>
      <c r="D56" s="3" t="s">
        <v>37</v>
      </c>
      <c r="E56" s="3">
        <v>1</v>
      </c>
      <c r="F56" s="3" t="s">
        <v>76</v>
      </c>
      <c r="G56" s="3" t="s">
        <v>21</v>
      </c>
      <c r="H56" s="3" t="s">
        <v>28</v>
      </c>
      <c r="I56" s="3" t="s">
        <v>29</v>
      </c>
      <c r="J56" s="13" t="s">
        <v>77</v>
      </c>
      <c r="K56" s="23"/>
      <c r="L56" s="6" t="s">
        <v>23</v>
      </c>
      <c r="M56" s="7">
        <v>1.9</v>
      </c>
      <c r="N56" s="7">
        <v>2</v>
      </c>
      <c r="O56" s="8" t="s">
        <v>32</v>
      </c>
      <c r="P56" s="7">
        <f t="shared" si="4"/>
        <v>69.5</v>
      </c>
      <c r="Q56" s="29">
        <f t="shared" si="0"/>
        <v>1.7999999999999998</v>
      </c>
      <c r="R56" s="9">
        <f t="shared" si="5"/>
        <v>-9.0804999999999971</v>
      </c>
      <c r="S56" s="10">
        <f t="shared" si="1"/>
        <v>60.419499999999999</v>
      </c>
      <c r="T56" s="11">
        <f t="shared" si="2"/>
        <v>0.46296296296296297</v>
      </c>
      <c r="U56" s="12">
        <f t="shared" si="3"/>
        <v>-0.13065467625899282</v>
      </c>
      <c r="V56">
        <f>COUNTIF($L$2:L56,1)</f>
        <v>25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7.25" customHeight="1" x14ac:dyDescent="0.2">
      <c r="A57" s="3">
        <v>55</v>
      </c>
      <c r="B57" s="4">
        <v>44255</v>
      </c>
      <c r="C57" s="3" t="s">
        <v>159</v>
      </c>
      <c r="D57" s="3" t="s">
        <v>26</v>
      </c>
      <c r="E57" s="3">
        <v>1</v>
      </c>
      <c r="F57" s="3" t="s">
        <v>84</v>
      </c>
      <c r="G57" s="3" t="s">
        <v>21</v>
      </c>
      <c r="H57" s="3" t="s">
        <v>28</v>
      </c>
      <c r="I57" s="3" t="s">
        <v>29</v>
      </c>
      <c r="J57" s="28" t="s">
        <v>60</v>
      </c>
      <c r="K57" s="23"/>
      <c r="L57" s="6" t="s">
        <v>23</v>
      </c>
      <c r="M57" s="7">
        <v>1</v>
      </c>
      <c r="N57" s="7">
        <v>2</v>
      </c>
      <c r="O57" s="8" t="s">
        <v>32</v>
      </c>
      <c r="P57" s="7">
        <f t="shared" si="4"/>
        <v>71.5</v>
      </c>
      <c r="Q57" s="30">
        <f t="shared" si="0"/>
        <v>0</v>
      </c>
      <c r="R57" s="9">
        <f t="shared" si="5"/>
        <v>-9.0804999999999971</v>
      </c>
      <c r="S57" s="10">
        <f t="shared" si="1"/>
        <v>62.419499999999999</v>
      </c>
      <c r="T57" s="11">
        <f t="shared" si="2"/>
        <v>0.47272727272727272</v>
      </c>
      <c r="U57" s="12">
        <f t="shared" si="3"/>
        <v>-0.127</v>
      </c>
      <c r="V57">
        <f>COUNTIF($L$2:L57,1)</f>
        <v>26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7.25" customHeight="1" x14ac:dyDescent="0.2">
      <c r="A58" s="3">
        <v>56</v>
      </c>
      <c r="B58" s="4">
        <v>44255</v>
      </c>
      <c r="C58" s="3" t="s">
        <v>160</v>
      </c>
      <c r="D58" s="3" t="s">
        <v>37</v>
      </c>
      <c r="E58" s="3">
        <v>1</v>
      </c>
      <c r="F58" s="3" t="s">
        <v>52</v>
      </c>
      <c r="G58" s="3" t="s">
        <v>21</v>
      </c>
      <c r="H58" s="3" t="s">
        <v>28</v>
      </c>
      <c r="I58" s="3" t="s">
        <v>29</v>
      </c>
      <c r="J58" s="13" t="s">
        <v>81</v>
      </c>
      <c r="K58" s="23"/>
      <c r="L58" s="6" t="s">
        <v>23</v>
      </c>
      <c r="M58" s="7">
        <v>2.1</v>
      </c>
      <c r="N58" s="7">
        <v>1</v>
      </c>
      <c r="O58" s="8" t="s">
        <v>32</v>
      </c>
      <c r="P58" s="7">
        <f t="shared" si="4"/>
        <v>72.5</v>
      </c>
      <c r="Q58" s="29">
        <f t="shared" si="0"/>
        <v>1.1000000000000001</v>
      </c>
      <c r="R58" s="9">
        <f t="shared" si="5"/>
        <v>-7.9804999999999975</v>
      </c>
      <c r="S58" s="10">
        <f t="shared" si="1"/>
        <v>64.519500000000008</v>
      </c>
      <c r="T58" s="11">
        <f t="shared" si="2"/>
        <v>0.48214285714285715</v>
      </c>
      <c r="U58" s="12">
        <f t="shared" si="3"/>
        <v>-0.11007586206896541</v>
      </c>
      <c r="V58">
        <f>COUNTIF($L$2:L58,1)</f>
        <v>27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7.25" customHeight="1" x14ac:dyDescent="0.2">
      <c r="A59" s="3">
        <v>57</v>
      </c>
      <c r="B59" s="4">
        <v>44255</v>
      </c>
      <c r="C59" s="3" t="s">
        <v>161</v>
      </c>
      <c r="D59" s="3" t="s">
        <v>37</v>
      </c>
      <c r="E59" s="3">
        <v>1</v>
      </c>
      <c r="F59" s="3" t="s">
        <v>84</v>
      </c>
      <c r="G59" s="3" t="s">
        <v>21</v>
      </c>
      <c r="H59" s="3" t="s">
        <v>28</v>
      </c>
      <c r="I59" s="3" t="s">
        <v>22</v>
      </c>
      <c r="J59" s="13" t="s">
        <v>77</v>
      </c>
      <c r="K59" s="23"/>
      <c r="L59" s="6" t="s">
        <v>23</v>
      </c>
      <c r="M59" s="7">
        <v>1.98</v>
      </c>
      <c r="N59" s="7">
        <v>1.5</v>
      </c>
      <c r="O59" s="8" t="s">
        <v>32</v>
      </c>
      <c r="P59" s="7">
        <f t="shared" si="4"/>
        <v>74</v>
      </c>
      <c r="Q59" s="29">
        <f t="shared" si="0"/>
        <v>1.4699999999999998</v>
      </c>
      <c r="R59" s="32">
        <f t="shared" si="5"/>
        <v>-6.5104999999999977</v>
      </c>
      <c r="S59" s="33">
        <f t="shared" si="1"/>
        <v>67.489500000000007</v>
      </c>
      <c r="T59" s="34">
        <f t="shared" si="2"/>
        <v>0.49122807017543857</v>
      </c>
      <c r="U59" s="12">
        <f t="shared" si="3"/>
        <v>-8.7979729729729644E-2</v>
      </c>
      <c r="V59">
        <f>COUNTIF($L$2:L59,1)</f>
        <v>28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</sheetData>
  <sheetProtection selectLockedCells="1" selectUnlockedCells="1"/>
  <autoFilter ref="A1:IK59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ignoredErrors>
    <ignoredError sqref="J17 J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Februar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2021-03-01T14:08:59Z</dcterms:modified>
</cp:coreProperties>
</file>