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M\Dropbox\Tippbrüder\Statistik\"/>
    </mc:Choice>
  </mc:AlternateContent>
  <xr:revisionPtr revIDLastSave="0" documentId="13_ncr:1_{D685EBFE-C5C1-4C63-A378-4718F6380BC1}" xr6:coauthVersionLast="46" xr6:coauthVersionMax="46" xr10:uidLastSave="{00000000-0000-0000-0000-000000000000}"/>
  <bookViews>
    <workbookView xWindow="-120" yWindow="-120" windowWidth="29040" windowHeight="15840" tabRatio="282" xr2:uid="{00000000-000D-0000-FFFF-FFFF00000000}"/>
  </bookViews>
  <sheets>
    <sheet name="Januar" sheetId="1" r:id="rId1"/>
  </sheets>
  <definedNames>
    <definedName name="__Anonymous_Sheet_DB__1">Januar!#REF!</definedName>
    <definedName name="__xlnm._FilterDatabase" localSheetId="0">Januar!#REF!</definedName>
    <definedName name="__xlnm._FilterDatabase_1">Januar!#REF!</definedName>
    <definedName name="_xlnm._FilterDatabase" localSheetId="0" hidden="1">Januar!$A$1:$IK$46</definedName>
    <definedName name="Excel_BuiltIn__FilterDatabase" localSheetId="0">Januar!#REF!</definedName>
    <definedName name="Excel_BuiltIn__FilterDatabase_1">Januar!#REF!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85" i="1" l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/>
  <c r="Q77" i="1"/>
  <c r="V76" i="1"/>
  <c r="T76" i="1" s="1"/>
  <c r="Q76" i="1"/>
  <c r="V75" i="1"/>
  <c r="T75" i="1" s="1"/>
  <c r="Q75" i="1"/>
  <c r="V74" i="1"/>
  <c r="T74" i="1" s="1"/>
  <c r="Q74" i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P74" i="1"/>
  <c r="P75" i="1" s="1"/>
  <c r="S75" i="1" l="1"/>
  <c r="U75" i="1" s="1"/>
  <c r="P76" i="1"/>
  <c r="S74" i="1"/>
  <c r="U74" i="1" s="1"/>
  <c r="P77" i="1" l="1"/>
  <c r="S76" i="1"/>
  <c r="U76" i="1" s="1"/>
  <c r="S77" i="1" l="1"/>
  <c r="U77" i="1" s="1"/>
  <c r="P78" i="1"/>
  <c r="P79" i="1" l="1"/>
  <c r="S78" i="1"/>
  <c r="U78" i="1" s="1"/>
  <c r="P80" i="1" l="1"/>
  <c r="S79" i="1"/>
  <c r="U79" i="1" s="1"/>
  <c r="S80" i="1" l="1"/>
  <c r="U80" i="1" s="1"/>
  <c r="P81" i="1"/>
  <c r="P82" i="1" l="1"/>
  <c r="S81" i="1"/>
  <c r="U81" i="1" s="1"/>
  <c r="S82" i="1" l="1"/>
  <c r="U82" i="1" s="1"/>
  <c r="P83" i="1"/>
  <c r="P84" i="1" l="1"/>
  <c r="S83" i="1"/>
  <c r="U83" i="1" s="1"/>
  <c r="P85" i="1" l="1"/>
  <c r="S85" i="1" s="1"/>
  <c r="U85" i="1" s="1"/>
  <c r="S84" i="1"/>
  <c r="U84" i="1" s="1"/>
  <c r="V73" i="1" l="1"/>
  <c r="T73" i="1" s="1"/>
  <c r="Q73" i="1"/>
  <c r="R73" i="1" s="1"/>
  <c r="P73" i="1"/>
  <c r="S73" i="1" s="1"/>
  <c r="U73" i="1" s="1"/>
  <c r="V72" i="1"/>
  <c r="T72" i="1" s="1"/>
  <c r="Q72" i="1"/>
  <c r="V71" i="1"/>
  <c r="T71" i="1" s="1"/>
  <c r="Q71" i="1"/>
  <c r="V70" i="1"/>
  <c r="T70" i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/>
  <c r="Q63" i="1"/>
  <c r="V62" i="1"/>
  <c r="T62" i="1"/>
  <c r="Q62" i="1"/>
  <c r="V61" i="1"/>
  <c r="T61" i="1" s="1"/>
  <c r="Q61" i="1"/>
  <c r="V60" i="1"/>
  <c r="T60" i="1" s="1"/>
  <c r="Q60" i="1"/>
  <c r="V59" i="1"/>
  <c r="T59" i="1" s="1"/>
  <c r="Q59" i="1"/>
  <c r="V58" i="1"/>
  <c r="T58" i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/>
  <c r="Q51" i="1"/>
  <c r="V50" i="1"/>
  <c r="T50" i="1" s="1"/>
  <c r="Q50" i="1"/>
  <c r="V49" i="1"/>
  <c r="T49" i="1" s="1"/>
  <c r="Q49" i="1"/>
  <c r="V48" i="1"/>
  <c r="T48" i="1" s="1"/>
  <c r="Q48" i="1"/>
  <c r="P48" i="1"/>
  <c r="V47" i="1"/>
  <c r="T47" i="1" s="1"/>
  <c r="Q47" i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P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S47" i="1" l="1"/>
  <c r="U47" i="1" s="1"/>
  <c r="S48" i="1"/>
  <c r="U48" i="1" s="1"/>
  <c r="P49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R4" i="1" s="1"/>
  <c r="P3" i="1"/>
  <c r="P4" i="1" s="1"/>
  <c r="S49" i="1" l="1"/>
  <c r="U49" i="1" s="1"/>
  <c r="P50" i="1"/>
  <c r="R5" i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S4" i="1"/>
  <c r="U4" i="1" s="1"/>
  <c r="P5" i="1"/>
  <c r="S3" i="1"/>
  <c r="U3" i="1" s="1"/>
  <c r="S50" i="1" l="1"/>
  <c r="U50" i="1" s="1"/>
  <c r="P51" i="1"/>
  <c r="P6" i="1"/>
  <c r="S5" i="1"/>
  <c r="U5" i="1" s="1"/>
  <c r="P52" i="1" l="1"/>
  <c r="S51" i="1"/>
  <c r="U51" i="1" s="1"/>
  <c r="S6" i="1"/>
  <c r="U6" i="1" s="1"/>
  <c r="P7" i="1"/>
  <c r="P53" i="1" l="1"/>
  <c r="S52" i="1"/>
  <c r="U52" i="1" s="1"/>
  <c r="P8" i="1"/>
  <c r="S7" i="1"/>
  <c r="U7" i="1" s="1"/>
  <c r="S53" i="1" l="1"/>
  <c r="U53" i="1" s="1"/>
  <c r="P54" i="1"/>
  <c r="P9" i="1"/>
  <c r="S8" i="1"/>
  <c r="U8" i="1" s="1"/>
  <c r="S54" i="1" l="1"/>
  <c r="U54" i="1" s="1"/>
  <c r="P55" i="1"/>
  <c r="S9" i="1"/>
  <c r="U9" i="1" s="1"/>
  <c r="P10" i="1"/>
  <c r="S55" i="1" l="1"/>
  <c r="U55" i="1" s="1"/>
  <c r="P56" i="1"/>
  <c r="P11" i="1"/>
  <c r="S10" i="1"/>
  <c r="U10" i="1" s="1"/>
  <c r="P57" i="1" l="1"/>
  <c r="S56" i="1"/>
  <c r="U56" i="1" s="1"/>
  <c r="P12" i="1"/>
  <c r="S11" i="1"/>
  <c r="U11" i="1" s="1"/>
  <c r="P58" i="1" l="1"/>
  <c r="S57" i="1"/>
  <c r="U57" i="1" s="1"/>
  <c r="P13" i="1"/>
  <c r="S12" i="1"/>
  <c r="U12" i="1" s="1"/>
  <c r="S58" i="1" l="1"/>
  <c r="U58" i="1" s="1"/>
  <c r="P59" i="1"/>
  <c r="S13" i="1"/>
  <c r="U13" i="1" s="1"/>
  <c r="P14" i="1"/>
  <c r="P60" i="1" l="1"/>
  <c r="S59" i="1"/>
  <c r="U59" i="1" s="1"/>
  <c r="P15" i="1"/>
  <c r="S14" i="1"/>
  <c r="U14" i="1" s="1"/>
  <c r="S60" i="1" l="1"/>
  <c r="U60" i="1" s="1"/>
  <c r="P61" i="1"/>
  <c r="S15" i="1"/>
  <c r="U15" i="1" s="1"/>
  <c r="P16" i="1"/>
  <c r="P62" i="1" l="1"/>
  <c r="S61" i="1"/>
  <c r="U61" i="1" s="1"/>
  <c r="P17" i="1"/>
  <c r="S16" i="1"/>
  <c r="U16" i="1" s="1"/>
  <c r="S62" i="1" l="1"/>
  <c r="U62" i="1" s="1"/>
  <c r="P63" i="1"/>
  <c r="S17" i="1"/>
  <c r="U17" i="1" s="1"/>
  <c r="P18" i="1"/>
  <c r="P64" i="1" l="1"/>
  <c r="S63" i="1"/>
  <c r="U63" i="1" s="1"/>
  <c r="P19" i="1"/>
  <c r="S18" i="1"/>
  <c r="U18" i="1" s="1"/>
  <c r="P65" i="1" l="1"/>
  <c r="S64" i="1"/>
  <c r="U64" i="1" s="1"/>
  <c r="S19" i="1"/>
  <c r="U19" i="1" s="1"/>
  <c r="P20" i="1"/>
  <c r="P66" i="1" l="1"/>
  <c r="S65" i="1"/>
  <c r="U65" i="1" s="1"/>
  <c r="P21" i="1"/>
  <c r="S20" i="1"/>
  <c r="U20" i="1" s="1"/>
  <c r="P67" i="1" l="1"/>
  <c r="S66" i="1"/>
  <c r="U66" i="1" s="1"/>
  <c r="P22" i="1"/>
  <c r="S21" i="1"/>
  <c r="U21" i="1" s="1"/>
  <c r="S67" i="1" l="1"/>
  <c r="U67" i="1" s="1"/>
  <c r="P68" i="1"/>
  <c r="S22" i="1"/>
  <c r="U22" i="1" s="1"/>
  <c r="P23" i="1"/>
  <c r="P69" i="1" l="1"/>
  <c r="S68" i="1"/>
  <c r="U68" i="1" s="1"/>
  <c r="S23" i="1"/>
  <c r="U23" i="1" s="1"/>
  <c r="P24" i="1"/>
  <c r="S69" i="1" l="1"/>
  <c r="U69" i="1" s="1"/>
  <c r="P70" i="1"/>
  <c r="P25" i="1"/>
  <c r="S24" i="1"/>
  <c r="U24" i="1" s="1"/>
  <c r="P71" i="1" l="1"/>
  <c r="S70" i="1"/>
  <c r="U70" i="1" s="1"/>
  <c r="S25" i="1"/>
  <c r="U25" i="1" s="1"/>
  <c r="P26" i="1"/>
  <c r="P72" i="1" l="1"/>
  <c r="S72" i="1" s="1"/>
  <c r="U72" i="1" s="1"/>
  <c r="S71" i="1"/>
  <c r="U71" i="1" s="1"/>
  <c r="P27" i="1"/>
  <c r="S26" i="1"/>
  <c r="U26" i="1" s="1"/>
  <c r="S27" i="1" l="1"/>
  <c r="U27" i="1" s="1"/>
  <c r="P28" i="1"/>
  <c r="P29" i="1" l="1"/>
  <c r="S28" i="1"/>
  <c r="U28" i="1" s="1"/>
  <c r="S29" i="1" l="1"/>
  <c r="U29" i="1" s="1"/>
  <c r="P30" i="1"/>
  <c r="P31" i="1" l="1"/>
  <c r="S30" i="1"/>
  <c r="U30" i="1" s="1"/>
  <c r="S31" i="1" l="1"/>
  <c r="U31" i="1" s="1"/>
  <c r="P32" i="1"/>
  <c r="P33" i="1" l="1"/>
  <c r="S32" i="1"/>
  <c r="U32" i="1" s="1"/>
  <c r="P34" i="1" l="1"/>
  <c r="S33" i="1"/>
  <c r="U33" i="1" s="1"/>
  <c r="S34" i="1" l="1"/>
  <c r="U34" i="1" s="1"/>
  <c r="P35" i="1"/>
  <c r="P36" i="1" l="1"/>
  <c r="S35" i="1"/>
  <c r="U35" i="1" s="1"/>
  <c r="S36" i="1" l="1"/>
  <c r="U36" i="1" s="1"/>
  <c r="P37" i="1"/>
  <c r="P38" i="1" l="1"/>
  <c r="S37" i="1"/>
  <c r="U37" i="1" s="1"/>
  <c r="S38" i="1" l="1"/>
  <c r="U38" i="1" s="1"/>
  <c r="P39" i="1"/>
  <c r="P40" i="1" l="1"/>
  <c r="S39" i="1"/>
  <c r="U39" i="1" s="1"/>
  <c r="P41" i="1" l="1"/>
  <c r="S40" i="1"/>
  <c r="U40" i="1" s="1"/>
  <c r="P42" i="1" l="1"/>
  <c r="S41" i="1"/>
  <c r="U41" i="1" s="1"/>
  <c r="P43" i="1" l="1"/>
  <c r="S42" i="1"/>
  <c r="U42" i="1" s="1"/>
  <c r="S43" i="1" l="1"/>
  <c r="U43" i="1" s="1"/>
  <c r="P44" i="1"/>
  <c r="P45" i="1" l="1"/>
  <c r="S44" i="1"/>
  <c r="U44" i="1" s="1"/>
  <c r="P46" i="1" l="1"/>
  <c r="S46" i="1" s="1"/>
  <c r="U46" i="1" s="1"/>
  <c r="S45" i="1"/>
  <c r="U45" i="1" s="1"/>
</calcChain>
</file>

<file path=xl/sharedStrings.xml><?xml version="1.0" encoding="utf-8"?>
<sst xmlns="http://schemas.openxmlformats.org/spreadsheetml/2006/main" count="796" uniqueCount="256">
  <si>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</si>
  <si>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</si>
  <si>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</si>
  <si>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</si>
  <si>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</si>
  <si>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</si>
  <si>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</si>
  <si>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</si>
  <si>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</si>
  <si>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</si>
  <si>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</si>
  <si>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</si>
  <si>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</si>
  <si>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</si>
  <si>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</si>
  <si>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</si>
  <si>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</si>
  <si>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</si>
  <si>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</si>
  <si>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</si>
  <si>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</si>
  <si>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1</t>
  </si>
  <si>
    <t>asian</t>
  </si>
  <si>
    <t>nein</t>
  </si>
  <si>
    <t>Pregame</t>
  </si>
  <si>
    <t>0</t>
  </si>
  <si>
    <t>Fussball</t>
  </si>
  <si>
    <t>NFL</t>
  </si>
  <si>
    <t>Clemson - Ohio State</t>
  </si>
  <si>
    <t>1 asian -6,5</t>
  </si>
  <si>
    <t>28-49</t>
  </si>
  <si>
    <t>Villarreal - Levante
Hertha - Schalke</t>
  </si>
  <si>
    <t>beide treffen
beide treffen</t>
  </si>
  <si>
    <t>cbet</t>
  </si>
  <si>
    <r>
      <t xml:space="preserve">2-1
</t>
    </r>
    <r>
      <rPr>
        <b/>
        <sz val="10"/>
        <color rgb="FFFF0000"/>
        <rFont val="Arial"/>
        <family val="2"/>
      </rPr>
      <t>3-0</t>
    </r>
  </si>
  <si>
    <t>Fankfurt - Leverkusen
Bremen - Union</t>
  </si>
  <si>
    <r>
      <t xml:space="preserve">2-1
</t>
    </r>
    <r>
      <rPr>
        <b/>
        <sz val="10"/>
        <color rgb="FFFF0000"/>
        <rFont val="Arial"/>
        <family val="2"/>
      </rPr>
      <t>0-2</t>
    </r>
  </si>
  <si>
    <t>1cm Abseitstor…
Elfer nicht gegeben</t>
  </si>
  <si>
    <t>Hoffenheim - Freiburg
Juve - Udinese</t>
  </si>
  <si>
    <t>beide treffen
1</t>
  </si>
  <si>
    <t>yoni</t>
  </si>
  <si>
    <r>
      <rPr>
        <b/>
        <sz val="10"/>
        <color rgb="FF00B050"/>
        <rFont val="Arial"/>
        <family val="2"/>
      </rPr>
      <t>1-3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4-1</t>
    </r>
  </si>
  <si>
    <t>Florenz - Bologna
Huesca - Barca</t>
  </si>
  <si>
    <t>beide treffen
2</t>
  </si>
  <si>
    <r>
      <t xml:space="preserve">0-0
</t>
    </r>
    <r>
      <rPr>
        <b/>
        <sz val="10"/>
        <color rgb="FF00B050"/>
        <rFont val="Arial"/>
        <family val="2"/>
      </rPr>
      <t>0-1</t>
    </r>
  </si>
  <si>
    <t>Roma - Sampdoria
Atalanta - Sassuolo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</si>
  <si>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5-1</t>
    </r>
  </si>
  <si>
    <t>Browns - Steelers
Giants - Cowboys
Chiefs - Chargers
Texans - Titans</t>
  </si>
  <si>
    <t>1
2
2
2</t>
  </si>
  <si>
    <r>
      <rPr>
        <b/>
        <sz val="10"/>
        <color rgb="FF00B050"/>
        <rFont val="Arial"/>
        <family val="2"/>
      </rPr>
      <t>24-22</t>
    </r>
    <r>
      <rPr>
        <b/>
        <sz val="10"/>
        <color rgb="FFFF0000"/>
        <rFont val="Arial"/>
        <family val="2"/>
      </rPr>
      <t xml:space="preserve">
23-19
</t>
    </r>
    <r>
      <rPr>
        <b/>
        <sz val="10"/>
        <color rgb="FF00B050"/>
        <rFont val="Arial"/>
        <family val="2"/>
      </rPr>
      <t>21-38
38-41</t>
    </r>
  </si>
  <si>
    <t>letzter Drive Int statt Td</t>
  </si>
  <si>
    <t>Grizzlies - Lakers
Blazers - Bulls</t>
  </si>
  <si>
    <t>NBA</t>
  </si>
  <si>
    <t>2
1 asian -7</t>
  </si>
  <si>
    <r>
      <rPr>
        <b/>
        <sz val="10"/>
        <color rgb="FF00B050"/>
        <rFont val="Arial"/>
        <family val="2"/>
      </rPr>
      <t>94-92</t>
    </r>
    <r>
      <rPr>
        <b/>
        <sz val="10"/>
        <color rgb="FFFF0000"/>
        <rFont val="Arial"/>
        <family val="2"/>
      </rPr>
      <t xml:space="preserve">
108-111</t>
    </r>
  </si>
  <si>
    <t>Neapel - Spezia</t>
  </si>
  <si>
    <t>1 asian -1</t>
  </si>
  <si>
    <t>Live</t>
  </si>
  <si>
    <t>1-2</t>
  </si>
  <si>
    <t>Stuttgart II - Balingen</t>
  </si>
  <si>
    <t>Amateure</t>
  </si>
  <si>
    <t>2-3</t>
  </si>
  <si>
    <t>St. Pölten - Steyr</t>
  </si>
  <si>
    <t>1 asian -0,5 1. Hz</t>
  </si>
  <si>
    <t>0-0</t>
  </si>
  <si>
    <t>allein vor dem Tor..</t>
  </si>
  <si>
    <t>Homburg - Bahlinger</t>
  </si>
  <si>
    <t>0-1</t>
  </si>
  <si>
    <t>Frankfurt - Walldorf</t>
  </si>
  <si>
    <t>2-0</t>
  </si>
  <si>
    <t>Leverkusen - Bremen</t>
  </si>
  <si>
    <t>1 asian -1,25</t>
  </si>
  <si>
    <t>1-1</t>
  </si>
  <si>
    <t>Schalke - Hoffenheim</t>
  </si>
  <si>
    <t>beide treffen &amp; over 2,5</t>
  </si>
  <si>
    <t>4-0</t>
  </si>
  <si>
    <t>Emmen - Twente</t>
  </si>
  <si>
    <t>1-4</t>
  </si>
  <si>
    <t>Milan - Turin
Granada - Barca</t>
  </si>
  <si>
    <t>2-0
0-4</t>
  </si>
  <si>
    <t>Bills - Colts
Washington - Buccs</t>
  </si>
  <si>
    <t>1 asian -3,5
2 asian -3,5</t>
  </si>
  <si>
    <r>
      <rPr>
        <b/>
        <sz val="10"/>
        <color rgb="FFFF0000"/>
        <rFont val="Arial"/>
        <family val="2"/>
      </rPr>
      <t>27-24</t>
    </r>
    <r>
      <rPr>
        <b/>
        <sz val="10"/>
        <color rgb="FF00B050"/>
        <rFont val="Arial"/>
        <family val="2"/>
      </rPr>
      <t xml:space="preserve">
23-31</t>
    </r>
  </si>
  <si>
    <t>Washington - Buccs
Bielefeld - Hertha</t>
  </si>
  <si>
    <t>2 asian -3,5
2 asian 0</t>
  </si>
  <si>
    <r>
      <t xml:space="preserve">23-31
</t>
    </r>
    <r>
      <rPr>
        <b/>
        <sz val="10"/>
        <color rgb="FFFF0000"/>
        <rFont val="Arial"/>
        <family val="2"/>
      </rPr>
      <t>1-0</t>
    </r>
  </si>
  <si>
    <t>Parma - Lazio</t>
  </si>
  <si>
    <t>2 asian -0,75</t>
  </si>
  <si>
    <t>0-2</t>
  </si>
  <si>
    <t>Udinese - Neapel</t>
  </si>
  <si>
    <t>Juve - Sassuolo
Valladolid - Valencia</t>
  </si>
  <si>
    <r>
      <t xml:space="preserve">3-1
</t>
    </r>
    <r>
      <rPr>
        <b/>
        <sz val="10"/>
        <color rgb="FFFF0000"/>
        <rFont val="Arial"/>
        <family val="2"/>
      </rPr>
      <t>0-1</t>
    </r>
  </si>
  <si>
    <t>Pfosten, alleine vorm Tor, ..</t>
  </si>
  <si>
    <t>Saints - Bears
Steelers - Browns</t>
  </si>
  <si>
    <t>1 asian -3,5
1</t>
  </si>
  <si>
    <r>
      <t xml:space="preserve">21-9
</t>
    </r>
    <r>
      <rPr>
        <b/>
        <sz val="10"/>
        <color rgb="FFFF0000"/>
        <rFont val="Arial"/>
        <family val="2"/>
      </rPr>
      <t>37-48</t>
    </r>
  </si>
  <si>
    <t>lächerlich, Fumble statt Fg kurz vor Ende</t>
  </si>
  <si>
    <t>18 Punkte Führung…</t>
  </si>
  <si>
    <t>Chancenwucher, Witzelfer ..</t>
  </si>
  <si>
    <t>"erste Halbzeit zum Vergessen"</t>
  </si>
  <si>
    <t>einzige Bahlinger Chance</t>
  </si>
  <si>
    <t>Handelfer nicht gegeben</t>
  </si>
  <si>
    <t>der blanke Hohn</t>
  </si>
  <si>
    <t>4 Ints, verkackter Snap, 24 Punkte geschenkt</t>
  </si>
  <si>
    <t>Testspiel</t>
  </si>
  <si>
    <t>geschenktes Gegentor</t>
  </si>
  <si>
    <t>Den Haag - Venlo</t>
  </si>
  <si>
    <t>Sittard - Sparta Rotterdam</t>
  </si>
  <si>
    <t>Willem II - Groningen</t>
  </si>
  <si>
    <t>Union - Leverkusen
Lazio - Roma</t>
  </si>
  <si>
    <t>Karten</t>
  </si>
  <si>
    <t>1 over 1,5
2 over 1,5</t>
  </si>
  <si>
    <t>df</t>
  </si>
  <si>
    <r>
      <rPr>
        <b/>
        <sz val="10"/>
        <color rgb="FFFF0000"/>
        <rFont val="Arial"/>
        <family val="2"/>
      </rPr>
      <t>1</t>
    </r>
    <r>
      <rPr>
        <b/>
        <sz val="10"/>
        <color rgb="FF00B050"/>
        <rFont val="Arial"/>
        <family val="2"/>
      </rPr>
      <t xml:space="preserve">
4</t>
    </r>
  </si>
  <si>
    <t>Union - Leverkusen</t>
  </si>
  <si>
    <t>1-0</t>
  </si>
  <si>
    <t>Chancenwucher, Pfosten etc</t>
  </si>
  <si>
    <t>Montpellier - Monaco</t>
  </si>
  <si>
    <t>Wolverhampton - West Brom</t>
  </si>
  <si>
    <t>1 asian -0,75</t>
  </si>
  <si>
    <t>2x Elfer, 1x Foul vor Tor</t>
  </si>
  <si>
    <t>Bremen - Augsburg
Köln - Hertha</t>
  </si>
  <si>
    <t>2 over 1,5
2 over 1,5</t>
  </si>
  <si>
    <r>
      <rPr>
        <b/>
        <sz val="10"/>
        <color rgb="FFFF0000"/>
        <rFont val="Arial"/>
        <family val="2"/>
      </rPr>
      <t>1</t>
    </r>
    <r>
      <rPr>
        <b/>
        <sz val="10"/>
        <color rgb="FF00B050"/>
        <rFont val="Arial"/>
        <family val="2"/>
      </rPr>
      <t xml:space="preserve">
2</t>
    </r>
  </si>
  <si>
    <t xml:space="preserve">18 Fouls
</t>
  </si>
  <si>
    <t>Hoffenheim - Bielefeld
Köln - Hertha</t>
  </si>
  <si>
    <t>2 over 1,5
1 over 1,5</t>
  </si>
  <si>
    <r>
      <rPr>
        <b/>
        <sz val="10"/>
        <color rgb="FFFF0000"/>
        <rFont val="Arial"/>
        <family val="2"/>
      </rPr>
      <t>1</t>
    </r>
    <r>
      <rPr>
        <b/>
        <sz val="10"/>
        <color rgb="FF00B050"/>
        <rFont val="Arial"/>
        <family val="2"/>
      </rPr>
      <t xml:space="preserve">
3</t>
    </r>
  </si>
  <si>
    <t xml:space="preserve">21 Fouls
</t>
  </si>
  <si>
    <t>F. Köln - Bergisch
Oberhausen - Wegberg</t>
  </si>
  <si>
    <t>1
1</t>
  </si>
  <si>
    <t>3-0
5-0</t>
  </si>
  <si>
    <t>Bologna - Verona</t>
  </si>
  <si>
    <t>Marseille - Nimes
Angers - PSG</t>
  </si>
  <si>
    <t>1
2</t>
  </si>
  <si>
    <r>
      <rPr>
        <b/>
        <sz val="10"/>
        <color rgb="FFFF0000"/>
        <rFont val="Arial"/>
        <family val="2"/>
      </rPr>
      <t>1-2</t>
    </r>
    <r>
      <rPr>
        <b/>
        <sz val="10"/>
        <color rgb="FF00B050"/>
        <rFont val="Arial"/>
        <family val="2"/>
      </rPr>
      <t xml:space="preserve">
0-1</t>
    </r>
  </si>
  <si>
    <t>Elfer verschossen etc</t>
  </si>
  <si>
    <t>Turin - Spezia</t>
  </si>
  <si>
    <t>Hartberg - Klagenfurt</t>
  </si>
  <si>
    <t>1 asian +0,5</t>
  </si>
  <si>
    <t>1-3</t>
  </si>
  <si>
    <t>Utrecht - Heracles</t>
  </si>
  <si>
    <t>Sampdoria - Udinese</t>
  </si>
  <si>
    <t>2-1</t>
  </si>
  <si>
    <t>Bills - Ravens</t>
  </si>
  <si>
    <t>17-3</t>
  </si>
  <si>
    <t>Neapel - Florenz
Inter - Juve</t>
  </si>
  <si>
    <r>
      <t xml:space="preserve">0
</t>
    </r>
    <r>
      <rPr>
        <b/>
        <sz val="10"/>
        <color rgb="FF00B050"/>
        <rFont val="Arial"/>
        <family val="2"/>
      </rPr>
      <t>2</t>
    </r>
  </si>
  <si>
    <t xml:space="preserve">6-0, 15 Fouls
</t>
  </si>
  <si>
    <t>Venlo - Heereveen
Frankfurt - Schalke</t>
  </si>
  <si>
    <t>1-1
3-1</t>
  </si>
  <si>
    <t>Belupo - Cibalia</t>
  </si>
  <si>
    <t>1 asian -1,5</t>
  </si>
  <si>
    <t>Bet365</t>
  </si>
  <si>
    <t>4-3</t>
  </si>
  <si>
    <t>87. + 92. Gegentor</t>
  </si>
  <si>
    <t>ja</t>
  </si>
  <si>
    <t>City - Palace
Chiefs - Browns</t>
  </si>
  <si>
    <t>1
asian -5,5</t>
  </si>
  <si>
    <r>
      <t xml:space="preserve">4-0
</t>
    </r>
    <r>
      <rPr>
        <b/>
        <sz val="10"/>
        <color rgb="FFFF0000"/>
        <rFont val="Arial"/>
        <family val="2"/>
      </rPr>
      <t>22-17</t>
    </r>
  </si>
  <si>
    <t>missed PAT, missed 33Y FG, Mahomes verletzt..</t>
  </si>
  <si>
    <t>Gdansk - Grudziadz</t>
  </si>
  <si>
    <t>1 asian -8,5</t>
  </si>
  <si>
    <t>9-1</t>
  </si>
  <si>
    <t xml:space="preserve">wei Tore während des Postens und abseits Tor 90. </t>
  </si>
  <si>
    <t>Mainz II - Walldorf</t>
  </si>
  <si>
    <t>1 asian -0,25</t>
  </si>
  <si>
    <t>Chancenwucher + Kontertore</t>
  </si>
  <si>
    <t>Horsens - Middelfart</t>
  </si>
  <si>
    <t>Gladbach - Bremen
Hertha - Hoffenheim</t>
  </si>
  <si>
    <r>
      <t xml:space="preserve">2
</t>
    </r>
    <r>
      <rPr>
        <b/>
        <sz val="10"/>
        <color rgb="FFFF0000"/>
        <rFont val="Arial"/>
        <family val="2"/>
      </rPr>
      <t>1</t>
    </r>
  </si>
  <si>
    <t>West Ham - Bromwich
Mainz - Wolfsburg</t>
  </si>
  <si>
    <t>1
beide treffen</t>
  </si>
  <si>
    <t>dumm</t>
  </si>
  <si>
    <t>Alzenau - Stuttgart II</t>
  </si>
  <si>
    <t>2 asian -1</t>
  </si>
  <si>
    <t>1 HC -4</t>
  </si>
  <si>
    <t>Chancenwucher</t>
  </si>
  <si>
    <t>Fola Esch - Rodange</t>
  </si>
  <si>
    <t>1 HC -1</t>
  </si>
  <si>
    <t>Volendam - Eindhoven</t>
  </si>
  <si>
    <t>2 asian -1,5</t>
  </si>
  <si>
    <t>Rom - Spezia</t>
  </si>
  <si>
    <t>2-2</t>
  </si>
  <si>
    <t>Chancen für 7-2</t>
  </si>
  <si>
    <t>2x Rot nach 1 min</t>
  </si>
  <si>
    <t>Sosnowiec - Wisla Krakau</t>
  </si>
  <si>
    <t>0-2 Führung, Gegner 2 Schüsse</t>
  </si>
  <si>
    <t>Kopenhagen - Helsingor</t>
  </si>
  <si>
    <t>over 1,25 1. Halbzeit</t>
  </si>
  <si>
    <t>storno</t>
  </si>
  <si>
    <t>over 4,5 Ecken 1. Hz</t>
  </si>
  <si>
    <t>4</t>
  </si>
  <si>
    <t>Schalke - Köln
Freiburg - Frankfurt</t>
  </si>
  <si>
    <r>
      <t xml:space="preserve">1
</t>
    </r>
    <r>
      <rPr>
        <b/>
        <sz val="10"/>
        <color rgb="FF00B050"/>
        <rFont val="Arial"/>
        <family val="2"/>
      </rPr>
      <t>2</t>
    </r>
  </si>
  <si>
    <t>Freiburg - Frankfurt
Leipzig - Union</t>
  </si>
  <si>
    <t>X2
1</t>
  </si>
  <si>
    <t>2-2
1-0</t>
  </si>
  <si>
    <t>Ripensia - Periam</t>
  </si>
  <si>
    <t>8-1</t>
  </si>
  <si>
    <t>Elversberg - Hoffe II</t>
  </si>
  <si>
    <t>4-2</t>
  </si>
  <si>
    <t>Kuressaare - Flora</t>
  </si>
  <si>
    <t>2 asian -1,75</t>
  </si>
  <si>
    <t>0-4</t>
  </si>
  <si>
    <t>Essen - Bonn
Mainz - Leipzig</t>
  </si>
  <si>
    <t>1 HC -1
under 3,5</t>
  </si>
  <si>
    <r>
      <t xml:space="preserve">2-0
</t>
    </r>
    <r>
      <rPr>
        <b/>
        <sz val="10"/>
        <color rgb="FFFF0000"/>
        <rFont val="Arial"/>
        <family val="2"/>
      </rPr>
      <t>3-2</t>
    </r>
  </si>
  <si>
    <t>Grazer - BW Linz
Freiburg - Stuttgart</t>
  </si>
  <si>
    <t>over 3
beide treffen</t>
  </si>
  <si>
    <r>
      <t xml:space="preserve">0-1
</t>
    </r>
    <r>
      <rPr>
        <b/>
        <sz val="10"/>
        <color rgb="FF00B050"/>
        <rFont val="Arial"/>
        <family val="2"/>
      </rPr>
      <t>2-1</t>
    </r>
  </si>
  <si>
    <t>Astralis - Vitality
Heracles - Heerenveen
Alaves - Real</t>
  </si>
  <si>
    <t>1
beide treffen
2</t>
  </si>
  <si>
    <r>
      <t xml:space="preserve">2-1
</t>
    </r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1-4</t>
    </r>
  </si>
  <si>
    <t>Bielefeld - Frankfurt</t>
  </si>
  <si>
    <t>1-5</t>
  </si>
  <si>
    <t>Udinese - Inter</t>
  </si>
  <si>
    <t>Packers - Buccaneers
Chiefs - Bills</t>
  </si>
  <si>
    <t>Jones TD
over 49,5</t>
  </si>
  <si>
    <r>
      <rPr>
        <b/>
        <sz val="10"/>
        <color rgb="FFFF0000"/>
        <rFont val="Arial"/>
        <family val="2"/>
      </rPr>
      <t>nein</t>
    </r>
    <r>
      <rPr>
        <b/>
        <sz val="10"/>
        <color rgb="FF00B050"/>
        <rFont val="Arial"/>
        <family val="2"/>
      </rPr>
      <t xml:space="preserve">
38-24</t>
    </r>
  </si>
  <si>
    <t>Astralis - Natus Vincere
Bucks - Hawks</t>
  </si>
  <si>
    <t>esports</t>
  </si>
  <si>
    <t>1
1 asian -6</t>
  </si>
  <si>
    <r>
      <rPr>
        <b/>
        <sz val="10"/>
        <color rgb="FFFF0000"/>
        <rFont val="Arial"/>
        <family val="2"/>
      </rPr>
      <t>0-2</t>
    </r>
    <r>
      <rPr>
        <b/>
        <sz val="10"/>
        <color rgb="FF00B050"/>
        <rFont val="Arial"/>
        <family val="2"/>
      </rPr>
      <t xml:space="preserve">
129-115</t>
    </r>
  </si>
  <si>
    <t>lächerlich</t>
  </si>
  <si>
    <t>Jong Ajax - GA Eagles</t>
  </si>
  <si>
    <t>Constanta - Voluntari II</t>
  </si>
  <si>
    <t>1 asian -1,75</t>
  </si>
  <si>
    <t>fixed</t>
  </si>
  <si>
    <t>Elversberg - Alzenau</t>
  </si>
  <si>
    <t>3-3</t>
  </si>
  <si>
    <t>3 Schüsse 3 Tore</t>
  </si>
  <si>
    <t>Ahlen - Köln II</t>
  </si>
  <si>
    <t>over 2,5</t>
  </si>
  <si>
    <t>2-4</t>
  </si>
  <si>
    <t>Real - Levante</t>
  </si>
  <si>
    <t>Zilina - Jastrzebie</t>
  </si>
  <si>
    <t>1 asian -4,5</t>
  </si>
  <si>
    <t>5-0</t>
  </si>
  <si>
    <t>Gambit - FPX
Vitesse - Waalwijk</t>
  </si>
  <si>
    <t>1-2
1-1</t>
  </si>
  <si>
    <t>Sittard - Venlo</t>
  </si>
  <si>
    <t>Hornets - Bucks
Chelsea - Burnley</t>
  </si>
  <si>
    <t>2 asian -6
1</t>
  </si>
  <si>
    <r>
      <rPr>
        <b/>
        <sz val="10"/>
        <color rgb="FFFF0000"/>
        <rFont val="Arial"/>
        <family val="2"/>
      </rPr>
      <t>126-114</t>
    </r>
    <r>
      <rPr>
        <b/>
        <sz val="10"/>
        <color rgb="FF00B050"/>
        <rFont val="Arial"/>
        <family val="2"/>
      </rPr>
      <t xml:space="preserve">
2-0</t>
    </r>
  </si>
  <si>
    <t>Spezia - Udinese
Getafe - Alaves
Crotone - Genua</t>
  </si>
  <si>
    <t>over 3,5
over 4,5
1 over 1,5</t>
  </si>
  <si>
    <t>12
6
3</t>
  </si>
  <si>
    <t>Chelsea - Burnley
Granada - Vigo</t>
  </si>
  <si>
    <t>1 asian -1
over 1,5</t>
  </si>
  <si>
    <r>
      <t xml:space="preserve">2-0
</t>
    </r>
    <r>
      <rPr>
        <b/>
        <sz val="10"/>
        <color rgb="FFFF0000"/>
        <rFont val="Arial"/>
        <family val="2"/>
      </rPr>
      <t>0-0</t>
    </r>
  </si>
  <si>
    <t>Twente - Heerenveen
Cagliari - Sassuolo</t>
  </si>
  <si>
    <r>
      <rPr>
        <b/>
        <sz val="10"/>
        <color rgb="FFFF0000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1-1</t>
    </r>
  </si>
  <si>
    <t>Straßburg - Reims</t>
  </si>
  <si>
    <t>over 2,25</t>
  </si>
  <si>
    <t>3x Latte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</si>
</sst>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4" tint="0.39997558519241921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 applyBorder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0" fontId="2" fillId="2" borderId="9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4" borderId="12" xfId="0" quotePrefix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0" fontId="2" fillId="2" borderId="11" xfId="0" applyNumberFormat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Januar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7"/>
              <c:layout>
                <c:manualLayout>
                  <c:x val="-1.7992917347585971E-2"/>
                  <c:y val="-3.9812258853429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A6-458D-BD39-513A9991A7C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12-48E7-BA36-80B21AC47DBD}"/>
                </c:ext>
              </c:extLst>
            </c:dLbl>
            <c:dLbl>
              <c:idx val="23"/>
              <c:layout>
                <c:manualLayout>
                  <c:x val="-9.5876853618707802E-3"/>
                  <c:y val="-4.8871332818268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13-4ADE-A32B-9D5413E5D0D4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24-4777-BA95-6DAFC6065B33}"/>
                </c:ext>
              </c:extLst>
            </c:dLbl>
            <c:dLbl>
              <c:idx val="44"/>
              <c:layout>
                <c:manualLayout>
                  <c:x val="-7.8292899931796407E-3"/>
                  <c:y val="-7.0428221078619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9A-4F6D-9E7F-CC9CB8A816CE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2"/>
              <c:layout>
                <c:manualLayout>
                  <c:x val="-4.3590565421738857E-3"/>
                  <c:y val="-2.535499889848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A6-44A3-B2E2-06F00C2A7914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1"/>
              <c:layout>
                <c:manualLayout>
                  <c:x val="-2.1338058570903623E-2"/>
                  <c:y val="-5.534174680885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58-459C-8AC4-9F21D7238CCF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7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32-4077-A859-BA8B82350702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88"/>
              <c:layout>
                <c:manualLayout>
                  <c:x val="-1.595576729520605E-2"/>
                  <c:y val="-4.5613468836247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EA-4548-8788-F2D5266E3BCB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layout>
                <c:manualLayout>
                  <c:x val="-1.199266603832615E-2"/>
                  <c:y val="1.9958158142507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5"/>
              <c:layout>
                <c:manualLayout>
                  <c:x val="-6.1151738841385122E-3"/>
                  <c:y val="-9.36926592108046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614291281722089E-2"/>
                      <c:h val="3.3531909223027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9A7-4535-892E-47305845E898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Januar!$R$2:$R$73</c:f>
              <c:numCache>
                <c:formatCode>General</c:formatCode>
                <c:ptCount val="72"/>
                <c:pt idx="0">
                  <c:v>0</c:v>
                </c:pt>
                <c:pt idx="1">
                  <c:v>-1.5</c:v>
                </c:pt>
                <c:pt idx="2">
                  <c:v>-2.5</c:v>
                </c:pt>
                <c:pt idx="3">
                  <c:v>-3.5</c:v>
                </c:pt>
                <c:pt idx="4">
                  <c:v>-2.3199999999999998</c:v>
                </c:pt>
                <c:pt idx="5">
                  <c:v>-3.32</c:v>
                </c:pt>
                <c:pt idx="6">
                  <c:v>-4.32</c:v>
                </c:pt>
                <c:pt idx="7">
                  <c:v>-4.82</c:v>
                </c:pt>
                <c:pt idx="8">
                  <c:v>-6.32</c:v>
                </c:pt>
                <c:pt idx="9">
                  <c:v>-7.32</c:v>
                </c:pt>
                <c:pt idx="10">
                  <c:v>-8.32</c:v>
                </c:pt>
                <c:pt idx="11">
                  <c:v>-9.32</c:v>
                </c:pt>
                <c:pt idx="12">
                  <c:v>-10.82</c:v>
                </c:pt>
                <c:pt idx="13">
                  <c:v>-9.3350000000000009</c:v>
                </c:pt>
                <c:pt idx="14">
                  <c:v>-10.335000000000001</c:v>
                </c:pt>
                <c:pt idx="15">
                  <c:v>-11.335000000000001</c:v>
                </c:pt>
                <c:pt idx="16">
                  <c:v>-10.335000000000001</c:v>
                </c:pt>
                <c:pt idx="17">
                  <c:v>-10.835000000000001</c:v>
                </c:pt>
                <c:pt idx="18">
                  <c:v>-12.335000000000001</c:v>
                </c:pt>
                <c:pt idx="19">
                  <c:v>-13.835000000000001</c:v>
                </c:pt>
                <c:pt idx="20">
                  <c:v>-12.455000000000002</c:v>
                </c:pt>
                <c:pt idx="21">
                  <c:v>-11.818000000000001</c:v>
                </c:pt>
                <c:pt idx="22">
                  <c:v>-12.318000000000001</c:v>
                </c:pt>
                <c:pt idx="23">
                  <c:v>-14.318000000000001</c:v>
                </c:pt>
                <c:pt idx="24">
                  <c:v>-13.218000000000002</c:v>
                </c:pt>
                <c:pt idx="25">
                  <c:v>-14.218000000000002</c:v>
                </c:pt>
                <c:pt idx="26">
                  <c:v>-12.878000000000002</c:v>
                </c:pt>
                <c:pt idx="27">
                  <c:v>-14.378000000000002</c:v>
                </c:pt>
                <c:pt idx="28">
                  <c:v>-15.378000000000002</c:v>
                </c:pt>
                <c:pt idx="29">
                  <c:v>-14.238000000000001</c:v>
                </c:pt>
                <c:pt idx="30">
                  <c:v>-15.238000000000001</c:v>
                </c:pt>
                <c:pt idx="31">
                  <c:v>-16.738</c:v>
                </c:pt>
                <c:pt idx="32">
                  <c:v>-18.238</c:v>
                </c:pt>
                <c:pt idx="33">
                  <c:v>-17.100999999999999</c:v>
                </c:pt>
                <c:pt idx="34">
                  <c:v>-18.100999999999999</c:v>
                </c:pt>
                <c:pt idx="35">
                  <c:v>-20.100999999999999</c:v>
                </c:pt>
                <c:pt idx="36">
                  <c:v>-21.100999999999999</c:v>
                </c:pt>
                <c:pt idx="37">
                  <c:v>-22.100999999999999</c:v>
                </c:pt>
                <c:pt idx="38">
                  <c:v>-23.100999999999999</c:v>
                </c:pt>
                <c:pt idx="39">
                  <c:v>-21.741</c:v>
                </c:pt>
                <c:pt idx="40">
                  <c:v>-23.241</c:v>
                </c:pt>
                <c:pt idx="41">
                  <c:v>-25.241</c:v>
                </c:pt>
                <c:pt idx="42">
                  <c:v>-23.780999999999999</c:v>
                </c:pt>
                <c:pt idx="43">
                  <c:v>-24.780999999999999</c:v>
                </c:pt>
                <c:pt idx="44">
                  <c:v>-26.780999999999999</c:v>
                </c:pt>
                <c:pt idx="45">
                  <c:v>-27.780999999999999</c:v>
                </c:pt>
                <c:pt idx="46">
                  <c:v>-29.280999999999999</c:v>
                </c:pt>
                <c:pt idx="47">
                  <c:v>-28.0105</c:v>
                </c:pt>
                <c:pt idx="48">
                  <c:v>-29.5105</c:v>
                </c:pt>
                <c:pt idx="49">
                  <c:v>-30.5105</c:v>
                </c:pt>
                <c:pt idx="50">
                  <c:v>-28.910499999999999</c:v>
                </c:pt>
                <c:pt idx="51">
                  <c:v>-29.910499999999999</c:v>
                </c:pt>
                <c:pt idx="52">
                  <c:v>-28.5105</c:v>
                </c:pt>
                <c:pt idx="53">
                  <c:v>-26.772500000000001</c:v>
                </c:pt>
                <c:pt idx="54">
                  <c:v>-27.772500000000001</c:v>
                </c:pt>
                <c:pt idx="55">
                  <c:v>-28.272500000000001</c:v>
                </c:pt>
                <c:pt idx="56">
                  <c:v>-29.772500000000001</c:v>
                </c:pt>
                <c:pt idx="57">
                  <c:v>-29.872500000000002</c:v>
                </c:pt>
                <c:pt idx="58">
                  <c:v>-29.947500000000002</c:v>
                </c:pt>
                <c:pt idx="59">
                  <c:v>-31.447500000000002</c:v>
                </c:pt>
                <c:pt idx="60">
                  <c:v>-29.406000000000002</c:v>
                </c:pt>
                <c:pt idx="61">
                  <c:v>-28.341000000000001</c:v>
                </c:pt>
                <c:pt idx="62">
                  <c:v>-26.871000000000002</c:v>
                </c:pt>
                <c:pt idx="63">
                  <c:v>-25.386000000000003</c:v>
                </c:pt>
                <c:pt idx="64">
                  <c:v>-26.386000000000003</c:v>
                </c:pt>
                <c:pt idx="65">
                  <c:v>-27.386000000000003</c:v>
                </c:pt>
                <c:pt idx="66">
                  <c:v>-27.886000000000003</c:v>
                </c:pt>
                <c:pt idx="67">
                  <c:v>-26.266000000000002</c:v>
                </c:pt>
                <c:pt idx="68">
                  <c:v>-27.266000000000002</c:v>
                </c:pt>
                <c:pt idx="69">
                  <c:v>-28.266000000000002</c:v>
                </c:pt>
                <c:pt idx="70">
                  <c:v>-29.266000000000002</c:v>
                </c:pt>
                <c:pt idx="71">
                  <c:v>-30.266000000000002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75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958421</xdr:colOff>
      <xdr:row>85</xdr:row>
      <xdr:rowOff>31752</xdr:rowOff>
    </xdr:from>
    <xdr:to>
      <xdr:col>10</xdr:col>
      <xdr:colOff>2222498</xdr:colOff>
      <xdr:row>105</xdr:row>
      <xdr:rowOff>31751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85"/>
  <sheetViews>
    <sheetView tabSelected="1" topLeftCell="A48" zoomScale="90" zoomScaleNormal="90" workbookViewId="0">
      <selection activeCell="O91" sqref="O91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3.5703125" style="1" customWidth="1"/>
    <col min="12" max="12" width="6.140625" style="2" customWidth="1"/>
    <col min="13" max="245" width="9.140625" style="2" customWidth="1"/>
  </cols>
  <sheetData>
    <row r="1" spans="1:245" s="19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2" t="s">
        <v>19</v>
      </c>
      <c r="S1" s="23" t="s">
        <v>10</v>
      </c>
      <c r="T1" s="24" t="s">
        <v>11</v>
      </c>
      <c r="U1" s="16" t="s">
        <v>12</v>
      </c>
      <c r="V1" s="17" t="s">
        <v>14</v>
      </c>
      <c r="W1" s="18" t="s">
        <v>15</v>
      </c>
    </row>
    <row r="2" spans="1:245" s="19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30">
        <v>0</v>
      </c>
      <c r="S2" s="31"/>
      <c r="T2" s="32"/>
      <c r="U2" s="16"/>
      <c r="V2" s="21"/>
      <c r="W2" s="21"/>
    </row>
    <row r="3" spans="1:245" ht="17.25" customHeight="1" x14ac:dyDescent="0.2">
      <c r="A3" s="3">
        <v>1</v>
      </c>
      <c r="B3" s="4">
        <v>44197</v>
      </c>
      <c r="C3" s="3" t="s">
        <v>28</v>
      </c>
      <c r="D3" s="3" t="s">
        <v>27</v>
      </c>
      <c r="E3" s="3">
        <v>1</v>
      </c>
      <c r="F3" s="3" t="s">
        <v>29</v>
      </c>
      <c r="G3" s="3" t="s">
        <v>20</v>
      </c>
      <c r="H3" s="3" t="s">
        <v>22</v>
      </c>
      <c r="I3" s="3" t="s">
        <v>24</v>
      </c>
      <c r="J3" s="5" t="s">
        <v>30</v>
      </c>
      <c r="K3" s="20"/>
      <c r="L3" s="6" t="s">
        <v>25</v>
      </c>
      <c r="M3" s="7">
        <v>1.74</v>
      </c>
      <c r="N3" s="7">
        <v>1.5</v>
      </c>
      <c r="O3" s="8" t="s">
        <v>23</v>
      </c>
      <c r="P3" s="7">
        <f>N3</f>
        <v>1.5</v>
      </c>
      <c r="Q3" s="25">
        <f t="shared" ref="Q3:Q66" si="0">IF(AND(L3="1",O3="ja"),(N3*M3*0.95)-N3,IF(AND(L3="1",O3="nein"),N3*M3-N3,-N3))</f>
        <v>-1.5</v>
      </c>
      <c r="R3" s="9">
        <f>Q3</f>
        <v>-1.5</v>
      </c>
      <c r="S3" s="10">
        <f t="shared" ref="S3:S66" si="1">P3+R3</f>
        <v>0</v>
      </c>
      <c r="T3" s="11">
        <f t="shared" ref="T3:T66" si="2">V3/W3</f>
        <v>0</v>
      </c>
      <c r="U3" s="12">
        <f t="shared" ref="U3:U66" si="3">((S3-P3)/P3)*100%</f>
        <v>-1</v>
      </c>
      <c r="V3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7.75" customHeight="1" x14ac:dyDescent="0.2">
      <c r="A4" s="3">
        <v>2</v>
      </c>
      <c r="B4" s="4">
        <v>44198</v>
      </c>
      <c r="C4" s="3" t="s">
        <v>31</v>
      </c>
      <c r="D4" s="3" t="s">
        <v>26</v>
      </c>
      <c r="E4" s="3">
        <v>2</v>
      </c>
      <c r="F4" s="3" t="s">
        <v>32</v>
      </c>
      <c r="G4" s="3" t="s">
        <v>20</v>
      </c>
      <c r="H4" s="3" t="s">
        <v>33</v>
      </c>
      <c r="I4" s="3" t="s">
        <v>24</v>
      </c>
      <c r="J4" s="13" t="s">
        <v>34</v>
      </c>
      <c r="K4" s="20"/>
      <c r="L4" s="6" t="s">
        <v>25</v>
      </c>
      <c r="M4" s="3">
        <v>3.24</v>
      </c>
      <c r="N4" s="7">
        <v>1</v>
      </c>
      <c r="O4" s="8" t="s">
        <v>23</v>
      </c>
      <c r="P4" s="7">
        <f t="shared" ref="P4:P67" si="4">P3+N4</f>
        <v>2.5</v>
      </c>
      <c r="Q4" s="29">
        <f t="shared" si="0"/>
        <v>-1</v>
      </c>
      <c r="R4" s="9">
        <f t="shared" ref="R4:R67" si="5">R3+Q4</f>
        <v>-2.5</v>
      </c>
      <c r="S4" s="10">
        <f t="shared" si="1"/>
        <v>0</v>
      </c>
      <c r="T4" s="11">
        <f t="shared" si="2"/>
        <v>0</v>
      </c>
      <c r="U4" s="12">
        <f t="shared" si="3"/>
        <v>-1</v>
      </c>
      <c r="V4">
        <f>COUNTIF($L$2:L4,1)</f>
        <v>0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7" customHeight="1" x14ac:dyDescent="0.2">
      <c r="A5" s="3">
        <v>3</v>
      </c>
      <c r="B5" s="4">
        <v>44198</v>
      </c>
      <c r="C5" s="3" t="s">
        <v>35</v>
      </c>
      <c r="D5" s="3" t="s">
        <v>26</v>
      </c>
      <c r="E5" s="3">
        <v>2</v>
      </c>
      <c r="F5" s="3" t="s">
        <v>32</v>
      </c>
      <c r="G5" s="3" t="s">
        <v>20</v>
      </c>
      <c r="H5" s="3" t="s">
        <v>33</v>
      </c>
      <c r="I5" s="3" t="s">
        <v>24</v>
      </c>
      <c r="J5" s="13" t="s">
        <v>36</v>
      </c>
      <c r="K5" s="20" t="s">
        <v>37</v>
      </c>
      <c r="L5" s="6" t="s">
        <v>25</v>
      </c>
      <c r="M5" s="7">
        <v>2.75</v>
      </c>
      <c r="N5" s="7">
        <v>1</v>
      </c>
      <c r="O5" s="8" t="s">
        <v>23</v>
      </c>
      <c r="P5" s="7">
        <f t="shared" si="4"/>
        <v>3.5</v>
      </c>
      <c r="Q5" s="25">
        <f t="shared" si="0"/>
        <v>-1</v>
      </c>
      <c r="R5" s="9">
        <f t="shared" si="5"/>
        <v>-3.5</v>
      </c>
      <c r="S5" s="10">
        <f t="shared" si="1"/>
        <v>0</v>
      </c>
      <c r="T5" s="11">
        <f t="shared" si="2"/>
        <v>0</v>
      </c>
      <c r="U5" s="12">
        <f t="shared" si="3"/>
        <v>-1</v>
      </c>
      <c r="V5">
        <f>COUNTIF($L$2:L5,1)</f>
        <v>0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27.75" customHeight="1" x14ac:dyDescent="0.2">
      <c r="A6" s="3">
        <v>4</v>
      </c>
      <c r="B6" s="4">
        <v>44198</v>
      </c>
      <c r="C6" s="3" t="s">
        <v>38</v>
      </c>
      <c r="D6" s="3" t="s">
        <v>26</v>
      </c>
      <c r="E6" s="3">
        <v>2</v>
      </c>
      <c r="F6" s="3" t="s">
        <v>39</v>
      </c>
      <c r="G6" s="3" t="s">
        <v>20</v>
      </c>
      <c r="H6" s="3" t="s">
        <v>40</v>
      </c>
      <c r="I6" s="3" t="s">
        <v>24</v>
      </c>
      <c r="J6" s="5" t="s">
        <v>41</v>
      </c>
      <c r="K6" s="20"/>
      <c r="L6" s="6" t="s">
        <v>21</v>
      </c>
      <c r="M6" s="7">
        <v>2.1800000000000002</v>
      </c>
      <c r="N6" s="7">
        <v>1</v>
      </c>
      <c r="O6" s="8" t="s">
        <v>23</v>
      </c>
      <c r="P6" s="7">
        <f t="shared" si="4"/>
        <v>4.5</v>
      </c>
      <c r="Q6" s="33">
        <f t="shared" si="0"/>
        <v>1.1800000000000002</v>
      </c>
      <c r="R6" s="9">
        <f t="shared" si="5"/>
        <v>-2.3199999999999998</v>
      </c>
      <c r="S6" s="10">
        <f t="shared" si="1"/>
        <v>2.1800000000000002</v>
      </c>
      <c r="T6" s="11">
        <f t="shared" si="2"/>
        <v>0.25</v>
      </c>
      <c r="U6" s="12">
        <f t="shared" si="3"/>
        <v>-0.51555555555555554</v>
      </c>
      <c r="V6">
        <f>COUNTIF($L$2:L6,1)</f>
        <v>1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27.75" customHeight="1" x14ac:dyDescent="0.2">
      <c r="A7" s="3">
        <v>5</v>
      </c>
      <c r="B7" s="4">
        <v>44199</v>
      </c>
      <c r="C7" s="3" t="s">
        <v>42</v>
      </c>
      <c r="D7" s="3" t="s">
        <v>26</v>
      </c>
      <c r="E7" s="3">
        <v>2</v>
      </c>
      <c r="F7" s="3" t="s">
        <v>43</v>
      </c>
      <c r="G7" s="3" t="s">
        <v>20</v>
      </c>
      <c r="H7" s="3" t="s">
        <v>33</v>
      </c>
      <c r="I7" s="3" t="s">
        <v>24</v>
      </c>
      <c r="J7" s="5" t="s">
        <v>44</v>
      </c>
      <c r="K7" s="20"/>
      <c r="L7" s="6"/>
      <c r="M7" s="7">
        <v>2.4500000000000002</v>
      </c>
      <c r="N7" s="7">
        <v>1</v>
      </c>
      <c r="O7" s="8" t="s">
        <v>23</v>
      </c>
      <c r="P7" s="7">
        <f t="shared" si="4"/>
        <v>5.5</v>
      </c>
      <c r="Q7" s="25">
        <f t="shared" si="0"/>
        <v>-1</v>
      </c>
      <c r="R7" s="9">
        <f t="shared" si="5"/>
        <v>-3.32</v>
      </c>
      <c r="S7" s="10">
        <f t="shared" si="1"/>
        <v>2.1800000000000002</v>
      </c>
      <c r="T7" s="11">
        <f t="shared" si="2"/>
        <v>0.2</v>
      </c>
      <c r="U7" s="12">
        <f t="shared" si="3"/>
        <v>-0.60363636363636364</v>
      </c>
      <c r="V7">
        <f>COUNTIF($L$2:L7,1)</f>
        <v>1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27.75" customHeight="1" x14ac:dyDescent="0.2">
      <c r="A8" s="3">
        <v>6</v>
      </c>
      <c r="B8" s="4">
        <v>44199</v>
      </c>
      <c r="C8" s="3" t="s">
        <v>45</v>
      </c>
      <c r="D8" s="3" t="s">
        <v>26</v>
      </c>
      <c r="E8" s="3">
        <v>2</v>
      </c>
      <c r="F8" s="3" t="s">
        <v>32</v>
      </c>
      <c r="G8" s="3" t="s">
        <v>20</v>
      </c>
      <c r="H8" s="3" t="s">
        <v>40</v>
      </c>
      <c r="I8" s="3" t="s">
        <v>24</v>
      </c>
      <c r="J8" s="13" t="s">
        <v>46</v>
      </c>
      <c r="K8" s="20"/>
      <c r="L8" s="6" t="s">
        <v>25</v>
      </c>
      <c r="M8" s="7">
        <v>2.54</v>
      </c>
      <c r="N8" s="7">
        <v>1</v>
      </c>
      <c r="O8" s="8" t="s">
        <v>23</v>
      </c>
      <c r="P8" s="7">
        <f t="shared" si="4"/>
        <v>6.5</v>
      </c>
      <c r="Q8" s="25">
        <f t="shared" si="0"/>
        <v>-1</v>
      </c>
      <c r="R8" s="9">
        <f t="shared" si="5"/>
        <v>-4.32</v>
      </c>
      <c r="S8" s="10">
        <f t="shared" si="1"/>
        <v>2.1799999999999997</v>
      </c>
      <c r="T8" s="11">
        <f t="shared" si="2"/>
        <v>0.16666666666666666</v>
      </c>
      <c r="U8" s="12">
        <f t="shared" si="3"/>
        <v>-0.66461538461538461</v>
      </c>
      <c r="V8">
        <f>COUNTIF($L$2:L8,1)</f>
        <v>1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51" x14ac:dyDescent="0.2">
      <c r="A9" s="3">
        <v>7</v>
      </c>
      <c r="B9" s="4">
        <v>44199</v>
      </c>
      <c r="C9" s="3" t="s">
        <v>47</v>
      </c>
      <c r="D9" s="3" t="s">
        <v>27</v>
      </c>
      <c r="E9" s="3">
        <v>4</v>
      </c>
      <c r="F9" s="3" t="s">
        <v>48</v>
      </c>
      <c r="G9" s="3" t="s">
        <v>20</v>
      </c>
      <c r="H9" s="3" t="s">
        <v>22</v>
      </c>
      <c r="I9" s="3" t="s">
        <v>24</v>
      </c>
      <c r="J9" s="5" t="s">
        <v>49</v>
      </c>
      <c r="K9" s="20" t="s">
        <v>50</v>
      </c>
      <c r="L9" s="6" t="s">
        <v>25</v>
      </c>
      <c r="M9" s="7">
        <v>4.0599999999999996</v>
      </c>
      <c r="N9" s="7">
        <v>0.5</v>
      </c>
      <c r="O9" s="8" t="s">
        <v>23</v>
      </c>
      <c r="P9" s="7">
        <f t="shared" si="4"/>
        <v>7</v>
      </c>
      <c r="Q9" s="25">
        <f t="shared" si="0"/>
        <v>-0.5</v>
      </c>
      <c r="R9" s="26">
        <f t="shared" si="5"/>
        <v>-4.82</v>
      </c>
      <c r="S9" s="27">
        <f t="shared" si="1"/>
        <v>2.1799999999999997</v>
      </c>
      <c r="T9" s="28">
        <f t="shared" si="2"/>
        <v>0.14285714285714285</v>
      </c>
      <c r="U9" s="12">
        <f t="shared" si="3"/>
        <v>-0.68857142857142861</v>
      </c>
      <c r="V9">
        <f>COUNTIF($L$2:L9,1)</f>
        <v>1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25.5" x14ac:dyDescent="0.2">
      <c r="A10" s="3">
        <v>8</v>
      </c>
      <c r="B10" s="4">
        <v>44201</v>
      </c>
      <c r="C10" s="3" t="s">
        <v>51</v>
      </c>
      <c r="D10" s="3" t="s">
        <v>52</v>
      </c>
      <c r="E10" s="3">
        <v>2</v>
      </c>
      <c r="F10" s="3" t="s">
        <v>53</v>
      </c>
      <c r="G10" s="3" t="s">
        <v>20</v>
      </c>
      <c r="H10" s="3" t="s">
        <v>22</v>
      </c>
      <c r="I10" s="3" t="s">
        <v>24</v>
      </c>
      <c r="J10" s="5" t="s">
        <v>54</v>
      </c>
      <c r="K10" s="20" t="s">
        <v>97</v>
      </c>
      <c r="L10" s="6" t="s">
        <v>25</v>
      </c>
      <c r="M10" s="7">
        <v>2.0169999999999999</v>
      </c>
      <c r="N10" s="7">
        <v>1.5</v>
      </c>
      <c r="O10" s="8" t="s">
        <v>23</v>
      </c>
      <c r="P10" s="7">
        <f t="shared" si="4"/>
        <v>8.5</v>
      </c>
      <c r="Q10" s="25">
        <f t="shared" si="0"/>
        <v>-1.5</v>
      </c>
      <c r="R10" s="9">
        <f t="shared" si="5"/>
        <v>-6.32</v>
      </c>
      <c r="S10" s="10">
        <f t="shared" si="1"/>
        <v>2.1799999999999997</v>
      </c>
      <c r="T10" s="11">
        <f t="shared" si="2"/>
        <v>0.125</v>
      </c>
      <c r="U10" s="12">
        <f t="shared" si="3"/>
        <v>-0.74352941176470588</v>
      </c>
      <c r="V10">
        <f>COUNTIF($L$2:L10,1)</f>
        <v>1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7.25" customHeight="1" x14ac:dyDescent="0.2">
      <c r="A11" s="3">
        <v>9</v>
      </c>
      <c r="B11" s="4">
        <v>44202</v>
      </c>
      <c r="C11" s="3" t="s">
        <v>55</v>
      </c>
      <c r="D11" s="3" t="s">
        <v>26</v>
      </c>
      <c r="E11" s="3">
        <v>1</v>
      </c>
      <c r="F11" s="3" t="s">
        <v>56</v>
      </c>
      <c r="G11" s="3" t="s">
        <v>20</v>
      </c>
      <c r="H11" s="3" t="s">
        <v>22</v>
      </c>
      <c r="I11" s="3" t="s">
        <v>57</v>
      </c>
      <c r="J11" s="5" t="s">
        <v>58</v>
      </c>
      <c r="K11" s="20" t="s">
        <v>98</v>
      </c>
      <c r="L11" s="6" t="s">
        <v>25</v>
      </c>
      <c r="M11" s="7">
        <v>1.7190000000000001</v>
      </c>
      <c r="N11" s="7">
        <v>1</v>
      </c>
      <c r="O11" s="8" t="s">
        <v>23</v>
      </c>
      <c r="P11" s="7">
        <f t="shared" si="4"/>
        <v>9.5</v>
      </c>
      <c r="Q11" s="25">
        <f t="shared" si="0"/>
        <v>-1</v>
      </c>
      <c r="R11" s="9">
        <f t="shared" si="5"/>
        <v>-7.32</v>
      </c>
      <c r="S11" s="10">
        <f t="shared" si="1"/>
        <v>2.1799999999999997</v>
      </c>
      <c r="T11" s="11">
        <f t="shared" si="2"/>
        <v>0.1111111111111111</v>
      </c>
      <c r="U11" s="12">
        <f t="shared" si="3"/>
        <v>-0.77052631578947373</v>
      </c>
      <c r="V11">
        <f>COUNTIF($L$2:L11,1)</f>
        <v>1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7.25" customHeight="1" x14ac:dyDescent="0.2">
      <c r="A12" s="3">
        <v>10</v>
      </c>
      <c r="B12" s="4">
        <v>44205</v>
      </c>
      <c r="C12" s="3" t="s">
        <v>59</v>
      </c>
      <c r="D12" s="3" t="s">
        <v>60</v>
      </c>
      <c r="E12" s="3">
        <v>1</v>
      </c>
      <c r="F12" s="3" t="s">
        <v>56</v>
      </c>
      <c r="G12" s="3" t="s">
        <v>20</v>
      </c>
      <c r="H12" s="3" t="s">
        <v>22</v>
      </c>
      <c r="I12" s="3" t="s">
        <v>24</v>
      </c>
      <c r="J12" s="5" t="s">
        <v>61</v>
      </c>
      <c r="K12" s="20" t="s">
        <v>99</v>
      </c>
      <c r="L12" s="6" t="s">
        <v>25</v>
      </c>
      <c r="M12" s="7">
        <v>2.2200000000000002</v>
      </c>
      <c r="N12" s="7">
        <v>1</v>
      </c>
      <c r="O12" s="8" t="s">
        <v>23</v>
      </c>
      <c r="P12" s="7">
        <f t="shared" si="4"/>
        <v>10.5</v>
      </c>
      <c r="Q12" s="25">
        <f t="shared" si="0"/>
        <v>-1</v>
      </c>
      <c r="R12" s="9">
        <f t="shared" si="5"/>
        <v>-8.32</v>
      </c>
      <c r="S12" s="10">
        <f t="shared" si="1"/>
        <v>2.1799999999999997</v>
      </c>
      <c r="T12" s="11">
        <f t="shared" si="2"/>
        <v>0.1</v>
      </c>
      <c r="U12" s="12">
        <f t="shared" si="3"/>
        <v>-0.79238095238095241</v>
      </c>
      <c r="V12">
        <f>COUNTIF($L$2:L12,1)</f>
        <v>1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7.25" customHeight="1" x14ac:dyDescent="0.2">
      <c r="A13" s="3">
        <v>11</v>
      </c>
      <c r="B13" s="4">
        <v>44205</v>
      </c>
      <c r="C13" s="3" t="s">
        <v>62</v>
      </c>
      <c r="D13" s="3" t="s">
        <v>104</v>
      </c>
      <c r="E13" s="3">
        <v>1</v>
      </c>
      <c r="F13" s="3" t="s">
        <v>63</v>
      </c>
      <c r="G13" s="3" t="s">
        <v>20</v>
      </c>
      <c r="H13" s="3" t="s">
        <v>22</v>
      </c>
      <c r="I13" s="3" t="s">
        <v>24</v>
      </c>
      <c r="J13" s="5" t="s">
        <v>64</v>
      </c>
      <c r="K13" s="20" t="s">
        <v>65</v>
      </c>
      <c r="L13" s="6" t="s">
        <v>25</v>
      </c>
      <c r="M13" s="7">
        <v>2.0499999999999998</v>
      </c>
      <c r="N13" s="7">
        <v>1</v>
      </c>
      <c r="O13" s="8" t="s">
        <v>23</v>
      </c>
      <c r="P13" s="7">
        <f t="shared" si="4"/>
        <v>11.5</v>
      </c>
      <c r="Q13" s="25">
        <f t="shared" si="0"/>
        <v>-1</v>
      </c>
      <c r="R13" s="9">
        <f t="shared" si="5"/>
        <v>-9.32</v>
      </c>
      <c r="S13" s="10">
        <f t="shared" si="1"/>
        <v>2.1799999999999997</v>
      </c>
      <c r="T13" s="11">
        <f t="shared" si="2"/>
        <v>9.0909090909090912E-2</v>
      </c>
      <c r="U13" s="12">
        <f t="shared" si="3"/>
        <v>-0.81043478260869573</v>
      </c>
      <c r="V13">
        <f>COUNTIF($L$2:L13,1)</f>
        <v>1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6.5" customHeight="1" x14ac:dyDescent="0.2">
      <c r="A14" s="3">
        <v>12</v>
      </c>
      <c r="B14" s="4">
        <v>44205</v>
      </c>
      <c r="C14" s="3" t="s">
        <v>66</v>
      </c>
      <c r="D14" s="3" t="s">
        <v>60</v>
      </c>
      <c r="E14" s="3">
        <v>1</v>
      </c>
      <c r="F14" s="3" t="s">
        <v>56</v>
      </c>
      <c r="G14" s="3" t="s">
        <v>20</v>
      </c>
      <c r="H14" s="3" t="s">
        <v>22</v>
      </c>
      <c r="I14" s="3" t="s">
        <v>24</v>
      </c>
      <c r="J14" s="5" t="s">
        <v>67</v>
      </c>
      <c r="K14" s="20" t="s">
        <v>100</v>
      </c>
      <c r="L14" s="6" t="s">
        <v>25</v>
      </c>
      <c r="M14" s="7">
        <v>1.8260000000000001</v>
      </c>
      <c r="N14" s="7">
        <v>1.5</v>
      </c>
      <c r="O14" s="8" t="s">
        <v>23</v>
      </c>
      <c r="P14" s="7">
        <f t="shared" si="4"/>
        <v>13</v>
      </c>
      <c r="Q14" s="25">
        <f t="shared" si="0"/>
        <v>-1.5</v>
      </c>
      <c r="R14" s="9">
        <f t="shared" si="5"/>
        <v>-10.82</v>
      </c>
      <c r="S14" s="10">
        <f t="shared" si="1"/>
        <v>2.1799999999999997</v>
      </c>
      <c r="T14" s="11">
        <f t="shared" si="2"/>
        <v>8.3333333333333329E-2</v>
      </c>
      <c r="U14" s="12">
        <f t="shared" si="3"/>
        <v>-0.8323076923076923</v>
      </c>
      <c r="V14">
        <f>COUNTIF($L$2:L14,1)</f>
        <v>1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5.75" customHeight="1" x14ac:dyDescent="0.2">
      <c r="A15" s="3">
        <v>13</v>
      </c>
      <c r="B15" s="4">
        <v>44205</v>
      </c>
      <c r="C15" s="3" t="s">
        <v>68</v>
      </c>
      <c r="D15" s="3" t="s">
        <v>60</v>
      </c>
      <c r="E15" s="3">
        <v>1</v>
      </c>
      <c r="F15" s="3" t="s">
        <v>56</v>
      </c>
      <c r="G15" s="3" t="s">
        <v>20</v>
      </c>
      <c r="H15" s="3" t="s">
        <v>22</v>
      </c>
      <c r="I15" s="3" t="s">
        <v>24</v>
      </c>
      <c r="J15" s="13" t="s">
        <v>69</v>
      </c>
      <c r="K15" s="20"/>
      <c r="L15" s="6" t="s">
        <v>21</v>
      </c>
      <c r="M15" s="7">
        <v>1.99</v>
      </c>
      <c r="N15" s="7">
        <v>1.5</v>
      </c>
      <c r="O15" s="8" t="s">
        <v>23</v>
      </c>
      <c r="P15" s="7">
        <f t="shared" si="4"/>
        <v>14.5</v>
      </c>
      <c r="Q15" s="33">
        <f t="shared" si="0"/>
        <v>1.4849999999999999</v>
      </c>
      <c r="R15" s="9">
        <f t="shared" si="5"/>
        <v>-9.3350000000000009</v>
      </c>
      <c r="S15" s="10">
        <f t="shared" si="1"/>
        <v>5.1649999999999991</v>
      </c>
      <c r="T15" s="11">
        <f t="shared" si="2"/>
        <v>0.15384615384615385</v>
      </c>
      <c r="U15" s="12">
        <f t="shared" si="3"/>
        <v>-0.64379310344827589</v>
      </c>
      <c r="V15">
        <f>COUNTIF($L$2:L15,1)</f>
        <v>2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5.75" customHeight="1" x14ac:dyDescent="0.2">
      <c r="A16" s="3">
        <v>14</v>
      </c>
      <c r="B16" s="4">
        <v>44205</v>
      </c>
      <c r="C16" s="3" t="s">
        <v>70</v>
      </c>
      <c r="D16" s="3" t="s">
        <v>26</v>
      </c>
      <c r="E16" s="3">
        <v>1</v>
      </c>
      <c r="F16" s="3" t="s">
        <v>71</v>
      </c>
      <c r="G16" s="3" t="s">
        <v>20</v>
      </c>
      <c r="H16" s="3" t="s">
        <v>22</v>
      </c>
      <c r="I16" s="3" t="s">
        <v>24</v>
      </c>
      <c r="J16" s="5" t="s">
        <v>72</v>
      </c>
      <c r="K16" s="20" t="s">
        <v>101</v>
      </c>
      <c r="L16" s="6" t="s">
        <v>25</v>
      </c>
      <c r="M16" s="7">
        <v>2.06</v>
      </c>
      <c r="N16" s="7">
        <v>1</v>
      </c>
      <c r="O16" s="8" t="s">
        <v>23</v>
      </c>
      <c r="P16" s="7">
        <f t="shared" si="4"/>
        <v>15.5</v>
      </c>
      <c r="Q16" s="25">
        <f t="shared" si="0"/>
        <v>-1</v>
      </c>
      <c r="R16" s="9">
        <f t="shared" si="5"/>
        <v>-10.335000000000001</v>
      </c>
      <c r="S16" s="10">
        <f t="shared" si="1"/>
        <v>5.1649999999999991</v>
      </c>
      <c r="T16" s="11">
        <f t="shared" si="2"/>
        <v>0.14285714285714285</v>
      </c>
      <c r="U16" s="12">
        <f t="shared" si="3"/>
        <v>-0.66677419354838718</v>
      </c>
      <c r="V16">
        <f>COUNTIF($L$2:L16,1)</f>
        <v>2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6.5" customHeight="1" x14ac:dyDescent="0.2">
      <c r="A17" s="3">
        <v>15</v>
      </c>
      <c r="B17" s="4">
        <v>44205</v>
      </c>
      <c r="C17" s="3" t="s">
        <v>73</v>
      </c>
      <c r="D17" s="3" t="s">
        <v>26</v>
      </c>
      <c r="E17" s="3">
        <v>1</v>
      </c>
      <c r="F17" s="3" t="s">
        <v>74</v>
      </c>
      <c r="G17" s="3" t="s">
        <v>20</v>
      </c>
      <c r="H17" s="3" t="s">
        <v>22</v>
      </c>
      <c r="I17" s="3" t="s">
        <v>24</v>
      </c>
      <c r="J17" s="5" t="s">
        <v>75</v>
      </c>
      <c r="K17" s="20" t="s">
        <v>102</v>
      </c>
      <c r="L17" s="6" t="s">
        <v>25</v>
      </c>
      <c r="M17" s="7">
        <v>1.909</v>
      </c>
      <c r="N17" s="7">
        <v>1</v>
      </c>
      <c r="O17" s="8" t="s">
        <v>23</v>
      </c>
      <c r="P17" s="7">
        <f t="shared" si="4"/>
        <v>16.5</v>
      </c>
      <c r="Q17" s="25">
        <f t="shared" si="0"/>
        <v>-1</v>
      </c>
      <c r="R17" s="9">
        <f t="shared" si="5"/>
        <v>-11.335000000000001</v>
      </c>
      <c r="S17" s="10">
        <f t="shared" si="1"/>
        <v>5.1649999999999991</v>
      </c>
      <c r="T17" s="11">
        <f t="shared" si="2"/>
        <v>0.13333333333333333</v>
      </c>
      <c r="U17" s="12">
        <f t="shared" si="3"/>
        <v>-0.68696969696969701</v>
      </c>
      <c r="V17">
        <f>COUNTIF($L$2:L17,1)</f>
        <v>2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6.5" customHeight="1" x14ac:dyDescent="0.2">
      <c r="A18" s="3">
        <v>16</v>
      </c>
      <c r="B18" s="4">
        <v>44205</v>
      </c>
      <c r="C18" s="3" t="s">
        <v>76</v>
      </c>
      <c r="D18" s="3" t="s">
        <v>26</v>
      </c>
      <c r="E18" s="3">
        <v>1</v>
      </c>
      <c r="F18" s="3" t="s">
        <v>74</v>
      </c>
      <c r="G18" s="3" t="s">
        <v>20</v>
      </c>
      <c r="H18" s="3" t="s">
        <v>22</v>
      </c>
      <c r="I18" s="3" t="s">
        <v>24</v>
      </c>
      <c r="J18" s="13" t="s">
        <v>77</v>
      </c>
      <c r="K18" s="20"/>
      <c r="L18" s="6" t="s">
        <v>21</v>
      </c>
      <c r="M18" s="7">
        <v>2</v>
      </c>
      <c r="N18" s="7">
        <v>1</v>
      </c>
      <c r="O18" s="8" t="s">
        <v>23</v>
      </c>
      <c r="P18" s="7">
        <f t="shared" si="4"/>
        <v>17.5</v>
      </c>
      <c r="Q18" s="33">
        <f t="shared" si="0"/>
        <v>1</v>
      </c>
      <c r="R18" s="9">
        <f t="shared" si="5"/>
        <v>-10.335000000000001</v>
      </c>
      <c r="S18" s="10">
        <f t="shared" si="1"/>
        <v>7.1649999999999991</v>
      </c>
      <c r="T18" s="11">
        <f t="shared" si="2"/>
        <v>0.1875</v>
      </c>
      <c r="U18" s="12">
        <f t="shared" si="3"/>
        <v>-0.59057142857142864</v>
      </c>
      <c r="V18">
        <f>COUNTIF($L$2:L18,1)</f>
        <v>3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8.5" customHeight="1" x14ac:dyDescent="0.2">
      <c r="A19" s="3">
        <v>17</v>
      </c>
      <c r="B19" s="4">
        <v>44205</v>
      </c>
      <c r="C19" s="3" t="s">
        <v>78</v>
      </c>
      <c r="D19" s="3" t="s">
        <v>26</v>
      </c>
      <c r="E19" s="3">
        <v>2</v>
      </c>
      <c r="F19" s="3" t="s">
        <v>32</v>
      </c>
      <c r="G19" s="3" t="s">
        <v>20</v>
      </c>
      <c r="H19" s="3" t="s">
        <v>40</v>
      </c>
      <c r="I19" s="3" t="s">
        <v>24</v>
      </c>
      <c r="J19" s="5" t="s">
        <v>79</v>
      </c>
      <c r="K19" s="20"/>
      <c r="L19" s="6" t="s">
        <v>25</v>
      </c>
      <c r="M19" s="7">
        <v>3.13</v>
      </c>
      <c r="N19" s="7">
        <v>0.5</v>
      </c>
      <c r="O19" s="8" t="s">
        <v>23</v>
      </c>
      <c r="P19" s="7">
        <f t="shared" si="4"/>
        <v>18</v>
      </c>
      <c r="Q19" s="25">
        <f t="shared" si="0"/>
        <v>-0.5</v>
      </c>
      <c r="R19" s="9">
        <f t="shared" si="5"/>
        <v>-10.835000000000001</v>
      </c>
      <c r="S19" s="10">
        <f t="shared" si="1"/>
        <v>7.1649999999999991</v>
      </c>
      <c r="T19" s="11">
        <f t="shared" si="2"/>
        <v>0.17647058823529413</v>
      </c>
      <c r="U19" s="12">
        <f t="shared" si="3"/>
        <v>-0.6019444444444445</v>
      </c>
      <c r="V19">
        <f>COUNTIF($L$2:L19,1)</f>
        <v>3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28.5" customHeight="1" x14ac:dyDescent="0.2">
      <c r="A20" s="3">
        <v>18</v>
      </c>
      <c r="B20" s="4">
        <v>44205</v>
      </c>
      <c r="C20" s="3" t="s">
        <v>80</v>
      </c>
      <c r="D20" s="3" t="s">
        <v>27</v>
      </c>
      <c r="E20" s="3">
        <v>2</v>
      </c>
      <c r="F20" s="34" t="s">
        <v>81</v>
      </c>
      <c r="G20" s="3" t="s">
        <v>20</v>
      </c>
      <c r="H20" s="3" t="s">
        <v>22</v>
      </c>
      <c r="I20" s="3" t="s">
        <v>24</v>
      </c>
      <c r="J20" s="13" t="s">
        <v>82</v>
      </c>
      <c r="K20" s="20" t="s">
        <v>96</v>
      </c>
      <c r="L20" s="6" t="s">
        <v>25</v>
      </c>
      <c r="M20" s="7">
        <v>2.2789999999999999</v>
      </c>
      <c r="N20" s="7">
        <v>1.5</v>
      </c>
      <c r="O20" s="8" t="s">
        <v>23</v>
      </c>
      <c r="P20" s="7">
        <f t="shared" si="4"/>
        <v>19.5</v>
      </c>
      <c r="Q20" s="25">
        <f t="shared" si="0"/>
        <v>-1.5</v>
      </c>
      <c r="R20" s="9">
        <f t="shared" si="5"/>
        <v>-12.335000000000001</v>
      </c>
      <c r="S20" s="10">
        <f t="shared" si="1"/>
        <v>7.1649999999999991</v>
      </c>
      <c r="T20" s="11">
        <f t="shared" si="2"/>
        <v>0.16666666666666666</v>
      </c>
      <c r="U20" s="12">
        <f t="shared" si="3"/>
        <v>-0.63256410256410256</v>
      </c>
      <c r="V20">
        <f>COUNTIF($L$2:L20,1)</f>
        <v>3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25.5" x14ac:dyDescent="0.2">
      <c r="A21" s="3">
        <v>19</v>
      </c>
      <c r="B21" s="4">
        <v>44205</v>
      </c>
      <c r="C21" s="3" t="s">
        <v>83</v>
      </c>
      <c r="D21" s="3" t="s">
        <v>26</v>
      </c>
      <c r="E21" s="3">
        <v>2</v>
      </c>
      <c r="F21" s="3" t="s">
        <v>84</v>
      </c>
      <c r="G21" s="3" t="s">
        <v>20</v>
      </c>
      <c r="H21" s="3" t="s">
        <v>22</v>
      </c>
      <c r="I21" s="3" t="s">
        <v>24</v>
      </c>
      <c r="J21" s="13" t="s">
        <v>85</v>
      </c>
      <c r="K21" s="20"/>
      <c r="L21" s="6" t="s">
        <v>25</v>
      </c>
      <c r="M21" s="7">
        <v>2.0529999999999999</v>
      </c>
      <c r="N21" s="7">
        <v>1.5</v>
      </c>
      <c r="O21" s="8" t="s">
        <v>23</v>
      </c>
      <c r="P21" s="7">
        <f t="shared" si="4"/>
        <v>21</v>
      </c>
      <c r="Q21" s="25">
        <f t="shared" si="0"/>
        <v>-1.5</v>
      </c>
      <c r="R21" s="9">
        <f t="shared" si="5"/>
        <v>-13.835000000000001</v>
      </c>
      <c r="S21" s="10">
        <f t="shared" si="1"/>
        <v>7.1649999999999991</v>
      </c>
      <c r="T21" s="11">
        <f t="shared" si="2"/>
        <v>0.15789473684210525</v>
      </c>
      <c r="U21" s="12">
        <f t="shared" si="3"/>
        <v>-0.65880952380952384</v>
      </c>
      <c r="V21">
        <f>COUNTIF($L$2:L21,1)</f>
        <v>3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7.25" customHeight="1" x14ac:dyDescent="0.2">
      <c r="A22" s="3">
        <v>20</v>
      </c>
      <c r="B22" s="4">
        <v>44206</v>
      </c>
      <c r="C22" s="3" t="s">
        <v>86</v>
      </c>
      <c r="D22" s="3" t="s">
        <v>26</v>
      </c>
      <c r="E22" s="3">
        <v>1</v>
      </c>
      <c r="F22" s="3" t="s">
        <v>87</v>
      </c>
      <c r="G22" s="3" t="s">
        <v>20</v>
      </c>
      <c r="H22" s="3" t="s">
        <v>22</v>
      </c>
      <c r="I22" s="3" t="s">
        <v>24</v>
      </c>
      <c r="J22" s="13" t="s">
        <v>88</v>
      </c>
      <c r="K22" s="20"/>
      <c r="L22" s="6" t="s">
        <v>21</v>
      </c>
      <c r="M22" s="7">
        <v>1.92</v>
      </c>
      <c r="N22" s="7">
        <v>1.5</v>
      </c>
      <c r="O22" s="8" t="s">
        <v>23</v>
      </c>
      <c r="P22" s="7">
        <f t="shared" si="4"/>
        <v>22.5</v>
      </c>
      <c r="Q22" s="33">
        <f t="shared" si="0"/>
        <v>1.38</v>
      </c>
      <c r="R22" s="9">
        <f t="shared" si="5"/>
        <v>-12.455000000000002</v>
      </c>
      <c r="S22" s="10">
        <f t="shared" si="1"/>
        <v>10.044999999999998</v>
      </c>
      <c r="T22" s="11">
        <f t="shared" si="2"/>
        <v>0.2</v>
      </c>
      <c r="U22" s="12">
        <f t="shared" si="3"/>
        <v>-0.55355555555555569</v>
      </c>
      <c r="V22">
        <f>COUNTIF($L$2:L22,1)</f>
        <v>4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7.25" customHeight="1" x14ac:dyDescent="0.2">
      <c r="A23" s="3">
        <v>21</v>
      </c>
      <c r="B23" s="4">
        <v>44206</v>
      </c>
      <c r="C23" s="3" t="s">
        <v>89</v>
      </c>
      <c r="D23" s="3" t="s">
        <v>26</v>
      </c>
      <c r="E23" s="3">
        <v>1</v>
      </c>
      <c r="F23" s="3" t="s">
        <v>87</v>
      </c>
      <c r="G23" s="3" t="s">
        <v>20</v>
      </c>
      <c r="H23" s="3" t="s">
        <v>22</v>
      </c>
      <c r="I23" s="3" t="s">
        <v>24</v>
      </c>
      <c r="J23" s="13" t="s">
        <v>58</v>
      </c>
      <c r="K23" s="20" t="s">
        <v>105</v>
      </c>
      <c r="L23" s="6" t="s">
        <v>21</v>
      </c>
      <c r="M23" s="7">
        <v>1.637</v>
      </c>
      <c r="N23" s="7">
        <v>1</v>
      </c>
      <c r="O23" s="8" t="s">
        <v>23</v>
      </c>
      <c r="P23" s="7">
        <f t="shared" si="4"/>
        <v>23.5</v>
      </c>
      <c r="Q23" s="33">
        <f t="shared" si="0"/>
        <v>0.63700000000000001</v>
      </c>
      <c r="R23" s="9">
        <f t="shared" si="5"/>
        <v>-11.818000000000001</v>
      </c>
      <c r="S23" s="10">
        <f t="shared" si="1"/>
        <v>11.681999999999999</v>
      </c>
      <c r="T23" s="11">
        <f t="shared" si="2"/>
        <v>0.23809523809523808</v>
      </c>
      <c r="U23" s="12">
        <f t="shared" si="3"/>
        <v>-0.50289361702127666</v>
      </c>
      <c r="V23">
        <f>COUNTIF($L$2:L23,1)</f>
        <v>5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7.75" customHeight="1" x14ac:dyDescent="0.2">
      <c r="A24" s="3">
        <v>22</v>
      </c>
      <c r="B24" s="4">
        <v>44207</v>
      </c>
      <c r="C24" s="3" t="s">
        <v>90</v>
      </c>
      <c r="D24" s="3" t="s">
        <v>26</v>
      </c>
      <c r="E24" s="3">
        <v>2</v>
      </c>
      <c r="F24" s="3" t="s">
        <v>32</v>
      </c>
      <c r="G24" s="3" t="s">
        <v>20</v>
      </c>
      <c r="H24" s="3" t="s">
        <v>40</v>
      </c>
      <c r="I24" s="3" t="s">
        <v>24</v>
      </c>
      <c r="J24" s="13" t="s">
        <v>91</v>
      </c>
      <c r="K24" s="20" t="s">
        <v>92</v>
      </c>
      <c r="L24" s="6" t="s">
        <v>25</v>
      </c>
      <c r="M24" s="7">
        <v>3.23</v>
      </c>
      <c r="N24" s="7">
        <v>0.5</v>
      </c>
      <c r="O24" s="8" t="s">
        <v>23</v>
      </c>
      <c r="P24" s="7">
        <f t="shared" si="4"/>
        <v>24</v>
      </c>
      <c r="Q24" s="25">
        <f t="shared" si="0"/>
        <v>-0.5</v>
      </c>
      <c r="R24" s="9">
        <f t="shared" si="5"/>
        <v>-12.318000000000001</v>
      </c>
      <c r="S24" s="10">
        <f t="shared" si="1"/>
        <v>11.681999999999999</v>
      </c>
      <c r="T24" s="11">
        <f t="shared" si="2"/>
        <v>0.22727272727272727</v>
      </c>
      <c r="U24" s="12">
        <f t="shared" si="3"/>
        <v>-0.5132500000000001</v>
      </c>
      <c r="V24">
        <f>COUNTIF($L$2:L24,1)</f>
        <v>5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29.25" customHeight="1" x14ac:dyDescent="0.2">
      <c r="A25" s="3">
        <v>23</v>
      </c>
      <c r="B25" s="4">
        <v>44207</v>
      </c>
      <c r="C25" s="3" t="s">
        <v>93</v>
      </c>
      <c r="D25" s="3" t="s">
        <v>27</v>
      </c>
      <c r="E25" s="3">
        <v>2</v>
      </c>
      <c r="F25" s="3" t="s">
        <v>94</v>
      </c>
      <c r="G25" s="3" t="s">
        <v>20</v>
      </c>
      <c r="H25" s="3" t="s">
        <v>22</v>
      </c>
      <c r="I25" s="3" t="s">
        <v>24</v>
      </c>
      <c r="J25" s="13" t="s">
        <v>95</v>
      </c>
      <c r="K25" s="20" t="s">
        <v>103</v>
      </c>
      <c r="L25" s="6" t="s">
        <v>25</v>
      </c>
      <c r="M25" s="7">
        <v>1.873</v>
      </c>
      <c r="N25" s="7">
        <v>2</v>
      </c>
      <c r="O25" s="8" t="s">
        <v>23</v>
      </c>
      <c r="P25" s="7">
        <f t="shared" si="4"/>
        <v>26</v>
      </c>
      <c r="Q25" s="25">
        <f t="shared" si="0"/>
        <v>-2</v>
      </c>
      <c r="R25" s="26">
        <f t="shared" si="5"/>
        <v>-14.318000000000001</v>
      </c>
      <c r="S25" s="27">
        <f t="shared" si="1"/>
        <v>11.681999999999999</v>
      </c>
      <c r="T25" s="28">
        <f t="shared" si="2"/>
        <v>0.21739130434782608</v>
      </c>
      <c r="U25" s="12">
        <f t="shared" si="3"/>
        <v>-0.5506923076923077</v>
      </c>
      <c r="V25">
        <f>COUNTIF($L$2:L25,1)</f>
        <v>5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7.25" customHeight="1" x14ac:dyDescent="0.2">
      <c r="A26" s="3">
        <v>24</v>
      </c>
      <c r="B26" s="4">
        <v>44209</v>
      </c>
      <c r="C26" s="3" t="s">
        <v>106</v>
      </c>
      <c r="D26" s="3" t="s">
        <v>26</v>
      </c>
      <c r="E26" s="3">
        <v>1</v>
      </c>
      <c r="F26" s="3" t="s">
        <v>74</v>
      </c>
      <c r="G26" s="3" t="s">
        <v>20</v>
      </c>
      <c r="H26" s="3" t="s">
        <v>22</v>
      </c>
      <c r="I26" s="3" t="s">
        <v>24</v>
      </c>
      <c r="J26" s="13" t="s">
        <v>77</v>
      </c>
      <c r="K26" s="20"/>
      <c r="L26" s="6" t="s">
        <v>21</v>
      </c>
      <c r="M26" s="7">
        <v>2.1</v>
      </c>
      <c r="N26" s="7">
        <v>1</v>
      </c>
      <c r="O26" s="8" t="s">
        <v>23</v>
      </c>
      <c r="P26" s="7">
        <f t="shared" si="4"/>
        <v>27</v>
      </c>
      <c r="Q26" s="33">
        <f t="shared" si="0"/>
        <v>1.1000000000000001</v>
      </c>
      <c r="R26" s="9">
        <f t="shared" si="5"/>
        <v>-13.218000000000002</v>
      </c>
      <c r="S26" s="10">
        <f t="shared" si="1"/>
        <v>13.781999999999998</v>
      </c>
      <c r="T26" s="11">
        <f t="shared" si="2"/>
        <v>0.25</v>
      </c>
      <c r="U26" s="12">
        <f t="shared" si="3"/>
        <v>-0.48955555555555563</v>
      </c>
      <c r="V26">
        <f>COUNTIF($L$2:L26,1)</f>
        <v>6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7.25" customHeight="1" x14ac:dyDescent="0.2">
      <c r="A27" s="3">
        <v>25</v>
      </c>
      <c r="B27" s="4">
        <v>44209</v>
      </c>
      <c r="C27" s="3" t="s">
        <v>107</v>
      </c>
      <c r="D27" s="3" t="s">
        <v>26</v>
      </c>
      <c r="E27" s="3">
        <v>1</v>
      </c>
      <c r="F27" s="3" t="s">
        <v>74</v>
      </c>
      <c r="G27" s="3" t="s">
        <v>20</v>
      </c>
      <c r="H27" s="3" t="s">
        <v>22</v>
      </c>
      <c r="I27" s="3" t="s">
        <v>24</v>
      </c>
      <c r="J27" s="5" t="s">
        <v>67</v>
      </c>
      <c r="K27" s="20"/>
      <c r="L27" s="6" t="s">
        <v>25</v>
      </c>
      <c r="M27" s="7">
        <v>2</v>
      </c>
      <c r="N27" s="7">
        <v>1</v>
      </c>
      <c r="O27" s="8" t="s">
        <v>23</v>
      </c>
      <c r="P27" s="7">
        <f t="shared" si="4"/>
        <v>28</v>
      </c>
      <c r="Q27" s="25">
        <f t="shared" si="0"/>
        <v>-1</v>
      </c>
      <c r="R27" s="9">
        <f t="shared" si="5"/>
        <v>-14.218000000000002</v>
      </c>
      <c r="S27" s="10">
        <f t="shared" si="1"/>
        <v>13.781999999999998</v>
      </c>
      <c r="T27" s="11">
        <f t="shared" si="2"/>
        <v>0.24</v>
      </c>
      <c r="U27" s="12">
        <f t="shared" si="3"/>
        <v>-0.5077857142857144</v>
      </c>
      <c r="V27">
        <f>COUNTIF($L$2:L27,1)</f>
        <v>6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7.25" customHeight="1" x14ac:dyDescent="0.2">
      <c r="A28" s="3">
        <v>26</v>
      </c>
      <c r="B28" s="4">
        <v>44210</v>
      </c>
      <c r="C28" s="3" t="s">
        <v>108</v>
      </c>
      <c r="D28" s="3" t="s">
        <v>26</v>
      </c>
      <c r="E28" s="3">
        <v>1</v>
      </c>
      <c r="F28" s="3" t="s">
        <v>74</v>
      </c>
      <c r="G28" s="3" t="s">
        <v>20</v>
      </c>
      <c r="H28" s="3" t="s">
        <v>22</v>
      </c>
      <c r="I28" s="3" t="s">
        <v>24</v>
      </c>
      <c r="J28" s="13" t="s">
        <v>61</v>
      </c>
      <c r="K28" s="20"/>
      <c r="L28" s="6" t="s">
        <v>21</v>
      </c>
      <c r="M28" s="7">
        <v>2.34</v>
      </c>
      <c r="N28" s="7">
        <v>1</v>
      </c>
      <c r="O28" s="8" t="s">
        <v>23</v>
      </c>
      <c r="P28" s="7">
        <f t="shared" si="4"/>
        <v>29</v>
      </c>
      <c r="Q28" s="33">
        <f t="shared" si="0"/>
        <v>1.3399999999999999</v>
      </c>
      <c r="R28" s="9">
        <f t="shared" si="5"/>
        <v>-12.878000000000002</v>
      </c>
      <c r="S28" s="10">
        <f t="shared" si="1"/>
        <v>16.122</v>
      </c>
      <c r="T28" s="11">
        <f t="shared" si="2"/>
        <v>0.26923076923076922</v>
      </c>
      <c r="U28" s="12">
        <f t="shared" si="3"/>
        <v>-0.4440689655172414</v>
      </c>
      <c r="V28">
        <f>COUNTIF($L$2:L28,1)</f>
        <v>7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26.25" customHeight="1" x14ac:dyDescent="0.2">
      <c r="A29" s="3">
        <v>27</v>
      </c>
      <c r="B29" s="4">
        <v>44211</v>
      </c>
      <c r="C29" s="3" t="s">
        <v>109</v>
      </c>
      <c r="D29" s="3" t="s">
        <v>110</v>
      </c>
      <c r="E29" s="3">
        <v>2</v>
      </c>
      <c r="F29" s="3" t="s">
        <v>111</v>
      </c>
      <c r="G29" s="3" t="s">
        <v>112</v>
      </c>
      <c r="H29" s="3" t="s">
        <v>33</v>
      </c>
      <c r="I29" s="3" t="s">
        <v>24</v>
      </c>
      <c r="J29" s="13" t="s">
        <v>113</v>
      </c>
      <c r="K29" s="20"/>
      <c r="L29" s="6" t="s">
        <v>25</v>
      </c>
      <c r="M29" s="7">
        <v>2.0299999999999998</v>
      </c>
      <c r="N29" s="7">
        <v>1.5</v>
      </c>
      <c r="O29" s="8" t="s">
        <v>23</v>
      </c>
      <c r="P29" s="7">
        <f t="shared" si="4"/>
        <v>30.5</v>
      </c>
      <c r="Q29" s="25">
        <f t="shared" si="0"/>
        <v>-1.5</v>
      </c>
      <c r="R29" s="9">
        <f t="shared" si="5"/>
        <v>-14.378000000000002</v>
      </c>
      <c r="S29" s="10">
        <f t="shared" si="1"/>
        <v>16.122</v>
      </c>
      <c r="T29" s="11">
        <f t="shared" si="2"/>
        <v>0.25925925925925924</v>
      </c>
      <c r="U29" s="12">
        <f t="shared" si="3"/>
        <v>-0.4714098360655738</v>
      </c>
      <c r="V29">
        <f>COUNTIF($L$2:L29,1)</f>
        <v>7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7.25" customHeight="1" x14ac:dyDescent="0.2">
      <c r="A30" s="3">
        <v>28</v>
      </c>
      <c r="B30" s="4">
        <v>44211</v>
      </c>
      <c r="C30" s="3" t="s">
        <v>114</v>
      </c>
      <c r="D30" s="3" t="s">
        <v>26</v>
      </c>
      <c r="E30" s="3">
        <v>1</v>
      </c>
      <c r="F30" s="3" t="s">
        <v>74</v>
      </c>
      <c r="G30" s="3" t="s">
        <v>20</v>
      </c>
      <c r="H30" s="3" t="s">
        <v>22</v>
      </c>
      <c r="I30" s="3" t="s">
        <v>24</v>
      </c>
      <c r="J30" s="5" t="s">
        <v>115</v>
      </c>
      <c r="K30" s="20" t="s">
        <v>116</v>
      </c>
      <c r="L30" s="6" t="s">
        <v>25</v>
      </c>
      <c r="M30" s="7">
        <v>2.14</v>
      </c>
      <c r="N30" s="7">
        <v>1</v>
      </c>
      <c r="O30" s="8" t="s">
        <v>23</v>
      </c>
      <c r="P30" s="7">
        <f t="shared" si="4"/>
        <v>31.5</v>
      </c>
      <c r="Q30" s="25">
        <f t="shared" si="0"/>
        <v>-1</v>
      </c>
      <c r="R30" s="9">
        <f t="shared" si="5"/>
        <v>-15.378000000000002</v>
      </c>
      <c r="S30" s="10">
        <f t="shared" si="1"/>
        <v>16.122</v>
      </c>
      <c r="T30" s="11">
        <f t="shared" si="2"/>
        <v>0.25</v>
      </c>
      <c r="U30" s="12">
        <f t="shared" si="3"/>
        <v>-0.48819047619047617</v>
      </c>
      <c r="V30">
        <f>COUNTIF($L$2:L30,1)</f>
        <v>7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7.25" customHeight="1" x14ac:dyDescent="0.2">
      <c r="A31" s="3">
        <v>29</v>
      </c>
      <c r="B31" s="4">
        <v>44211</v>
      </c>
      <c r="C31" s="3" t="s">
        <v>117</v>
      </c>
      <c r="D31" s="3" t="s">
        <v>26</v>
      </c>
      <c r="E31" s="3">
        <v>1</v>
      </c>
      <c r="F31" s="3" t="s">
        <v>74</v>
      </c>
      <c r="G31" s="3" t="s">
        <v>20</v>
      </c>
      <c r="H31" s="3" t="s">
        <v>22</v>
      </c>
      <c r="I31" s="3" t="s">
        <v>24</v>
      </c>
      <c r="J31" s="13" t="s">
        <v>61</v>
      </c>
      <c r="K31" s="20"/>
      <c r="L31" s="6" t="s">
        <v>21</v>
      </c>
      <c r="M31" s="7">
        <v>2.14</v>
      </c>
      <c r="N31" s="7">
        <v>1</v>
      </c>
      <c r="O31" s="8" t="s">
        <v>23</v>
      </c>
      <c r="P31" s="7">
        <f t="shared" si="4"/>
        <v>32.5</v>
      </c>
      <c r="Q31" s="33">
        <f t="shared" si="0"/>
        <v>1.1400000000000001</v>
      </c>
      <c r="R31" s="9">
        <f t="shared" si="5"/>
        <v>-14.238000000000001</v>
      </c>
      <c r="S31" s="10">
        <f t="shared" si="1"/>
        <v>18.262</v>
      </c>
      <c r="T31" s="11">
        <f t="shared" si="2"/>
        <v>0.27586206896551724</v>
      </c>
      <c r="U31" s="12">
        <f t="shared" si="3"/>
        <v>-0.43809230769230767</v>
      </c>
      <c r="V31">
        <f>COUNTIF($L$2:L31,1)</f>
        <v>8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7.25" customHeight="1" x14ac:dyDescent="0.2">
      <c r="A32" s="3">
        <v>30</v>
      </c>
      <c r="B32" s="4">
        <v>44212</v>
      </c>
      <c r="C32" s="3" t="s">
        <v>118</v>
      </c>
      <c r="D32" s="3" t="s">
        <v>26</v>
      </c>
      <c r="E32" s="3">
        <v>1</v>
      </c>
      <c r="F32" s="3" t="s">
        <v>119</v>
      </c>
      <c r="G32" s="3" t="s">
        <v>20</v>
      </c>
      <c r="H32" s="3" t="s">
        <v>22</v>
      </c>
      <c r="I32" s="3" t="s">
        <v>24</v>
      </c>
      <c r="J32" s="5" t="s">
        <v>61</v>
      </c>
      <c r="K32" s="20" t="s">
        <v>120</v>
      </c>
      <c r="L32" s="6" t="s">
        <v>25</v>
      </c>
      <c r="M32" s="7">
        <v>2.11</v>
      </c>
      <c r="N32" s="7">
        <v>1</v>
      </c>
      <c r="O32" s="8" t="s">
        <v>23</v>
      </c>
      <c r="P32" s="7">
        <f t="shared" si="4"/>
        <v>33.5</v>
      </c>
      <c r="Q32" s="25">
        <f t="shared" si="0"/>
        <v>-1</v>
      </c>
      <c r="R32" s="9">
        <f t="shared" si="5"/>
        <v>-15.238000000000001</v>
      </c>
      <c r="S32" s="10">
        <f t="shared" si="1"/>
        <v>18.262</v>
      </c>
      <c r="T32" s="11">
        <f t="shared" si="2"/>
        <v>0.26666666666666666</v>
      </c>
      <c r="U32" s="12">
        <f t="shared" si="3"/>
        <v>-0.45486567164179104</v>
      </c>
      <c r="V32">
        <f>COUNTIF($L$2:L32,1)</f>
        <v>8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27.75" customHeight="1" x14ac:dyDescent="0.2">
      <c r="A33" s="3">
        <v>31</v>
      </c>
      <c r="B33" s="4">
        <v>44212</v>
      </c>
      <c r="C33" s="3" t="s">
        <v>121</v>
      </c>
      <c r="D33" s="3" t="s">
        <v>110</v>
      </c>
      <c r="E33" s="3">
        <v>2</v>
      </c>
      <c r="F33" s="3" t="s">
        <v>122</v>
      </c>
      <c r="G33" s="3" t="s">
        <v>112</v>
      </c>
      <c r="H33" s="3" t="s">
        <v>33</v>
      </c>
      <c r="I33" s="3" t="s">
        <v>24</v>
      </c>
      <c r="J33" s="13" t="s">
        <v>123</v>
      </c>
      <c r="K33" s="20" t="s">
        <v>124</v>
      </c>
      <c r="L33" s="6" t="s">
        <v>25</v>
      </c>
      <c r="M33" s="7">
        <v>2.17</v>
      </c>
      <c r="N33" s="7">
        <v>1.5</v>
      </c>
      <c r="O33" s="8" t="s">
        <v>23</v>
      </c>
      <c r="P33" s="7">
        <f t="shared" si="4"/>
        <v>35</v>
      </c>
      <c r="Q33" s="25">
        <f t="shared" si="0"/>
        <v>-1.5</v>
      </c>
      <c r="R33" s="9">
        <f t="shared" si="5"/>
        <v>-16.738</v>
      </c>
      <c r="S33" s="10">
        <f t="shared" si="1"/>
        <v>18.262</v>
      </c>
      <c r="T33" s="11">
        <f t="shared" si="2"/>
        <v>0.25806451612903225</v>
      </c>
      <c r="U33" s="12">
        <f t="shared" si="3"/>
        <v>-0.47822857142857139</v>
      </c>
      <c r="V33">
        <f>COUNTIF($L$2:L33,1)</f>
        <v>8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29.25" customHeight="1" x14ac:dyDescent="0.2">
      <c r="A34" s="3">
        <v>32</v>
      </c>
      <c r="B34" s="4">
        <v>44212</v>
      </c>
      <c r="C34" s="3" t="s">
        <v>125</v>
      </c>
      <c r="D34" s="3" t="s">
        <v>110</v>
      </c>
      <c r="E34" s="3">
        <v>2</v>
      </c>
      <c r="F34" s="3" t="s">
        <v>126</v>
      </c>
      <c r="G34" s="3" t="s">
        <v>112</v>
      </c>
      <c r="H34" s="3" t="s">
        <v>33</v>
      </c>
      <c r="I34" s="3" t="s">
        <v>24</v>
      </c>
      <c r="J34" s="13" t="s">
        <v>127</v>
      </c>
      <c r="K34" s="20" t="s">
        <v>128</v>
      </c>
      <c r="L34" s="6" t="s">
        <v>25</v>
      </c>
      <c r="M34" s="7">
        <v>2.41</v>
      </c>
      <c r="N34" s="7">
        <v>1.5</v>
      </c>
      <c r="O34" s="8" t="s">
        <v>23</v>
      </c>
      <c r="P34" s="7">
        <f t="shared" si="4"/>
        <v>36.5</v>
      </c>
      <c r="Q34" s="25">
        <f t="shared" si="0"/>
        <v>-1.5</v>
      </c>
      <c r="R34" s="9">
        <f t="shared" si="5"/>
        <v>-18.238</v>
      </c>
      <c r="S34" s="10">
        <f t="shared" si="1"/>
        <v>18.262</v>
      </c>
      <c r="T34" s="11">
        <f t="shared" si="2"/>
        <v>0.25</v>
      </c>
      <c r="U34" s="12">
        <f t="shared" si="3"/>
        <v>-0.49967123287671233</v>
      </c>
      <c r="V34">
        <f>COUNTIF($L$2:L34,1)</f>
        <v>8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29.25" customHeight="1" x14ac:dyDescent="0.2">
      <c r="A35" s="3">
        <v>33</v>
      </c>
      <c r="B35" s="4">
        <v>44212</v>
      </c>
      <c r="C35" s="3" t="s">
        <v>129</v>
      </c>
      <c r="D35" s="3" t="s">
        <v>60</v>
      </c>
      <c r="E35" s="3">
        <v>2</v>
      </c>
      <c r="F35" s="3" t="s">
        <v>130</v>
      </c>
      <c r="G35" s="3" t="s">
        <v>20</v>
      </c>
      <c r="H35" s="3" t="s">
        <v>22</v>
      </c>
      <c r="I35" s="3" t="s">
        <v>24</v>
      </c>
      <c r="J35" s="13" t="s">
        <v>131</v>
      </c>
      <c r="K35" s="20"/>
      <c r="L35" s="6" t="s">
        <v>21</v>
      </c>
      <c r="M35" s="7">
        <v>2.137</v>
      </c>
      <c r="N35" s="7">
        <v>1</v>
      </c>
      <c r="O35" s="8" t="s">
        <v>23</v>
      </c>
      <c r="P35" s="7">
        <f t="shared" si="4"/>
        <v>37.5</v>
      </c>
      <c r="Q35" s="33">
        <f t="shared" si="0"/>
        <v>1.137</v>
      </c>
      <c r="R35" s="9">
        <f t="shared" si="5"/>
        <v>-17.100999999999999</v>
      </c>
      <c r="S35" s="10">
        <f t="shared" si="1"/>
        <v>20.399000000000001</v>
      </c>
      <c r="T35" s="11">
        <f t="shared" si="2"/>
        <v>0.27272727272727271</v>
      </c>
      <c r="U35" s="12">
        <f t="shared" si="3"/>
        <v>-0.45602666666666664</v>
      </c>
      <c r="V35">
        <f>COUNTIF($L$2:L35,1)</f>
        <v>9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7.25" customHeight="1" x14ac:dyDescent="0.2">
      <c r="A36" s="3">
        <v>34</v>
      </c>
      <c r="B36" s="4">
        <v>44212</v>
      </c>
      <c r="C36" s="3" t="s">
        <v>132</v>
      </c>
      <c r="D36" s="3" t="s">
        <v>26</v>
      </c>
      <c r="E36" s="3">
        <v>1</v>
      </c>
      <c r="F36" s="3" t="s">
        <v>74</v>
      </c>
      <c r="G36" s="3" t="s">
        <v>20</v>
      </c>
      <c r="H36" s="3" t="s">
        <v>22</v>
      </c>
      <c r="I36" s="3" t="s">
        <v>24</v>
      </c>
      <c r="J36" s="5" t="s">
        <v>115</v>
      </c>
      <c r="K36" s="20"/>
      <c r="L36" s="6" t="s">
        <v>25</v>
      </c>
      <c r="M36" s="7">
        <v>2.36</v>
      </c>
      <c r="N36" s="7">
        <v>1</v>
      </c>
      <c r="O36" s="8" t="s">
        <v>23</v>
      </c>
      <c r="P36" s="7">
        <f t="shared" si="4"/>
        <v>38.5</v>
      </c>
      <c r="Q36" s="25">
        <f t="shared" si="0"/>
        <v>-1</v>
      </c>
      <c r="R36" s="9">
        <f t="shared" si="5"/>
        <v>-18.100999999999999</v>
      </c>
      <c r="S36" s="10">
        <f t="shared" si="1"/>
        <v>20.399000000000001</v>
      </c>
      <c r="T36" s="11">
        <f t="shared" si="2"/>
        <v>0.26470588235294118</v>
      </c>
      <c r="U36" s="12">
        <f t="shared" si="3"/>
        <v>-0.4701558441558441</v>
      </c>
      <c r="V36">
        <f>COUNTIF($L$2:L36,1)</f>
        <v>9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29.25" customHeight="1" x14ac:dyDescent="0.2">
      <c r="A37" s="3">
        <v>35</v>
      </c>
      <c r="B37" s="4">
        <v>44212</v>
      </c>
      <c r="C37" s="3" t="s">
        <v>133</v>
      </c>
      <c r="D37" s="3" t="s">
        <v>26</v>
      </c>
      <c r="E37" s="3">
        <v>2</v>
      </c>
      <c r="F37" s="3" t="s">
        <v>134</v>
      </c>
      <c r="G37" s="3" t="s">
        <v>20</v>
      </c>
      <c r="H37" s="3" t="s">
        <v>33</v>
      </c>
      <c r="I37" s="3" t="s">
        <v>24</v>
      </c>
      <c r="J37" s="13" t="s">
        <v>135</v>
      </c>
      <c r="K37" s="20" t="s">
        <v>136</v>
      </c>
      <c r="L37" s="6" t="s">
        <v>25</v>
      </c>
      <c r="M37" s="7">
        <v>2.0699999999999998</v>
      </c>
      <c r="N37" s="7">
        <v>2</v>
      </c>
      <c r="O37" s="8" t="s">
        <v>23</v>
      </c>
      <c r="P37" s="7">
        <f t="shared" si="4"/>
        <v>40.5</v>
      </c>
      <c r="Q37" s="25">
        <f t="shared" si="0"/>
        <v>-2</v>
      </c>
      <c r="R37" s="9">
        <f t="shared" si="5"/>
        <v>-20.100999999999999</v>
      </c>
      <c r="S37" s="10">
        <f t="shared" si="1"/>
        <v>20.399000000000001</v>
      </c>
      <c r="T37" s="11">
        <f t="shared" si="2"/>
        <v>0.25714285714285712</v>
      </c>
      <c r="U37" s="12">
        <f t="shared" si="3"/>
        <v>-0.49632098765432098</v>
      </c>
      <c r="V37">
        <f>COUNTIF($L$2:L37,1)</f>
        <v>9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7.25" customHeight="1" x14ac:dyDescent="0.2">
      <c r="A38" s="3">
        <v>36</v>
      </c>
      <c r="B38" s="4">
        <v>44212</v>
      </c>
      <c r="C38" s="3" t="s">
        <v>137</v>
      </c>
      <c r="D38" s="3" t="s">
        <v>26</v>
      </c>
      <c r="E38" s="3">
        <v>1</v>
      </c>
      <c r="F38" s="3" t="s">
        <v>74</v>
      </c>
      <c r="G38" s="3" t="s">
        <v>20</v>
      </c>
      <c r="H38" s="3" t="s">
        <v>22</v>
      </c>
      <c r="I38" s="3" t="s">
        <v>24</v>
      </c>
      <c r="J38" s="5" t="s">
        <v>64</v>
      </c>
      <c r="K38" s="20"/>
      <c r="L38" s="6" t="s">
        <v>25</v>
      </c>
      <c r="M38" s="7">
        <v>2.36</v>
      </c>
      <c r="N38" s="7">
        <v>1</v>
      </c>
      <c r="O38" s="8" t="s">
        <v>23</v>
      </c>
      <c r="P38" s="7">
        <f t="shared" si="4"/>
        <v>41.5</v>
      </c>
      <c r="Q38" s="25">
        <f t="shared" si="0"/>
        <v>-1</v>
      </c>
      <c r="R38" s="9">
        <f t="shared" si="5"/>
        <v>-21.100999999999999</v>
      </c>
      <c r="S38" s="10">
        <f t="shared" si="1"/>
        <v>20.399000000000001</v>
      </c>
      <c r="T38" s="11">
        <f t="shared" si="2"/>
        <v>0.25</v>
      </c>
      <c r="U38" s="12">
        <f t="shared" si="3"/>
        <v>-0.5084578313253012</v>
      </c>
      <c r="V38">
        <f>COUNTIF($L$2:L38,1)</f>
        <v>9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7.25" customHeight="1" x14ac:dyDescent="0.2">
      <c r="A39" s="3">
        <v>37</v>
      </c>
      <c r="B39" s="4">
        <v>44212</v>
      </c>
      <c r="C39" s="3" t="s">
        <v>138</v>
      </c>
      <c r="D39" s="3" t="s">
        <v>104</v>
      </c>
      <c r="E39" s="3">
        <v>1</v>
      </c>
      <c r="F39" s="3" t="s">
        <v>139</v>
      </c>
      <c r="G39" s="3" t="s">
        <v>20</v>
      </c>
      <c r="H39" s="3" t="s">
        <v>22</v>
      </c>
      <c r="I39" s="3" t="s">
        <v>57</v>
      </c>
      <c r="J39" s="5" t="s">
        <v>140</v>
      </c>
      <c r="K39" s="20"/>
      <c r="L39" s="6" t="s">
        <v>25</v>
      </c>
      <c r="M39" s="7">
        <v>2.2999999999999998</v>
      </c>
      <c r="N39" s="7">
        <v>1</v>
      </c>
      <c r="O39" s="8" t="s">
        <v>23</v>
      </c>
      <c r="P39" s="7">
        <f t="shared" si="4"/>
        <v>42.5</v>
      </c>
      <c r="Q39" s="25">
        <f t="shared" si="0"/>
        <v>-1</v>
      </c>
      <c r="R39" s="9">
        <f t="shared" si="5"/>
        <v>-22.100999999999999</v>
      </c>
      <c r="S39" s="10">
        <f t="shared" si="1"/>
        <v>20.399000000000001</v>
      </c>
      <c r="T39" s="11">
        <f t="shared" si="2"/>
        <v>0.24324324324324326</v>
      </c>
      <c r="U39" s="12">
        <f t="shared" si="3"/>
        <v>-0.52002352941176466</v>
      </c>
      <c r="V39">
        <f>COUNTIF($L$2:L39,1)</f>
        <v>9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7.25" customHeight="1" x14ac:dyDescent="0.2">
      <c r="A40" s="3">
        <v>38</v>
      </c>
      <c r="B40" s="4">
        <v>44212</v>
      </c>
      <c r="C40" s="3" t="s">
        <v>141</v>
      </c>
      <c r="D40" s="3" t="s">
        <v>26</v>
      </c>
      <c r="E40" s="3">
        <v>1</v>
      </c>
      <c r="F40" s="3" t="s">
        <v>74</v>
      </c>
      <c r="G40" s="3" t="s">
        <v>20</v>
      </c>
      <c r="H40" s="3" t="s">
        <v>22</v>
      </c>
      <c r="I40" s="3" t="s">
        <v>24</v>
      </c>
      <c r="J40" s="5" t="s">
        <v>69</v>
      </c>
      <c r="K40" s="20"/>
      <c r="L40" s="6" t="s">
        <v>25</v>
      </c>
      <c r="M40" s="7">
        <v>2.14</v>
      </c>
      <c r="N40" s="7">
        <v>1</v>
      </c>
      <c r="O40" s="8" t="s">
        <v>23</v>
      </c>
      <c r="P40" s="7">
        <f t="shared" si="4"/>
        <v>43.5</v>
      </c>
      <c r="Q40" s="25">
        <f t="shared" si="0"/>
        <v>-1</v>
      </c>
      <c r="R40" s="9">
        <f t="shared" si="5"/>
        <v>-23.100999999999999</v>
      </c>
      <c r="S40" s="10">
        <f t="shared" si="1"/>
        <v>20.399000000000001</v>
      </c>
      <c r="T40" s="11">
        <f t="shared" si="2"/>
        <v>0.23684210526315788</v>
      </c>
      <c r="U40" s="12">
        <f t="shared" si="3"/>
        <v>-0.53105747126436775</v>
      </c>
      <c r="V40">
        <f>COUNTIF($L$2:L40,1)</f>
        <v>9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7.25" customHeight="1" x14ac:dyDescent="0.2">
      <c r="A41" s="3">
        <v>39</v>
      </c>
      <c r="B41" s="4">
        <v>44212</v>
      </c>
      <c r="C41" s="3" t="s">
        <v>142</v>
      </c>
      <c r="D41" s="3" t="s">
        <v>26</v>
      </c>
      <c r="E41" s="3">
        <v>1</v>
      </c>
      <c r="F41" s="3" t="s">
        <v>74</v>
      </c>
      <c r="G41" s="3" t="s">
        <v>20</v>
      </c>
      <c r="H41" s="3" t="s">
        <v>22</v>
      </c>
      <c r="I41" s="3" t="s">
        <v>24</v>
      </c>
      <c r="J41" s="13" t="s">
        <v>143</v>
      </c>
      <c r="K41" s="20"/>
      <c r="L41" s="6" t="s">
        <v>21</v>
      </c>
      <c r="M41" s="7">
        <v>2.36</v>
      </c>
      <c r="N41" s="7">
        <v>1</v>
      </c>
      <c r="O41" s="8" t="s">
        <v>23</v>
      </c>
      <c r="P41" s="7">
        <f t="shared" si="4"/>
        <v>44.5</v>
      </c>
      <c r="Q41" s="33">
        <f t="shared" si="0"/>
        <v>1.3599999999999999</v>
      </c>
      <c r="R41" s="9">
        <f t="shared" si="5"/>
        <v>-21.741</v>
      </c>
      <c r="S41" s="10">
        <f t="shared" si="1"/>
        <v>22.759</v>
      </c>
      <c r="T41" s="11">
        <f t="shared" si="2"/>
        <v>0.25641025641025639</v>
      </c>
      <c r="U41" s="12">
        <f t="shared" si="3"/>
        <v>-0.488561797752809</v>
      </c>
      <c r="V41">
        <f>COUNTIF($L$2:L41,1)</f>
        <v>10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7.25" customHeight="1" x14ac:dyDescent="0.2">
      <c r="A42" s="3">
        <v>40</v>
      </c>
      <c r="B42" s="4">
        <v>44212</v>
      </c>
      <c r="C42" s="3" t="s">
        <v>144</v>
      </c>
      <c r="D42" s="3" t="s">
        <v>27</v>
      </c>
      <c r="E42" s="3">
        <v>1</v>
      </c>
      <c r="F42" s="3">
        <v>2</v>
      </c>
      <c r="G42" s="3" t="s">
        <v>20</v>
      </c>
      <c r="H42" s="3" t="s">
        <v>22</v>
      </c>
      <c r="I42" s="3" t="s">
        <v>24</v>
      </c>
      <c r="J42" s="5" t="s">
        <v>145</v>
      </c>
      <c r="K42" s="20"/>
      <c r="L42" s="6" t="s">
        <v>25</v>
      </c>
      <c r="M42" s="7">
        <v>2.2000000000000002</v>
      </c>
      <c r="N42" s="7">
        <v>1.5</v>
      </c>
      <c r="O42" s="8" t="s">
        <v>23</v>
      </c>
      <c r="P42" s="7">
        <f t="shared" si="4"/>
        <v>46</v>
      </c>
      <c r="Q42" s="25">
        <f t="shared" si="0"/>
        <v>-1.5</v>
      </c>
      <c r="R42" s="9">
        <f t="shared" si="5"/>
        <v>-23.241</v>
      </c>
      <c r="S42" s="10">
        <f t="shared" si="1"/>
        <v>22.759</v>
      </c>
      <c r="T42" s="11">
        <f t="shared" si="2"/>
        <v>0.25</v>
      </c>
      <c r="U42" s="12">
        <f t="shared" si="3"/>
        <v>-0.50523913043478264</v>
      </c>
      <c r="V42">
        <f>COUNTIF($L$2:L42,1)</f>
        <v>10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27" customHeight="1" x14ac:dyDescent="0.2">
      <c r="A43" s="3">
        <v>41</v>
      </c>
      <c r="B43" s="4">
        <v>44213</v>
      </c>
      <c r="C43" s="3" t="s">
        <v>146</v>
      </c>
      <c r="D43" s="3" t="s">
        <v>110</v>
      </c>
      <c r="E43" s="3">
        <v>2</v>
      </c>
      <c r="F43" s="3" t="s">
        <v>126</v>
      </c>
      <c r="G43" s="3" t="s">
        <v>112</v>
      </c>
      <c r="H43" s="3" t="s">
        <v>33</v>
      </c>
      <c r="I43" s="3" t="s">
        <v>24</v>
      </c>
      <c r="J43" s="5" t="s">
        <v>147</v>
      </c>
      <c r="K43" s="20" t="s">
        <v>148</v>
      </c>
      <c r="L43" s="6" t="s">
        <v>25</v>
      </c>
      <c r="M43" s="7">
        <v>2</v>
      </c>
      <c r="N43" s="7">
        <v>2</v>
      </c>
      <c r="O43" s="8" t="s">
        <v>23</v>
      </c>
      <c r="P43" s="7">
        <f t="shared" si="4"/>
        <v>48</v>
      </c>
      <c r="Q43" s="25">
        <f t="shared" si="0"/>
        <v>-2</v>
      </c>
      <c r="R43" s="9">
        <f t="shared" si="5"/>
        <v>-25.241</v>
      </c>
      <c r="S43" s="10">
        <f t="shared" si="1"/>
        <v>22.759</v>
      </c>
      <c r="T43" s="11">
        <f t="shared" si="2"/>
        <v>0.24390243902439024</v>
      </c>
      <c r="U43" s="12">
        <f t="shared" si="3"/>
        <v>-0.52585416666666662</v>
      </c>
      <c r="V43">
        <f>COUNTIF($L$2:L43,1)</f>
        <v>10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28.5" customHeight="1" x14ac:dyDescent="0.2">
      <c r="A44" s="3">
        <v>42</v>
      </c>
      <c r="B44" s="4">
        <v>44213</v>
      </c>
      <c r="C44" s="3" t="s">
        <v>149</v>
      </c>
      <c r="D44" s="3" t="s">
        <v>26</v>
      </c>
      <c r="E44" s="3">
        <v>2</v>
      </c>
      <c r="F44" s="3" t="s">
        <v>32</v>
      </c>
      <c r="G44" s="3" t="s">
        <v>20</v>
      </c>
      <c r="H44" s="3" t="s">
        <v>33</v>
      </c>
      <c r="I44" s="3" t="s">
        <v>24</v>
      </c>
      <c r="J44" s="13" t="s">
        <v>150</v>
      </c>
      <c r="K44" s="20"/>
      <c r="L44" s="6" t="s">
        <v>21</v>
      </c>
      <c r="M44" s="7">
        <v>2.46</v>
      </c>
      <c r="N44" s="7">
        <v>1</v>
      </c>
      <c r="O44" s="8" t="s">
        <v>23</v>
      </c>
      <c r="P44" s="7">
        <f t="shared" si="4"/>
        <v>49</v>
      </c>
      <c r="Q44" s="33">
        <f t="shared" si="0"/>
        <v>1.46</v>
      </c>
      <c r="R44" s="9">
        <f t="shared" si="5"/>
        <v>-23.780999999999999</v>
      </c>
      <c r="S44" s="10">
        <f t="shared" si="1"/>
        <v>25.219000000000001</v>
      </c>
      <c r="T44" s="11">
        <f t="shared" si="2"/>
        <v>0.26190476190476192</v>
      </c>
      <c r="U44" s="12">
        <f t="shared" si="3"/>
        <v>-0.4853265306122449</v>
      </c>
      <c r="V44">
        <f>COUNTIF($L$2:L44,1)</f>
        <v>11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7.25" customHeight="1" x14ac:dyDescent="0.2">
      <c r="A45" s="3">
        <v>43</v>
      </c>
      <c r="B45" s="4">
        <v>44213</v>
      </c>
      <c r="C45" s="3" t="s">
        <v>151</v>
      </c>
      <c r="D45" s="3" t="s">
        <v>104</v>
      </c>
      <c r="E45" s="3">
        <v>1</v>
      </c>
      <c r="F45" s="3" t="s">
        <v>152</v>
      </c>
      <c r="G45" s="3" t="s">
        <v>20</v>
      </c>
      <c r="H45" s="3" t="s">
        <v>153</v>
      </c>
      <c r="I45" s="3" t="s">
        <v>57</v>
      </c>
      <c r="J45" s="5" t="s">
        <v>154</v>
      </c>
      <c r="K45" s="20" t="s">
        <v>155</v>
      </c>
      <c r="L45" s="6" t="s">
        <v>25</v>
      </c>
      <c r="M45" s="7">
        <v>2</v>
      </c>
      <c r="N45" s="7">
        <v>1</v>
      </c>
      <c r="O45" s="8" t="s">
        <v>156</v>
      </c>
      <c r="P45" s="7">
        <f t="shared" si="4"/>
        <v>50</v>
      </c>
      <c r="Q45" s="25">
        <f t="shared" si="0"/>
        <v>-1</v>
      </c>
      <c r="R45" s="9">
        <f t="shared" si="5"/>
        <v>-24.780999999999999</v>
      </c>
      <c r="S45" s="10">
        <f t="shared" si="1"/>
        <v>25.219000000000001</v>
      </c>
      <c r="T45" s="11">
        <f t="shared" si="2"/>
        <v>0.2558139534883721</v>
      </c>
      <c r="U45" s="12">
        <f t="shared" si="3"/>
        <v>-0.49561999999999995</v>
      </c>
      <c r="V45">
        <f>COUNTIF($L$2:L45,1)</f>
        <v>11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29.25" customHeight="1" x14ac:dyDescent="0.2">
      <c r="A46" s="3">
        <v>44</v>
      </c>
      <c r="B46" s="4">
        <v>44213</v>
      </c>
      <c r="C46" s="3" t="s">
        <v>157</v>
      </c>
      <c r="D46" s="3" t="s">
        <v>27</v>
      </c>
      <c r="E46" s="3">
        <v>2</v>
      </c>
      <c r="F46" s="3" t="s">
        <v>158</v>
      </c>
      <c r="G46" s="3" t="s">
        <v>20</v>
      </c>
      <c r="H46" s="3" t="s">
        <v>22</v>
      </c>
      <c r="I46" s="3" t="s">
        <v>24</v>
      </c>
      <c r="J46" s="13" t="s">
        <v>159</v>
      </c>
      <c r="K46" s="20" t="s">
        <v>160</v>
      </c>
      <c r="L46" s="6" t="s">
        <v>25</v>
      </c>
      <c r="M46" s="7">
        <v>1.873</v>
      </c>
      <c r="N46" s="7">
        <v>2</v>
      </c>
      <c r="O46" s="8" t="s">
        <v>23</v>
      </c>
      <c r="P46" s="7">
        <f t="shared" si="4"/>
        <v>52</v>
      </c>
      <c r="Q46" s="25">
        <f t="shared" si="0"/>
        <v>-2</v>
      </c>
      <c r="R46" s="26">
        <f t="shared" si="5"/>
        <v>-26.780999999999999</v>
      </c>
      <c r="S46" s="27">
        <f t="shared" si="1"/>
        <v>25.219000000000001</v>
      </c>
      <c r="T46" s="28">
        <f t="shared" si="2"/>
        <v>0.25</v>
      </c>
      <c r="U46" s="12">
        <f t="shared" si="3"/>
        <v>-0.51501923076923073</v>
      </c>
      <c r="V46">
        <f>COUNTIF($L$2:L46,1)</f>
        <v>11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25.5" x14ac:dyDescent="0.2">
      <c r="A47" s="3">
        <v>45</v>
      </c>
      <c r="B47" s="4">
        <v>44215</v>
      </c>
      <c r="C47" s="3" t="s">
        <v>161</v>
      </c>
      <c r="D47" s="3" t="s">
        <v>104</v>
      </c>
      <c r="E47" s="3">
        <v>1</v>
      </c>
      <c r="F47" s="3" t="s">
        <v>162</v>
      </c>
      <c r="G47" s="3" t="s">
        <v>20</v>
      </c>
      <c r="H47" s="3" t="s">
        <v>153</v>
      </c>
      <c r="I47" s="3" t="s">
        <v>57</v>
      </c>
      <c r="J47" s="5" t="s">
        <v>163</v>
      </c>
      <c r="K47" s="20" t="s">
        <v>164</v>
      </c>
      <c r="L47" s="6" t="s">
        <v>25</v>
      </c>
      <c r="M47" s="7">
        <v>2.1</v>
      </c>
      <c r="N47" s="7">
        <v>1</v>
      </c>
      <c r="O47" s="8" t="s">
        <v>156</v>
      </c>
      <c r="P47" s="7">
        <f t="shared" si="4"/>
        <v>53</v>
      </c>
      <c r="Q47" s="25">
        <f t="shared" si="0"/>
        <v>-1</v>
      </c>
      <c r="R47" s="9">
        <f t="shared" si="5"/>
        <v>-27.780999999999999</v>
      </c>
      <c r="S47" s="10">
        <f t="shared" si="1"/>
        <v>25.219000000000001</v>
      </c>
      <c r="T47" s="11">
        <f t="shared" si="2"/>
        <v>0.24444444444444444</v>
      </c>
      <c r="U47" s="12">
        <f t="shared" si="3"/>
        <v>-0.52416981132075469</v>
      </c>
      <c r="V47">
        <f>COUNTIF($L$2:L47,1)</f>
        <v>11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7.25" customHeight="1" x14ac:dyDescent="0.2">
      <c r="A48" s="3">
        <v>46</v>
      </c>
      <c r="B48" s="4">
        <v>44215</v>
      </c>
      <c r="C48" s="3" t="s">
        <v>165</v>
      </c>
      <c r="D48" s="3" t="s">
        <v>60</v>
      </c>
      <c r="E48" s="3">
        <v>1</v>
      </c>
      <c r="F48" s="3" t="s">
        <v>166</v>
      </c>
      <c r="G48" s="3" t="s">
        <v>20</v>
      </c>
      <c r="H48" s="3" t="s">
        <v>22</v>
      </c>
      <c r="I48" s="3" t="s">
        <v>24</v>
      </c>
      <c r="J48" s="5" t="s">
        <v>88</v>
      </c>
      <c r="K48" s="20" t="s">
        <v>167</v>
      </c>
      <c r="L48" s="6" t="s">
        <v>25</v>
      </c>
      <c r="M48" s="7">
        <v>2.02</v>
      </c>
      <c r="N48" s="7">
        <v>1.5</v>
      </c>
      <c r="O48" s="8" t="s">
        <v>23</v>
      </c>
      <c r="P48" s="7">
        <f t="shared" si="4"/>
        <v>54.5</v>
      </c>
      <c r="Q48" s="25">
        <f t="shared" si="0"/>
        <v>-1.5</v>
      </c>
      <c r="R48" s="9">
        <f t="shared" si="5"/>
        <v>-29.280999999999999</v>
      </c>
      <c r="S48" s="10">
        <f t="shared" si="1"/>
        <v>25.219000000000001</v>
      </c>
      <c r="T48" s="11">
        <f t="shared" si="2"/>
        <v>0.2391304347826087</v>
      </c>
      <c r="U48" s="12">
        <f t="shared" si="3"/>
        <v>-0.53726605504587155</v>
      </c>
      <c r="V48">
        <f>COUNTIF($L$2:L48,1)</f>
        <v>11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8" customHeight="1" x14ac:dyDescent="0.2">
      <c r="A49" s="3">
        <v>47</v>
      </c>
      <c r="B49" s="4">
        <v>44215</v>
      </c>
      <c r="C49" s="3" t="s">
        <v>168</v>
      </c>
      <c r="D49" s="3" t="s">
        <v>104</v>
      </c>
      <c r="E49" s="3">
        <v>1</v>
      </c>
      <c r="F49" s="3" t="s">
        <v>152</v>
      </c>
      <c r="G49" s="3" t="s">
        <v>20</v>
      </c>
      <c r="H49" s="3" t="s">
        <v>22</v>
      </c>
      <c r="I49" s="3" t="s">
        <v>24</v>
      </c>
      <c r="J49" s="13" t="s">
        <v>75</v>
      </c>
      <c r="K49" s="20"/>
      <c r="L49" s="6" t="s">
        <v>21</v>
      </c>
      <c r="M49" s="7">
        <v>1.847</v>
      </c>
      <c r="N49" s="7">
        <v>1.5</v>
      </c>
      <c r="O49" s="8" t="s">
        <v>23</v>
      </c>
      <c r="P49" s="7">
        <f t="shared" si="4"/>
        <v>56</v>
      </c>
      <c r="Q49" s="33">
        <f t="shared" si="0"/>
        <v>1.2705000000000002</v>
      </c>
      <c r="R49" s="9">
        <f t="shared" si="5"/>
        <v>-28.0105</v>
      </c>
      <c r="S49" s="10">
        <f t="shared" si="1"/>
        <v>27.9895</v>
      </c>
      <c r="T49" s="11">
        <f t="shared" si="2"/>
        <v>0.25531914893617019</v>
      </c>
      <c r="U49" s="12">
        <f t="shared" si="3"/>
        <v>-0.50018750000000001</v>
      </c>
      <c r="V49">
        <f>COUNTIF($L$2:L49,1)</f>
        <v>12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26.25" customHeight="1" x14ac:dyDescent="0.2">
      <c r="A50" s="3">
        <v>48</v>
      </c>
      <c r="B50" s="4">
        <v>44215</v>
      </c>
      <c r="C50" s="3" t="s">
        <v>169</v>
      </c>
      <c r="D50" s="3" t="s">
        <v>110</v>
      </c>
      <c r="E50" s="3">
        <v>2</v>
      </c>
      <c r="F50" s="3" t="s">
        <v>122</v>
      </c>
      <c r="G50" s="3" t="s">
        <v>112</v>
      </c>
      <c r="H50" s="3" t="s">
        <v>33</v>
      </c>
      <c r="I50" s="3" t="s">
        <v>24</v>
      </c>
      <c r="J50" s="13" t="s">
        <v>170</v>
      </c>
      <c r="K50" s="20"/>
      <c r="L50" s="6" t="s">
        <v>25</v>
      </c>
      <c r="M50" s="7">
        <v>2.21</v>
      </c>
      <c r="N50" s="7">
        <v>1.5</v>
      </c>
      <c r="O50" s="8" t="s">
        <v>23</v>
      </c>
      <c r="P50" s="7">
        <f t="shared" si="4"/>
        <v>57.5</v>
      </c>
      <c r="Q50" s="25">
        <f t="shared" si="0"/>
        <v>-1.5</v>
      </c>
      <c r="R50" s="9">
        <f t="shared" si="5"/>
        <v>-29.5105</v>
      </c>
      <c r="S50" s="10">
        <f t="shared" si="1"/>
        <v>27.9895</v>
      </c>
      <c r="T50" s="11">
        <f t="shared" si="2"/>
        <v>0.25</v>
      </c>
      <c r="U50" s="12">
        <f t="shared" si="3"/>
        <v>-0.51322608695652172</v>
      </c>
      <c r="V50">
        <f>COUNTIF($L$2:L50,1)</f>
        <v>12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28.5" customHeight="1" x14ac:dyDescent="0.2">
      <c r="A51" s="3">
        <v>49</v>
      </c>
      <c r="B51" s="4">
        <v>44215</v>
      </c>
      <c r="C51" s="3" t="s">
        <v>171</v>
      </c>
      <c r="D51" s="3" t="s">
        <v>26</v>
      </c>
      <c r="E51" s="3">
        <v>2</v>
      </c>
      <c r="F51" s="3" t="s">
        <v>172</v>
      </c>
      <c r="G51" s="3" t="s">
        <v>20</v>
      </c>
      <c r="H51" s="3" t="s">
        <v>33</v>
      </c>
      <c r="I51" s="3" t="s">
        <v>24</v>
      </c>
      <c r="J51" s="13" t="s">
        <v>36</v>
      </c>
      <c r="K51" s="20" t="s">
        <v>173</v>
      </c>
      <c r="L51" s="6" t="s">
        <v>25</v>
      </c>
      <c r="M51" s="7">
        <v>2.65</v>
      </c>
      <c r="N51" s="7">
        <v>1</v>
      </c>
      <c r="O51" s="8" t="s">
        <v>23</v>
      </c>
      <c r="P51" s="7">
        <f t="shared" si="4"/>
        <v>58.5</v>
      </c>
      <c r="Q51" s="25">
        <f t="shared" si="0"/>
        <v>-1</v>
      </c>
      <c r="R51" s="9">
        <f t="shared" si="5"/>
        <v>-30.5105</v>
      </c>
      <c r="S51" s="10">
        <f t="shared" si="1"/>
        <v>27.9895</v>
      </c>
      <c r="T51" s="11">
        <f t="shared" si="2"/>
        <v>0.24489795918367346</v>
      </c>
      <c r="U51" s="12">
        <f t="shared" si="3"/>
        <v>-0.52154700854700853</v>
      </c>
      <c r="V51">
        <f>COUNTIF($L$2:L51,1)</f>
        <v>12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5.75" customHeight="1" x14ac:dyDescent="0.2">
      <c r="A52" s="3">
        <v>50</v>
      </c>
      <c r="B52" s="4">
        <v>44215</v>
      </c>
      <c r="C52" s="3" t="s">
        <v>174</v>
      </c>
      <c r="D52" s="3" t="s">
        <v>60</v>
      </c>
      <c r="E52" s="3">
        <v>1</v>
      </c>
      <c r="F52" s="3" t="s">
        <v>175</v>
      </c>
      <c r="G52" s="3" t="s">
        <v>20</v>
      </c>
      <c r="H52" s="3" t="s">
        <v>22</v>
      </c>
      <c r="I52" s="3" t="s">
        <v>24</v>
      </c>
      <c r="J52" s="13" t="s">
        <v>77</v>
      </c>
      <c r="K52" s="20"/>
      <c r="L52" s="6" t="s">
        <v>21</v>
      </c>
      <c r="M52" s="7">
        <v>2.6</v>
      </c>
      <c r="N52" s="7">
        <v>1</v>
      </c>
      <c r="O52" s="8" t="s">
        <v>23</v>
      </c>
      <c r="P52" s="7">
        <f t="shared" si="4"/>
        <v>59.5</v>
      </c>
      <c r="Q52" s="33">
        <f t="shared" si="0"/>
        <v>1.6</v>
      </c>
      <c r="R52" s="9">
        <f t="shared" si="5"/>
        <v>-28.910499999999999</v>
      </c>
      <c r="S52" s="10">
        <f t="shared" si="1"/>
        <v>30.589500000000001</v>
      </c>
      <c r="T52" s="11">
        <f t="shared" si="2"/>
        <v>0.26</v>
      </c>
      <c r="U52" s="12">
        <f t="shared" si="3"/>
        <v>-0.48589075630252099</v>
      </c>
      <c r="V52">
        <f>COUNTIF($L$2:L52,1)</f>
        <v>13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5" customHeight="1" x14ac:dyDescent="0.2">
      <c r="A53" s="3">
        <v>51</v>
      </c>
      <c r="B53" s="4">
        <v>44215</v>
      </c>
      <c r="C53" s="3" t="s">
        <v>168</v>
      </c>
      <c r="D53" s="3" t="s">
        <v>104</v>
      </c>
      <c r="E53" s="3">
        <v>1</v>
      </c>
      <c r="F53" s="3" t="s">
        <v>176</v>
      </c>
      <c r="G53" s="3" t="s">
        <v>20</v>
      </c>
      <c r="H53" s="3" t="s">
        <v>33</v>
      </c>
      <c r="I53" s="3" t="s">
        <v>57</v>
      </c>
      <c r="J53" s="5" t="s">
        <v>75</v>
      </c>
      <c r="K53" s="20" t="s">
        <v>177</v>
      </c>
      <c r="L53" s="6" t="s">
        <v>25</v>
      </c>
      <c r="M53" s="7">
        <v>2.4</v>
      </c>
      <c r="N53" s="7">
        <v>1</v>
      </c>
      <c r="O53" s="8" t="s">
        <v>23</v>
      </c>
      <c r="P53" s="7">
        <f t="shared" si="4"/>
        <v>60.5</v>
      </c>
      <c r="Q53" s="25">
        <f t="shared" si="0"/>
        <v>-1</v>
      </c>
      <c r="R53" s="9">
        <f t="shared" si="5"/>
        <v>-29.910499999999999</v>
      </c>
      <c r="S53" s="10">
        <f t="shared" si="1"/>
        <v>30.589500000000001</v>
      </c>
      <c r="T53" s="11">
        <f t="shared" si="2"/>
        <v>0.25490196078431371</v>
      </c>
      <c r="U53" s="12">
        <f t="shared" si="3"/>
        <v>-0.49438842975206609</v>
      </c>
      <c r="V53">
        <f>COUNTIF($L$2:L53,1)</f>
        <v>13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5.75" customHeight="1" x14ac:dyDescent="0.2">
      <c r="A54" s="3">
        <v>52</v>
      </c>
      <c r="B54" s="4">
        <v>44215</v>
      </c>
      <c r="C54" s="3" t="s">
        <v>178</v>
      </c>
      <c r="D54" s="3" t="s">
        <v>104</v>
      </c>
      <c r="E54" s="3">
        <v>1</v>
      </c>
      <c r="F54" s="3" t="s">
        <v>179</v>
      </c>
      <c r="G54" s="3" t="s">
        <v>20</v>
      </c>
      <c r="H54" s="3" t="s">
        <v>33</v>
      </c>
      <c r="I54" s="3" t="s">
        <v>57</v>
      </c>
      <c r="J54" s="13" t="s">
        <v>69</v>
      </c>
      <c r="K54" s="20"/>
      <c r="L54" s="6" t="s">
        <v>21</v>
      </c>
      <c r="M54" s="7">
        <v>2.4</v>
      </c>
      <c r="N54" s="7">
        <v>1</v>
      </c>
      <c r="O54" s="8" t="s">
        <v>23</v>
      </c>
      <c r="P54" s="7">
        <f t="shared" si="4"/>
        <v>61.5</v>
      </c>
      <c r="Q54" s="33">
        <f t="shared" si="0"/>
        <v>1.4</v>
      </c>
      <c r="R54" s="9">
        <f t="shared" si="5"/>
        <v>-28.5105</v>
      </c>
      <c r="S54" s="10">
        <f t="shared" si="1"/>
        <v>32.9895</v>
      </c>
      <c r="T54" s="11">
        <f t="shared" si="2"/>
        <v>0.26923076923076922</v>
      </c>
      <c r="U54" s="12">
        <f t="shared" si="3"/>
        <v>-0.46358536585365856</v>
      </c>
      <c r="V54">
        <f>COUNTIF($L$2:L54,1)</f>
        <v>14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5" customHeight="1" x14ac:dyDescent="0.2">
      <c r="A55" s="3">
        <v>53</v>
      </c>
      <c r="B55" s="4">
        <v>44215</v>
      </c>
      <c r="C55" s="3" t="s">
        <v>180</v>
      </c>
      <c r="D55" s="3" t="s">
        <v>26</v>
      </c>
      <c r="E55" s="3">
        <v>1</v>
      </c>
      <c r="F55" s="3" t="s">
        <v>181</v>
      </c>
      <c r="G55" s="3" t="s">
        <v>20</v>
      </c>
      <c r="H55" s="3" t="s">
        <v>22</v>
      </c>
      <c r="I55" s="3" t="s">
        <v>24</v>
      </c>
      <c r="J55" s="13" t="s">
        <v>88</v>
      </c>
      <c r="K55" s="20"/>
      <c r="L55" s="6" t="s">
        <v>21</v>
      </c>
      <c r="M55" s="7">
        <v>1.869</v>
      </c>
      <c r="N55" s="7">
        <v>2</v>
      </c>
      <c r="O55" s="8" t="s">
        <v>23</v>
      </c>
      <c r="P55" s="7">
        <f t="shared" si="4"/>
        <v>63.5</v>
      </c>
      <c r="Q55" s="33">
        <f t="shared" si="0"/>
        <v>1.738</v>
      </c>
      <c r="R55" s="9">
        <f t="shared" si="5"/>
        <v>-26.772500000000001</v>
      </c>
      <c r="S55" s="10">
        <f t="shared" si="1"/>
        <v>36.727499999999999</v>
      </c>
      <c r="T55" s="11">
        <f t="shared" si="2"/>
        <v>0.28301886792452829</v>
      </c>
      <c r="U55" s="12">
        <f t="shared" si="3"/>
        <v>-0.42161417322834649</v>
      </c>
      <c r="V55">
        <f>COUNTIF($L$2:L55,1)</f>
        <v>15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5.75" customHeight="1" x14ac:dyDescent="0.2">
      <c r="A56" s="3">
        <v>54</v>
      </c>
      <c r="B56" s="4">
        <v>44215</v>
      </c>
      <c r="C56" s="3" t="s">
        <v>182</v>
      </c>
      <c r="D56" s="3" t="s">
        <v>26</v>
      </c>
      <c r="E56" s="3">
        <v>1</v>
      </c>
      <c r="F56" s="3">
        <v>1</v>
      </c>
      <c r="G56" s="3" t="s">
        <v>20</v>
      </c>
      <c r="H56" s="3" t="s">
        <v>22</v>
      </c>
      <c r="I56" s="3" t="s">
        <v>57</v>
      </c>
      <c r="J56" s="5" t="s">
        <v>183</v>
      </c>
      <c r="K56" s="20" t="s">
        <v>184</v>
      </c>
      <c r="L56" s="6" t="s">
        <v>25</v>
      </c>
      <c r="M56" s="7">
        <v>2.11</v>
      </c>
      <c r="N56" s="7">
        <v>1</v>
      </c>
      <c r="O56" s="8" t="s">
        <v>23</v>
      </c>
      <c r="P56" s="7">
        <f t="shared" si="4"/>
        <v>64.5</v>
      </c>
      <c r="Q56" s="25">
        <f t="shared" si="0"/>
        <v>-1</v>
      </c>
      <c r="R56" s="9">
        <f t="shared" si="5"/>
        <v>-27.772500000000001</v>
      </c>
      <c r="S56" s="10">
        <f t="shared" si="1"/>
        <v>36.727499999999999</v>
      </c>
      <c r="T56" s="11">
        <f t="shared" si="2"/>
        <v>0.27777777777777779</v>
      </c>
      <c r="U56" s="12">
        <f t="shared" si="3"/>
        <v>-0.43058139534883721</v>
      </c>
      <c r="V56">
        <f>COUNTIF($L$2:L56,1)</f>
        <v>15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5" customHeight="1" x14ac:dyDescent="0.2">
      <c r="A57" s="3">
        <v>55</v>
      </c>
      <c r="B57" s="4">
        <v>44215</v>
      </c>
      <c r="C57" s="3" t="s">
        <v>182</v>
      </c>
      <c r="D57" s="3" t="s">
        <v>26</v>
      </c>
      <c r="E57" s="3">
        <v>1</v>
      </c>
      <c r="F57" s="3">
        <v>1</v>
      </c>
      <c r="G57" s="3" t="s">
        <v>20</v>
      </c>
      <c r="H57" s="3" t="s">
        <v>153</v>
      </c>
      <c r="I57" s="3" t="s">
        <v>57</v>
      </c>
      <c r="J57" s="5" t="s">
        <v>183</v>
      </c>
      <c r="K57" s="20" t="s">
        <v>185</v>
      </c>
      <c r="L57" s="6" t="s">
        <v>25</v>
      </c>
      <c r="M57" s="7">
        <v>2.87</v>
      </c>
      <c r="N57" s="7">
        <v>0.5</v>
      </c>
      <c r="O57" s="8" t="s">
        <v>156</v>
      </c>
      <c r="P57" s="7">
        <f t="shared" si="4"/>
        <v>65</v>
      </c>
      <c r="Q57" s="25">
        <f t="shared" si="0"/>
        <v>-0.5</v>
      </c>
      <c r="R57" s="9">
        <f t="shared" si="5"/>
        <v>-28.272500000000001</v>
      </c>
      <c r="S57" s="10">
        <f t="shared" si="1"/>
        <v>36.727499999999999</v>
      </c>
      <c r="T57" s="11">
        <f t="shared" si="2"/>
        <v>0.27272727272727271</v>
      </c>
      <c r="U57" s="12">
        <f t="shared" si="3"/>
        <v>-0.43496153846153846</v>
      </c>
      <c r="V57">
        <f>COUNTIF($L$2:L57,1)</f>
        <v>15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5.75" customHeight="1" x14ac:dyDescent="0.2">
      <c r="A58" s="3">
        <v>56</v>
      </c>
      <c r="B58" s="4">
        <v>44216</v>
      </c>
      <c r="C58" s="3" t="s">
        <v>186</v>
      </c>
      <c r="D58" s="3" t="s">
        <v>104</v>
      </c>
      <c r="E58" s="3">
        <v>1</v>
      </c>
      <c r="F58" s="3" t="s">
        <v>175</v>
      </c>
      <c r="G58" s="3" t="s">
        <v>20</v>
      </c>
      <c r="H58" s="3" t="s">
        <v>153</v>
      </c>
      <c r="I58" s="3" t="s">
        <v>57</v>
      </c>
      <c r="J58" s="5" t="s">
        <v>183</v>
      </c>
      <c r="K58" s="20" t="s">
        <v>187</v>
      </c>
      <c r="L58" s="6" t="s">
        <v>25</v>
      </c>
      <c r="M58" s="7">
        <v>1.95</v>
      </c>
      <c r="N58" s="7">
        <v>1.5</v>
      </c>
      <c r="O58" s="8" t="s">
        <v>156</v>
      </c>
      <c r="P58" s="7">
        <f t="shared" si="4"/>
        <v>66.5</v>
      </c>
      <c r="Q58" s="25">
        <f t="shared" si="0"/>
        <v>-1.5</v>
      </c>
      <c r="R58" s="9">
        <f t="shared" si="5"/>
        <v>-29.772500000000001</v>
      </c>
      <c r="S58" s="10">
        <f t="shared" si="1"/>
        <v>36.727499999999999</v>
      </c>
      <c r="T58" s="11">
        <f t="shared" si="2"/>
        <v>0.26785714285714285</v>
      </c>
      <c r="U58" s="12">
        <f t="shared" si="3"/>
        <v>-0.44770676691729322</v>
      </c>
      <c r="V58">
        <f>COUNTIF($L$2:L58,1)</f>
        <v>15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6.5" customHeight="1" x14ac:dyDescent="0.2">
      <c r="A59" s="3">
        <v>57</v>
      </c>
      <c r="B59" s="4">
        <v>44216</v>
      </c>
      <c r="C59" s="3" t="s">
        <v>188</v>
      </c>
      <c r="D59" s="3" t="s">
        <v>104</v>
      </c>
      <c r="E59" s="3">
        <v>1</v>
      </c>
      <c r="F59" s="3" t="s">
        <v>189</v>
      </c>
      <c r="G59" s="3" t="s">
        <v>20</v>
      </c>
      <c r="H59" s="3" t="s">
        <v>153</v>
      </c>
      <c r="I59" s="3" t="s">
        <v>24</v>
      </c>
      <c r="J59" s="35" t="s">
        <v>72</v>
      </c>
      <c r="K59" s="20" t="s">
        <v>190</v>
      </c>
      <c r="L59" s="6" t="s">
        <v>21</v>
      </c>
      <c r="M59" s="7">
        <v>1</v>
      </c>
      <c r="N59" s="7">
        <v>2</v>
      </c>
      <c r="O59" s="8" t="s">
        <v>156</v>
      </c>
      <c r="P59" s="7">
        <f t="shared" si="4"/>
        <v>68.5</v>
      </c>
      <c r="Q59" s="36">
        <f t="shared" si="0"/>
        <v>-0.10000000000000009</v>
      </c>
      <c r="R59" s="9">
        <f t="shared" si="5"/>
        <v>-29.872500000000002</v>
      </c>
      <c r="S59" s="10">
        <f t="shared" si="1"/>
        <v>38.627499999999998</v>
      </c>
      <c r="T59" s="11">
        <f t="shared" si="2"/>
        <v>0.2807017543859649</v>
      </c>
      <c r="U59" s="12">
        <f t="shared" si="3"/>
        <v>-0.43609489051094896</v>
      </c>
      <c r="V59">
        <f>COUNTIF($L$2:L59,1)</f>
        <v>16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5.75" customHeight="1" x14ac:dyDescent="0.2">
      <c r="A60" s="3">
        <v>58</v>
      </c>
      <c r="B60" s="4">
        <v>44216</v>
      </c>
      <c r="C60" s="3" t="s">
        <v>188</v>
      </c>
      <c r="D60" s="3" t="s">
        <v>104</v>
      </c>
      <c r="E60" s="3">
        <v>1</v>
      </c>
      <c r="F60" s="3" t="s">
        <v>191</v>
      </c>
      <c r="G60" s="3" t="s">
        <v>20</v>
      </c>
      <c r="H60" s="3" t="s">
        <v>153</v>
      </c>
      <c r="I60" s="3" t="s">
        <v>24</v>
      </c>
      <c r="J60" s="35" t="s">
        <v>192</v>
      </c>
      <c r="K60" s="20" t="s">
        <v>190</v>
      </c>
      <c r="L60" s="6" t="s">
        <v>21</v>
      </c>
      <c r="M60" s="7">
        <v>1</v>
      </c>
      <c r="N60" s="7">
        <v>1.5</v>
      </c>
      <c r="O60" s="8" t="s">
        <v>156</v>
      </c>
      <c r="P60" s="7">
        <f t="shared" si="4"/>
        <v>70</v>
      </c>
      <c r="Q60" s="36">
        <f t="shared" si="0"/>
        <v>-7.5000000000000178E-2</v>
      </c>
      <c r="R60" s="9">
        <f t="shared" si="5"/>
        <v>-29.947500000000002</v>
      </c>
      <c r="S60" s="10">
        <f t="shared" si="1"/>
        <v>40.052499999999995</v>
      </c>
      <c r="T60" s="11">
        <f t="shared" si="2"/>
        <v>0.29310344827586204</v>
      </c>
      <c r="U60" s="12">
        <f t="shared" si="3"/>
        <v>-0.42782142857142863</v>
      </c>
      <c r="V60">
        <f>COUNTIF($L$2:L60,1)</f>
        <v>17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27" customHeight="1" x14ac:dyDescent="0.2">
      <c r="A61" s="3">
        <v>59</v>
      </c>
      <c r="B61" s="4">
        <v>44216</v>
      </c>
      <c r="C61" s="3" t="s">
        <v>193</v>
      </c>
      <c r="D61" s="3" t="s">
        <v>110</v>
      </c>
      <c r="E61" s="3">
        <v>2</v>
      </c>
      <c r="F61" s="3" t="s">
        <v>122</v>
      </c>
      <c r="G61" s="3" t="s">
        <v>112</v>
      </c>
      <c r="H61" s="3" t="s">
        <v>33</v>
      </c>
      <c r="I61" s="3" t="s">
        <v>24</v>
      </c>
      <c r="J61" s="5" t="s">
        <v>194</v>
      </c>
      <c r="K61" s="20"/>
      <c r="L61" s="6" t="s">
        <v>25</v>
      </c>
      <c r="M61" s="7">
        <v>2.33</v>
      </c>
      <c r="N61" s="7">
        <v>1.5</v>
      </c>
      <c r="O61" s="8" t="s">
        <v>23</v>
      </c>
      <c r="P61" s="7">
        <f t="shared" si="4"/>
        <v>71.5</v>
      </c>
      <c r="Q61" s="25">
        <f t="shared" si="0"/>
        <v>-1.5</v>
      </c>
      <c r="R61" s="9">
        <f t="shared" si="5"/>
        <v>-31.447500000000002</v>
      </c>
      <c r="S61" s="10">
        <f t="shared" si="1"/>
        <v>40.052499999999995</v>
      </c>
      <c r="T61" s="11">
        <f t="shared" si="2"/>
        <v>0.28813559322033899</v>
      </c>
      <c r="U61" s="12">
        <f t="shared" si="3"/>
        <v>-0.43982517482517491</v>
      </c>
      <c r="V61">
        <f>COUNTIF($L$2:L61,1)</f>
        <v>17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25.5" x14ac:dyDescent="0.2">
      <c r="A62" s="3">
        <v>60</v>
      </c>
      <c r="B62" s="4">
        <v>44216</v>
      </c>
      <c r="C62" s="3" t="s">
        <v>195</v>
      </c>
      <c r="D62" s="3" t="s">
        <v>26</v>
      </c>
      <c r="E62" s="3">
        <v>2</v>
      </c>
      <c r="F62" s="3" t="s">
        <v>196</v>
      </c>
      <c r="G62" s="3" t="s">
        <v>20</v>
      </c>
      <c r="H62" s="3" t="s">
        <v>22</v>
      </c>
      <c r="I62" s="3" t="s">
        <v>24</v>
      </c>
      <c r="J62" s="13" t="s">
        <v>197</v>
      </c>
      <c r="K62" s="20"/>
      <c r="L62" s="6" t="s">
        <v>21</v>
      </c>
      <c r="M62" s="7">
        <v>2.3610000000000002</v>
      </c>
      <c r="N62" s="7">
        <v>1.5</v>
      </c>
      <c r="O62" s="8" t="s">
        <v>23</v>
      </c>
      <c r="P62" s="7">
        <f t="shared" si="4"/>
        <v>73</v>
      </c>
      <c r="Q62" s="33">
        <f t="shared" si="0"/>
        <v>2.0415000000000001</v>
      </c>
      <c r="R62" s="9">
        <f t="shared" si="5"/>
        <v>-29.406000000000002</v>
      </c>
      <c r="S62" s="10">
        <f t="shared" si="1"/>
        <v>43.593999999999994</v>
      </c>
      <c r="T62" s="11">
        <f t="shared" si="2"/>
        <v>0.3</v>
      </c>
      <c r="U62" s="12">
        <f t="shared" si="3"/>
        <v>-0.40282191780821924</v>
      </c>
      <c r="V62">
        <f>COUNTIF($L$2:L62,1)</f>
        <v>18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5" customHeight="1" x14ac:dyDescent="0.2">
      <c r="A63" s="3">
        <v>61</v>
      </c>
      <c r="B63" s="4">
        <v>44219</v>
      </c>
      <c r="C63" s="3" t="s">
        <v>198</v>
      </c>
      <c r="D63" s="3" t="s">
        <v>104</v>
      </c>
      <c r="E63" s="3">
        <v>1</v>
      </c>
      <c r="F63" s="3" t="s">
        <v>152</v>
      </c>
      <c r="G63" s="3" t="s">
        <v>20</v>
      </c>
      <c r="H63" s="3" t="s">
        <v>153</v>
      </c>
      <c r="I63" s="3" t="s">
        <v>24</v>
      </c>
      <c r="J63" s="13" t="s">
        <v>199</v>
      </c>
      <c r="K63" s="20"/>
      <c r="L63" s="6" t="s">
        <v>21</v>
      </c>
      <c r="M63" s="7">
        <v>1.8</v>
      </c>
      <c r="N63" s="7">
        <v>1.5</v>
      </c>
      <c r="O63" s="8" t="s">
        <v>156</v>
      </c>
      <c r="P63" s="7">
        <f t="shared" si="4"/>
        <v>74.5</v>
      </c>
      <c r="Q63" s="33">
        <f t="shared" si="0"/>
        <v>1.0649999999999999</v>
      </c>
      <c r="R63" s="9">
        <f t="shared" si="5"/>
        <v>-28.341000000000001</v>
      </c>
      <c r="S63" s="10">
        <f t="shared" si="1"/>
        <v>46.158999999999999</v>
      </c>
      <c r="T63" s="11">
        <f t="shared" si="2"/>
        <v>0.31147540983606559</v>
      </c>
      <c r="U63" s="12">
        <f t="shared" si="3"/>
        <v>-0.38041610738255033</v>
      </c>
      <c r="V63">
        <f>COUNTIF($L$2:L63,1)</f>
        <v>19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6.5" customHeight="1" x14ac:dyDescent="0.2">
      <c r="A64" s="3">
        <v>62</v>
      </c>
      <c r="B64" s="4">
        <v>44219</v>
      </c>
      <c r="C64" s="3" t="s">
        <v>200</v>
      </c>
      <c r="D64" s="3" t="s">
        <v>60</v>
      </c>
      <c r="E64" s="3">
        <v>1</v>
      </c>
      <c r="F64" s="3" t="s">
        <v>71</v>
      </c>
      <c r="G64" s="3" t="s">
        <v>20</v>
      </c>
      <c r="H64" s="3" t="s">
        <v>22</v>
      </c>
      <c r="I64" s="3" t="s">
        <v>24</v>
      </c>
      <c r="J64" s="13" t="s">
        <v>201</v>
      </c>
      <c r="K64" s="20"/>
      <c r="L64" s="6" t="s">
        <v>21</v>
      </c>
      <c r="M64" s="7">
        <v>1.98</v>
      </c>
      <c r="N64" s="7">
        <v>1.5</v>
      </c>
      <c r="O64" s="8" t="s">
        <v>23</v>
      </c>
      <c r="P64" s="7">
        <f t="shared" si="4"/>
        <v>76</v>
      </c>
      <c r="Q64" s="33">
        <f t="shared" si="0"/>
        <v>1.4699999999999998</v>
      </c>
      <c r="R64" s="9">
        <f t="shared" si="5"/>
        <v>-26.871000000000002</v>
      </c>
      <c r="S64" s="10">
        <f t="shared" si="1"/>
        <v>49.128999999999998</v>
      </c>
      <c r="T64" s="11">
        <f t="shared" si="2"/>
        <v>0.32258064516129031</v>
      </c>
      <c r="U64" s="12">
        <f t="shared" si="3"/>
        <v>-0.35356578947368422</v>
      </c>
      <c r="V64">
        <f>COUNTIF($L$2:L64,1)</f>
        <v>20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5.75" customHeight="1" x14ac:dyDescent="0.2">
      <c r="A65" s="3">
        <v>63</v>
      </c>
      <c r="B65" s="4">
        <v>44219</v>
      </c>
      <c r="C65" s="3" t="s">
        <v>202</v>
      </c>
      <c r="D65" s="3" t="s">
        <v>26</v>
      </c>
      <c r="E65" s="3">
        <v>1</v>
      </c>
      <c r="F65" s="3" t="s">
        <v>203</v>
      </c>
      <c r="G65" s="3" t="s">
        <v>20</v>
      </c>
      <c r="H65" s="3" t="s">
        <v>22</v>
      </c>
      <c r="I65" s="3" t="s">
        <v>57</v>
      </c>
      <c r="J65" s="13" t="s">
        <v>204</v>
      </c>
      <c r="K65" s="20"/>
      <c r="L65" s="6" t="s">
        <v>21</v>
      </c>
      <c r="M65" s="7">
        <v>1.99</v>
      </c>
      <c r="N65" s="7">
        <v>1.5</v>
      </c>
      <c r="O65" s="8" t="s">
        <v>23</v>
      </c>
      <c r="P65" s="7">
        <f t="shared" si="4"/>
        <v>77.5</v>
      </c>
      <c r="Q65" s="33">
        <f t="shared" si="0"/>
        <v>1.4849999999999999</v>
      </c>
      <c r="R65" s="9">
        <f t="shared" si="5"/>
        <v>-25.386000000000003</v>
      </c>
      <c r="S65" s="10">
        <f t="shared" si="1"/>
        <v>52.113999999999997</v>
      </c>
      <c r="T65" s="11">
        <f t="shared" si="2"/>
        <v>0.33333333333333331</v>
      </c>
      <c r="U65" s="12">
        <f t="shared" si="3"/>
        <v>-0.32756129032258069</v>
      </c>
      <c r="V65">
        <f>COUNTIF($L$2:L65,1)</f>
        <v>21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27" customHeight="1" x14ac:dyDescent="0.2">
      <c r="A66" s="3">
        <v>64</v>
      </c>
      <c r="B66" s="4">
        <v>44219</v>
      </c>
      <c r="C66" s="3" t="s">
        <v>205</v>
      </c>
      <c r="D66" s="3" t="s">
        <v>26</v>
      </c>
      <c r="E66" s="3">
        <v>2</v>
      </c>
      <c r="F66" s="3" t="s">
        <v>206</v>
      </c>
      <c r="G66" s="3" t="s">
        <v>20</v>
      </c>
      <c r="H66" s="3" t="s">
        <v>22</v>
      </c>
      <c r="I66" s="3" t="s">
        <v>24</v>
      </c>
      <c r="J66" s="13" t="s">
        <v>207</v>
      </c>
      <c r="K66" s="20" t="s">
        <v>224</v>
      </c>
      <c r="L66" s="6" t="s">
        <v>25</v>
      </c>
      <c r="M66" s="7">
        <v>2.3079999999999998</v>
      </c>
      <c r="N66" s="7">
        <v>1</v>
      </c>
      <c r="O66" s="8" t="s">
        <v>23</v>
      </c>
      <c r="P66" s="7">
        <f t="shared" si="4"/>
        <v>78.5</v>
      </c>
      <c r="Q66" s="25">
        <f t="shared" si="0"/>
        <v>-1</v>
      </c>
      <c r="R66" s="9">
        <f t="shared" si="5"/>
        <v>-26.386000000000003</v>
      </c>
      <c r="S66" s="10">
        <f t="shared" si="1"/>
        <v>52.113999999999997</v>
      </c>
      <c r="T66" s="11">
        <f t="shared" si="2"/>
        <v>0.328125</v>
      </c>
      <c r="U66" s="12">
        <f t="shared" si="3"/>
        <v>-0.33612738853503188</v>
      </c>
      <c r="V66">
        <f>COUNTIF($L$2:L66,1)</f>
        <v>21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27.75" customHeight="1" x14ac:dyDescent="0.2">
      <c r="A67" s="3">
        <v>65</v>
      </c>
      <c r="B67" s="4">
        <v>44219</v>
      </c>
      <c r="C67" s="3" t="s">
        <v>208</v>
      </c>
      <c r="D67" s="3" t="s">
        <v>104</v>
      </c>
      <c r="E67" s="3">
        <v>2</v>
      </c>
      <c r="F67" s="3" t="s">
        <v>209</v>
      </c>
      <c r="G67" s="3" t="s">
        <v>20</v>
      </c>
      <c r="H67" s="3" t="s">
        <v>33</v>
      </c>
      <c r="I67" s="3" t="s">
        <v>24</v>
      </c>
      <c r="J67" s="5" t="s">
        <v>210</v>
      </c>
      <c r="K67" s="20"/>
      <c r="L67" s="6" t="s">
        <v>25</v>
      </c>
      <c r="M67" s="7">
        <v>2.4700000000000002</v>
      </c>
      <c r="N67" s="7">
        <v>1</v>
      </c>
      <c r="O67" s="8" t="s">
        <v>23</v>
      </c>
      <c r="P67" s="7">
        <f t="shared" si="4"/>
        <v>79.5</v>
      </c>
      <c r="Q67" s="25">
        <f t="shared" ref="Q67:Q85" si="6">IF(AND(L67="1",O67="ja"),(N67*M67*0.95)-N67,IF(AND(L67="1",O67="nein"),N67*M67-N67,-N67))</f>
        <v>-1</v>
      </c>
      <c r="R67" s="9">
        <f t="shared" si="5"/>
        <v>-27.386000000000003</v>
      </c>
      <c r="S67" s="10">
        <f t="shared" ref="S67:S85" si="7">P67+R67</f>
        <v>52.113999999999997</v>
      </c>
      <c r="T67" s="11">
        <f t="shared" ref="T67:T85" si="8">V67/W67</f>
        <v>0.32307692307692309</v>
      </c>
      <c r="U67" s="12">
        <f t="shared" ref="U67:U85" si="9">((S67-P67)/P67)*100%</f>
        <v>-0.34447798742138369</v>
      </c>
      <c r="V67">
        <f>COUNTIF($L$2:L67,1)</f>
        <v>21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38.25" x14ac:dyDescent="0.2">
      <c r="A68" s="3">
        <v>66</v>
      </c>
      <c r="B68" s="4">
        <v>44219</v>
      </c>
      <c r="C68" s="3" t="s">
        <v>211</v>
      </c>
      <c r="D68" s="3"/>
      <c r="E68" s="3">
        <v>3</v>
      </c>
      <c r="F68" s="3" t="s">
        <v>212</v>
      </c>
      <c r="G68" s="3" t="s">
        <v>20</v>
      </c>
      <c r="H68" s="3" t="s">
        <v>33</v>
      </c>
      <c r="I68" s="3" t="s">
        <v>24</v>
      </c>
      <c r="J68" s="13" t="s">
        <v>213</v>
      </c>
      <c r="K68" s="20"/>
      <c r="L68" s="6" t="s">
        <v>25</v>
      </c>
      <c r="M68" s="7">
        <v>5.68</v>
      </c>
      <c r="N68" s="7">
        <v>0.5</v>
      </c>
      <c r="O68" s="8" t="s">
        <v>23</v>
      </c>
      <c r="P68" s="7">
        <f t="shared" ref="P68:P85" si="10">P67+N68</f>
        <v>80</v>
      </c>
      <c r="Q68" s="25">
        <f t="shared" si="6"/>
        <v>-0.5</v>
      </c>
      <c r="R68" s="9">
        <f t="shared" ref="R68:R85" si="11">R67+Q68</f>
        <v>-27.886000000000003</v>
      </c>
      <c r="S68" s="10">
        <f t="shared" si="7"/>
        <v>52.113999999999997</v>
      </c>
      <c r="T68" s="11">
        <f t="shared" si="8"/>
        <v>0.31818181818181818</v>
      </c>
      <c r="U68" s="12">
        <f t="shared" si="9"/>
        <v>-0.34857500000000002</v>
      </c>
      <c r="V68">
        <f>COUNTIF($L$2:L68,1)</f>
        <v>21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7.25" customHeight="1" x14ac:dyDescent="0.2">
      <c r="A69" s="3">
        <v>67</v>
      </c>
      <c r="B69" s="4">
        <v>44219</v>
      </c>
      <c r="C69" s="3" t="s">
        <v>214</v>
      </c>
      <c r="D69" s="3" t="s">
        <v>26</v>
      </c>
      <c r="E69" s="3">
        <v>1</v>
      </c>
      <c r="F69" s="3" t="s">
        <v>87</v>
      </c>
      <c r="G69" s="3" t="s">
        <v>20</v>
      </c>
      <c r="H69" s="3" t="s">
        <v>22</v>
      </c>
      <c r="I69" s="3" t="s">
        <v>24</v>
      </c>
      <c r="J69" s="13" t="s">
        <v>215</v>
      </c>
      <c r="K69" s="20"/>
      <c r="L69" s="6" t="s">
        <v>21</v>
      </c>
      <c r="M69" s="7">
        <v>2.08</v>
      </c>
      <c r="N69" s="7">
        <v>1.5</v>
      </c>
      <c r="O69" s="8" t="s">
        <v>23</v>
      </c>
      <c r="P69" s="7">
        <f t="shared" si="10"/>
        <v>81.5</v>
      </c>
      <c r="Q69" s="33">
        <f t="shared" si="6"/>
        <v>1.62</v>
      </c>
      <c r="R69" s="9">
        <f t="shared" si="11"/>
        <v>-26.266000000000002</v>
      </c>
      <c r="S69" s="10">
        <f t="shared" si="7"/>
        <v>55.233999999999995</v>
      </c>
      <c r="T69" s="11">
        <f t="shared" si="8"/>
        <v>0.32835820895522388</v>
      </c>
      <c r="U69" s="12">
        <f t="shared" si="9"/>
        <v>-0.32228220858895712</v>
      </c>
      <c r="V69">
        <f>COUNTIF($L$2:L69,1)</f>
        <v>22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7.25" customHeight="1" x14ac:dyDescent="0.2">
      <c r="A70" s="3">
        <v>68</v>
      </c>
      <c r="B70" s="4">
        <v>44219</v>
      </c>
      <c r="C70" s="3" t="s">
        <v>216</v>
      </c>
      <c r="D70" s="3" t="s">
        <v>26</v>
      </c>
      <c r="E70" s="3">
        <v>1</v>
      </c>
      <c r="F70" s="3">
        <v>2</v>
      </c>
      <c r="G70" s="3" t="s">
        <v>20</v>
      </c>
      <c r="H70" s="3" t="s">
        <v>22</v>
      </c>
      <c r="I70" s="3" t="s">
        <v>57</v>
      </c>
      <c r="J70" s="5" t="s">
        <v>64</v>
      </c>
      <c r="K70" s="20"/>
      <c r="L70" s="6" t="s">
        <v>25</v>
      </c>
      <c r="M70" s="7">
        <v>1.952</v>
      </c>
      <c r="N70" s="7">
        <v>1</v>
      </c>
      <c r="O70" s="8" t="s">
        <v>23</v>
      </c>
      <c r="P70" s="7">
        <f t="shared" si="10"/>
        <v>82.5</v>
      </c>
      <c r="Q70" s="25">
        <f t="shared" si="6"/>
        <v>-1</v>
      </c>
      <c r="R70" s="9">
        <f t="shared" si="11"/>
        <v>-27.266000000000002</v>
      </c>
      <c r="S70" s="10">
        <f t="shared" si="7"/>
        <v>55.233999999999995</v>
      </c>
      <c r="T70" s="11">
        <f t="shared" si="8"/>
        <v>0.3235294117647059</v>
      </c>
      <c r="U70" s="12">
        <f t="shared" si="9"/>
        <v>-0.33049696969696979</v>
      </c>
      <c r="V70">
        <f>COUNTIF($L$2:L70,1)</f>
        <v>22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27" customHeight="1" x14ac:dyDescent="0.2">
      <c r="A71" s="3">
        <v>69</v>
      </c>
      <c r="B71" s="4">
        <v>44220</v>
      </c>
      <c r="C71" s="3" t="s">
        <v>217</v>
      </c>
      <c r="D71" s="3" t="s">
        <v>27</v>
      </c>
      <c r="E71" s="3">
        <v>2</v>
      </c>
      <c r="F71" s="3" t="s">
        <v>218</v>
      </c>
      <c r="G71" s="3" t="s">
        <v>20</v>
      </c>
      <c r="H71" s="3" t="s">
        <v>153</v>
      </c>
      <c r="I71" s="3" t="s">
        <v>24</v>
      </c>
      <c r="J71" s="13" t="s">
        <v>219</v>
      </c>
      <c r="K71" s="20"/>
      <c r="L71" s="6" t="s">
        <v>25</v>
      </c>
      <c r="M71" s="7">
        <v>2.4700000000000002</v>
      </c>
      <c r="N71" s="7">
        <v>1</v>
      </c>
      <c r="O71" s="8" t="s">
        <v>156</v>
      </c>
      <c r="P71" s="7">
        <f t="shared" si="10"/>
        <v>83.5</v>
      </c>
      <c r="Q71" s="25">
        <f t="shared" si="6"/>
        <v>-1</v>
      </c>
      <c r="R71" s="9">
        <f t="shared" si="11"/>
        <v>-28.266000000000002</v>
      </c>
      <c r="S71" s="10">
        <f t="shared" si="7"/>
        <v>55.233999999999995</v>
      </c>
      <c r="T71" s="11">
        <f t="shared" si="8"/>
        <v>0.3188405797101449</v>
      </c>
      <c r="U71" s="12">
        <f t="shared" si="9"/>
        <v>-0.33851497005988029</v>
      </c>
      <c r="V71">
        <f>COUNTIF($L$2:L71,1)</f>
        <v>22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27.75" customHeight="1" x14ac:dyDescent="0.2">
      <c r="A72" s="3">
        <v>70</v>
      </c>
      <c r="B72" s="4">
        <v>44220</v>
      </c>
      <c r="C72" s="3" t="s">
        <v>220</v>
      </c>
      <c r="D72" s="3" t="s">
        <v>221</v>
      </c>
      <c r="E72" s="3">
        <v>2</v>
      </c>
      <c r="F72" s="3" t="s">
        <v>222</v>
      </c>
      <c r="G72" s="3" t="s">
        <v>20</v>
      </c>
      <c r="H72" s="3" t="s">
        <v>22</v>
      </c>
      <c r="I72" s="3" t="s">
        <v>24</v>
      </c>
      <c r="J72" s="13" t="s">
        <v>223</v>
      </c>
      <c r="K72" s="20"/>
      <c r="L72" s="6" t="s">
        <v>25</v>
      </c>
      <c r="M72" s="7">
        <v>2.4300000000000002</v>
      </c>
      <c r="N72" s="7">
        <v>1</v>
      </c>
      <c r="O72" s="8" t="s">
        <v>23</v>
      </c>
      <c r="P72" s="7">
        <f t="shared" si="10"/>
        <v>84.5</v>
      </c>
      <c r="Q72" s="25">
        <f t="shared" si="6"/>
        <v>-1</v>
      </c>
      <c r="R72" s="26">
        <f t="shared" si="11"/>
        <v>-29.266000000000002</v>
      </c>
      <c r="S72" s="27">
        <f t="shared" si="7"/>
        <v>55.233999999999995</v>
      </c>
      <c r="T72" s="28">
        <f t="shared" si="8"/>
        <v>0.31428571428571428</v>
      </c>
      <c r="U72" s="12">
        <f t="shared" si="9"/>
        <v>-0.34634319526627227</v>
      </c>
      <c r="V72">
        <f>COUNTIF($L$2:L72,1)</f>
        <v>22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x14ac:dyDescent="0.25">
      <c r="A73" s="3">
        <v>71</v>
      </c>
      <c r="B73" s="4">
        <v>44221</v>
      </c>
      <c r="C73" s="3" t="s">
        <v>225</v>
      </c>
      <c r="D73" s="3" t="s">
        <v>26</v>
      </c>
      <c r="E73" s="3">
        <v>1</v>
      </c>
      <c r="F73" s="3" t="s">
        <v>74</v>
      </c>
      <c r="G73" s="3" t="s">
        <v>20</v>
      </c>
      <c r="H73" s="3" t="s">
        <v>22</v>
      </c>
      <c r="I73" s="3" t="s">
        <v>24</v>
      </c>
      <c r="J73" s="5" t="s">
        <v>88</v>
      </c>
      <c r="K73" s="20"/>
      <c r="L73" s="6" t="s">
        <v>25</v>
      </c>
      <c r="M73" s="7">
        <v>1.9430000000000001</v>
      </c>
      <c r="N73" s="7">
        <v>1</v>
      </c>
      <c r="O73" s="8" t="s">
        <v>23</v>
      </c>
      <c r="P73" s="7">
        <f t="shared" si="10"/>
        <v>85.5</v>
      </c>
      <c r="Q73" s="25">
        <f t="shared" si="6"/>
        <v>-1</v>
      </c>
      <c r="R73" s="37">
        <f t="shared" si="11"/>
        <v>-30.266000000000002</v>
      </c>
      <c r="S73" s="38">
        <f t="shared" si="7"/>
        <v>55.233999999999995</v>
      </c>
      <c r="T73" s="39">
        <f t="shared" si="8"/>
        <v>0.30985915492957744</v>
      </c>
      <c r="U73" s="12">
        <f t="shared" si="9"/>
        <v>-0.3539883040935673</v>
      </c>
      <c r="V73">
        <f>COUNTIF($L$2:L73,1)</f>
        <v>22</v>
      </c>
      <c r="W73">
        <v>71</v>
      </c>
    </row>
    <row r="74" spans="1:245" ht="15.75" customHeight="1" x14ac:dyDescent="0.2">
      <c r="A74" s="3">
        <v>72</v>
      </c>
      <c r="B74" s="4">
        <v>44224</v>
      </c>
      <c r="C74" s="3" t="s">
        <v>226</v>
      </c>
      <c r="D74" s="3" t="s">
        <v>104</v>
      </c>
      <c r="E74" s="3">
        <v>1</v>
      </c>
      <c r="F74" s="3" t="s">
        <v>227</v>
      </c>
      <c r="G74" s="3" t="s">
        <v>20</v>
      </c>
      <c r="H74" s="3" t="s">
        <v>22</v>
      </c>
      <c r="I74" s="3" t="s">
        <v>57</v>
      </c>
      <c r="J74" s="5" t="s">
        <v>64</v>
      </c>
      <c r="K74" s="20" t="s">
        <v>228</v>
      </c>
      <c r="L74" s="6" t="s">
        <v>25</v>
      </c>
      <c r="M74" s="7">
        <v>1.99</v>
      </c>
      <c r="N74" s="7">
        <v>2</v>
      </c>
      <c r="O74" s="8" t="s">
        <v>23</v>
      </c>
      <c r="P74" s="7">
        <f t="shared" si="10"/>
        <v>87.5</v>
      </c>
      <c r="Q74" s="25">
        <f t="shared" si="6"/>
        <v>-2</v>
      </c>
      <c r="R74" s="9">
        <f t="shared" si="11"/>
        <v>-32.266000000000005</v>
      </c>
      <c r="S74" s="10">
        <f t="shared" si="7"/>
        <v>55.233999999999995</v>
      </c>
      <c r="T74" s="11">
        <f t="shared" si="8"/>
        <v>0.30555555555555558</v>
      </c>
      <c r="U74" s="12">
        <f t="shared" si="9"/>
        <v>-0.36875428571428576</v>
      </c>
      <c r="V74">
        <f>COUNTIF($L$2:L74,1)</f>
        <v>22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5.75" customHeight="1" x14ac:dyDescent="0.2">
      <c r="A75" s="3">
        <v>73</v>
      </c>
      <c r="B75" s="4">
        <v>44226</v>
      </c>
      <c r="C75" s="3" t="s">
        <v>229</v>
      </c>
      <c r="D75" s="3" t="s">
        <v>60</v>
      </c>
      <c r="E75" s="3">
        <v>1</v>
      </c>
      <c r="F75" s="3" t="s">
        <v>152</v>
      </c>
      <c r="G75" s="3" t="s">
        <v>20</v>
      </c>
      <c r="H75" s="3" t="s">
        <v>22</v>
      </c>
      <c r="I75" s="3" t="s">
        <v>24</v>
      </c>
      <c r="J75" s="5" t="s">
        <v>230</v>
      </c>
      <c r="K75" s="20" t="s">
        <v>231</v>
      </c>
      <c r="L75" s="6" t="s">
        <v>25</v>
      </c>
      <c r="M75" s="7">
        <v>1.8620000000000001</v>
      </c>
      <c r="N75" s="7">
        <v>1.5</v>
      </c>
      <c r="O75" s="8" t="s">
        <v>23</v>
      </c>
      <c r="P75" s="7">
        <f t="shared" si="10"/>
        <v>89</v>
      </c>
      <c r="Q75" s="25">
        <f t="shared" si="6"/>
        <v>-1.5</v>
      </c>
      <c r="R75" s="9">
        <f t="shared" si="11"/>
        <v>-33.766000000000005</v>
      </c>
      <c r="S75" s="10">
        <f t="shared" si="7"/>
        <v>55.233999999999995</v>
      </c>
      <c r="T75" s="11">
        <f t="shared" si="8"/>
        <v>0.30136986301369861</v>
      </c>
      <c r="U75" s="12">
        <f t="shared" si="9"/>
        <v>-0.37939325842696636</v>
      </c>
      <c r="V75">
        <f>COUNTIF($L$2:L75,1)</f>
        <v>22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5.75" customHeight="1" x14ac:dyDescent="0.2">
      <c r="A76" s="3">
        <v>74</v>
      </c>
      <c r="B76" s="4">
        <v>44226</v>
      </c>
      <c r="C76" s="3" t="s">
        <v>232</v>
      </c>
      <c r="D76" s="3" t="s">
        <v>60</v>
      </c>
      <c r="E76" s="3">
        <v>1</v>
      </c>
      <c r="F76" s="3" t="s">
        <v>233</v>
      </c>
      <c r="G76" s="3" t="s">
        <v>20</v>
      </c>
      <c r="H76" s="3" t="s">
        <v>22</v>
      </c>
      <c r="I76" s="3" t="s">
        <v>24</v>
      </c>
      <c r="J76" s="13" t="s">
        <v>234</v>
      </c>
      <c r="K76" s="20"/>
      <c r="L76" s="6" t="s">
        <v>21</v>
      </c>
      <c r="M76" s="7">
        <v>1.99</v>
      </c>
      <c r="N76" s="7">
        <v>1.5</v>
      </c>
      <c r="O76" s="8" t="s">
        <v>23</v>
      </c>
      <c r="P76" s="7">
        <f t="shared" si="10"/>
        <v>90.5</v>
      </c>
      <c r="Q76" s="33">
        <f t="shared" si="6"/>
        <v>1.4849999999999999</v>
      </c>
      <c r="R76" s="9">
        <f t="shared" si="11"/>
        <v>-32.281000000000006</v>
      </c>
      <c r="S76" s="10">
        <f t="shared" si="7"/>
        <v>58.218999999999994</v>
      </c>
      <c r="T76" s="11">
        <f t="shared" si="8"/>
        <v>0.3108108108108108</v>
      </c>
      <c r="U76" s="12">
        <f t="shared" si="9"/>
        <v>-0.35669613259668514</v>
      </c>
      <c r="V76">
        <f>COUNTIF($L$2:L76,1)</f>
        <v>23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5" customHeight="1" x14ac:dyDescent="0.2">
      <c r="A77" s="3">
        <v>75</v>
      </c>
      <c r="B77" s="4">
        <v>44226</v>
      </c>
      <c r="C77" s="3" t="s">
        <v>235</v>
      </c>
      <c r="D77" s="3" t="s">
        <v>26</v>
      </c>
      <c r="E77" s="3">
        <v>1</v>
      </c>
      <c r="F77" s="3" t="s">
        <v>74</v>
      </c>
      <c r="G77" s="3" t="s">
        <v>20</v>
      </c>
      <c r="H77" s="3" t="s">
        <v>22</v>
      </c>
      <c r="I77" s="3" t="s">
        <v>24</v>
      </c>
      <c r="J77" s="13" t="s">
        <v>58</v>
      </c>
      <c r="K77" s="20"/>
      <c r="L77" s="6" t="s">
        <v>21</v>
      </c>
      <c r="M77" s="7">
        <v>1.9610000000000001</v>
      </c>
      <c r="N77" s="7">
        <v>1</v>
      </c>
      <c r="O77" s="8" t="s">
        <v>23</v>
      </c>
      <c r="P77" s="7">
        <f t="shared" si="10"/>
        <v>91.5</v>
      </c>
      <c r="Q77" s="33">
        <f t="shared" si="6"/>
        <v>0.96100000000000008</v>
      </c>
      <c r="R77" s="9">
        <f t="shared" si="11"/>
        <v>-31.320000000000007</v>
      </c>
      <c r="S77" s="10">
        <f t="shared" si="7"/>
        <v>60.179999999999993</v>
      </c>
      <c r="T77" s="11">
        <f t="shared" si="8"/>
        <v>0.32</v>
      </c>
      <c r="U77" s="12">
        <f t="shared" si="9"/>
        <v>-0.3422950819672132</v>
      </c>
      <c r="V77">
        <f>COUNTIF($L$2:L77,1)</f>
        <v>24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8" customHeight="1" x14ac:dyDescent="0.2">
      <c r="A78" s="3">
        <v>76</v>
      </c>
      <c r="B78" s="4">
        <v>44226</v>
      </c>
      <c r="C78" s="3" t="s">
        <v>236</v>
      </c>
      <c r="D78" s="3" t="s">
        <v>104</v>
      </c>
      <c r="E78" s="3">
        <v>1</v>
      </c>
      <c r="F78" s="3" t="s">
        <v>237</v>
      </c>
      <c r="G78" s="3" t="s">
        <v>20</v>
      </c>
      <c r="H78" s="3" t="s">
        <v>153</v>
      </c>
      <c r="I78" s="3" t="s">
        <v>57</v>
      </c>
      <c r="J78" s="13" t="s">
        <v>238</v>
      </c>
      <c r="K78" s="20"/>
      <c r="L78" s="6" t="s">
        <v>21</v>
      </c>
      <c r="M78" s="7">
        <v>2</v>
      </c>
      <c r="N78" s="7">
        <v>1.5</v>
      </c>
      <c r="O78" s="8" t="s">
        <v>156</v>
      </c>
      <c r="P78" s="7">
        <f t="shared" si="10"/>
        <v>93</v>
      </c>
      <c r="Q78" s="33">
        <f t="shared" si="6"/>
        <v>1.3499999999999996</v>
      </c>
      <c r="R78" s="9">
        <f t="shared" si="11"/>
        <v>-29.970000000000006</v>
      </c>
      <c r="S78" s="10">
        <f t="shared" si="7"/>
        <v>63.029999999999994</v>
      </c>
      <c r="T78" s="11">
        <f t="shared" si="8"/>
        <v>0.32894736842105265</v>
      </c>
      <c r="U78" s="12">
        <f t="shared" si="9"/>
        <v>-0.32225806451612909</v>
      </c>
      <c r="V78">
        <f>COUNTIF($L$2:L78,1)</f>
        <v>25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27" customHeight="1" x14ac:dyDescent="0.2">
      <c r="A79" s="3">
        <v>77</v>
      </c>
      <c r="B79" s="4">
        <v>44226</v>
      </c>
      <c r="C79" s="3" t="s">
        <v>239</v>
      </c>
      <c r="D79" s="3" t="s">
        <v>26</v>
      </c>
      <c r="E79" s="3">
        <v>2</v>
      </c>
      <c r="F79" s="3" t="s">
        <v>130</v>
      </c>
      <c r="G79" s="3" t="s">
        <v>20</v>
      </c>
      <c r="H79" s="3" t="s">
        <v>22</v>
      </c>
      <c r="I79" s="3" t="s">
        <v>24</v>
      </c>
      <c r="J79" s="5" t="s">
        <v>240</v>
      </c>
      <c r="K79" s="20"/>
      <c r="L79" s="6" t="s">
        <v>25</v>
      </c>
      <c r="M79" s="7">
        <v>2.0699999999999998</v>
      </c>
      <c r="N79" s="7">
        <v>1</v>
      </c>
      <c r="O79" s="8" t="s">
        <v>23</v>
      </c>
      <c r="P79" s="7">
        <f t="shared" si="10"/>
        <v>94</v>
      </c>
      <c r="Q79" s="25">
        <f t="shared" si="6"/>
        <v>-1</v>
      </c>
      <c r="R79" s="9">
        <f t="shared" si="11"/>
        <v>-30.970000000000006</v>
      </c>
      <c r="S79" s="10">
        <f t="shared" si="7"/>
        <v>63.029999999999994</v>
      </c>
      <c r="T79" s="11">
        <f t="shared" si="8"/>
        <v>0.32467532467532467</v>
      </c>
      <c r="U79" s="12">
        <f t="shared" si="9"/>
        <v>-0.32946808510638304</v>
      </c>
      <c r="V79">
        <f>COUNTIF($L$2:L79,1)</f>
        <v>25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5.75" customHeight="1" x14ac:dyDescent="0.2">
      <c r="A80" s="3">
        <v>78</v>
      </c>
      <c r="B80" s="4">
        <v>44226</v>
      </c>
      <c r="C80" s="3" t="s">
        <v>241</v>
      </c>
      <c r="D80" s="3" t="s">
        <v>26</v>
      </c>
      <c r="E80" s="3">
        <v>1</v>
      </c>
      <c r="F80" s="3" t="s">
        <v>74</v>
      </c>
      <c r="G80" s="3" t="s">
        <v>20</v>
      </c>
      <c r="H80" s="3" t="s">
        <v>22</v>
      </c>
      <c r="I80" s="3" t="s">
        <v>24</v>
      </c>
      <c r="J80" s="13" t="s">
        <v>143</v>
      </c>
      <c r="K80" s="20"/>
      <c r="L80" s="6" t="s">
        <v>21</v>
      </c>
      <c r="M80" s="7">
        <v>1.8919999999999999</v>
      </c>
      <c r="N80" s="7">
        <v>1.5</v>
      </c>
      <c r="O80" s="8" t="s">
        <v>23</v>
      </c>
      <c r="P80" s="7">
        <f t="shared" si="10"/>
        <v>95.5</v>
      </c>
      <c r="Q80" s="33">
        <f t="shared" si="6"/>
        <v>1.3380000000000001</v>
      </c>
      <c r="R80" s="9">
        <f t="shared" si="11"/>
        <v>-29.632000000000005</v>
      </c>
      <c r="S80" s="10">
        <f t="shared" si="7"/>
        <v>65.867999999999995</v>
      </c>
      <c r="T80" s="11">
        <f t="shared" si="8"/>
        <v>0.33333333333333331</v>
      </c>
      <c r="U80" s="12">
        <f t="shared" si="9"/>
        <v>-0.31028272251308908</v>
      </c>
      <c r="V80">
        <f>COUNTIF($L$2:L80,1)</f>
        <v>26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27" customHeight="1" x14ac:dyDescent="0.2">
      <c r="A81" s="3">
        <v>79</v>
      </c>
      <c r="B81" s="4">
        <v>44226</v>
      </c>
      <c r="C81" s="3" t="s">
        <v>242</v>
      </c>
      <c r="D81" s="3" t="s">
        <v>52</v>
      </c>
      <c r="E81" s="3">
        <v>2</v>
      </c>
      <c r="F81" s="3" t="s">
        <v>243</v>
      </c>
      <c r="G81" s="3" t="s">
        <v>20</v>
      </c>
      <c r="H81" s="3" t="s">
        <v>22</v>
      </c>
      <c r="I81" s="3" t="s">
        <v>24</v>
      </c>
      <c r="J81" s="13" t="s">
        <v>244</v>
      </c>
      <c r="K81" s="20"/>
      <c r="L81" s="6" t="s">
        <v>25</v>
      </c>
      <c r="M81" s="7">
        <v>2.1800000000000002</v>
      </c>
      <c r="N81" s="7">
        <v>1.5</v>
      </c>
      <c r="O81" s="8" t="s">
        <v>23</v>
      </c>
      <c r="P81" s="7">
        <f t="shared" si="10"/>
        <v>97</v>
      </c>
      <c r="Q81" s="25">
        <f t="shared" si="6"/>
        <v>-1.5</v>
      </c>
      <c r="R81" s="9">
        <f t="shared" si="11"/>
        <v>-31.132000000000005</v>
      </c>
      <c r="S81" s="10">
        <f t="shared" si="7"/>
        <v>65.867999999999995</v>
      </c>
      <c r="T81" s="11">
        <f t="shared" si="8"/>
        <v>0.32911392405063289</v>
      </c>
      <c r="U81" s="12">
        <f t="shared" si="9"/>
        <v>-0.32094845360824747</v>
      </c>
      <c r="V81">
        <f>COUNTIF($L$2:L81,1)</f>
        <v>26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39.75" customHeight="1" x14ac:dyDescent="0.2">
      <c r="A82" s="3">
        <v>80</v>
      </c>
      <c r="B82" s="4">
        <v>44227</v>
      </c>
      <c r="C82" s="3" t="s">
        <v>245</v>
      </c>
      <c r="D82" s="3" t="s">
        <v>110</v>
      </c>
      <c r="E82" s="3">
        <v>3</v>
      </c>
      <c r="F82" s="3" t="s">
        <v>246</v>
      </c>
      <c r="G82" s="3" t="s">
        <v>20</v>
      </c>
      <c r="H82" s="3" t="s">
        <v>33</v>
      </c>
      <c r="I82" s="3" t="s">
        <v>24</v>
      </c>
      <c r="J82" s="13" t="s">
        <v>247</v>
      </c>
      <c r="K82" s="20"/>
      <c r="L82" s="6" t="s">
        <v>21</v>
      </c>
      <c r="M82" s="7">
        <v>2.38</v>
      </c>
      <c r="N82" s="7">
        <v>1.5</v>
      </c>
      <c r="O82" s="8" t="s">
        <v>23</v>
      </c>
      <c r="P82" s="7">
        <f t="shared" si="10"/>
        <v>98.5</v>
      </c>
      <c r="Q82" s="33">
        <f t="shared" si="6"/>
        <v>2.0699999999999998</v>
      </c>
      <c r="R82" s="9">
        <f t="shared" si="11"/>
        <v>-29.062000000000005</v>
      </c>
      <c r="S82" s="10">
        <f t="shared" si="7"/>
        <v>69.437999999999988</v>
      </c>
      <c r="T82" s="11">
        <f t="shared" si="8"/>
        <v>0.33750000000000002</v>
      </c>
      <c r="U82" s="12">
        <f t="shared" si="9"/>
        <v>-0.29504568527918795</v>
      </c>
      <c r="V82">
        <f>COUNTIF($L$2:L82,1)</f>
        <v>27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27" customHeight="1" x14ac:dyDescent="0.2">
      <c r="A83" s="3">
        <v>81</v>
      </c>
      <c r="B83" s="4">
        <v>44227</v>
      </c>
      <c r="C83" s="3" t="s">
        <v>248</v>
      </c>
      <c r="D83" s="3" t="s">
        <v>26</v>
      </c>
      <c r="E83" s="3">
        <v>2</v>
      </c>
      <c r="F83" s="3" t="s">
        <v>249</v>
      </c>
      <c r="G83" s="3" t="s">
        <v>20</v>
      </c>
      <c r="H83" s="3" t="s">
        <v>22</v>
      </c>
      <c r="I83" s="3" t="s">
        <v>24</v>
      </c>
      <c r="J83" s="13" t="s">
        <v>250</v>
      </c>
      <c r="K83" s="20"/>
      <c r="L83" s="6" t="s">
        <v>25</v>
      </c>
      <c r="M83" s="7">
        <v>2.12</v>
      </c>
      <c r="N83" s="7">
        <v>1.5</v>
      </c>
      <c r="O83" s="8" t="s">
        <v>23</v>
      </c>
      <c r="P83" s="7">
        <f t="shared" si="10"/>
        <v>100</v>
      </c>
      <c r="Q83" s="25">
        <f t="shared" si="6"/>
        <v>-1.5</v>
      </c>
      <c r="R83" s="9">
        <f t="shared" si="11"/>
        <v>-30.562000000000005</v>
      </c>
      <c r="S83" s="10">
        <f t="shared" si="7"/>
        <v>69.437999999999988</v>
      </c>
      <c r="T83" s="11">
        <f t="shared" si="8"/>
        <v>0.33333333333333331</v>
      </c>
      <c r="U83" s="12">
        <f t="shared" si="9"/>
        <v>-0.30562000000000011</v>
      </c>
      <c r="V83">
        <f>COUNTIF($L$2:L83,1)</f>
        <v>27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27" customHeight="1" x14ac:dyDescent="0.2">
      <c r="A84" s="3">
        <v>82</v>
      </c>
      <c r="B84" s="4">
        <v>44227</v>
      </c>
      <c r="C84" s="3" t="s">
        <v>251</v>
      </c>
      <c r="D84" s="3" t="s">
        <v>26</v>
      </c>
      <c r="E84" s="3">
        <v>2</v>
      </c>
      <c r="F84" s="3" t="s">
        <v>32</v>
      </c>
      <c r="G84" s="3" t="s">
        <v>20</v>
      </c>
      <c r="H84" s="3" t="s">
        <v>33</v>
      </c>
      <c r="I84" s="3" t="s">
        <v>24</v>
      </c>
      <c r="J84" s="13" t="s">
        <v>252</v>
      </c>
      <c r="K84" s="20"/>
      <c r="L84" s="6" t="s">
        <v>25</v>
      </c>
      <c r="M84" s="7">
        <v>2.41</v>
      </c>
      <c r="N84" s="7">
        <v>1</v>
      </c>
      <c r="O84" s="8" t="s">
        <v>23</v>
      </c>
      <c r="P84" s="7">
        <f t="shared" si="10"/>
        <v>101</v>
      </c>
      <c r="Q84" s="25">
        <f t="shared" si="6"/>
        <v>-1</v>
      </c>
      <c r="R84" s="9">
        <f t="shared" si="11"/>
        <v>-31.562000000000005</v>
      </c>
      <c r="S84" s="10">
        <f t="shared" si="7"/>
        <v>69.437999999999988</v>
      </c>
      <c r="T84" s="11">
        <f t="shared" si="8"/>
        <v>0.32926829268292684</v>
      </c>
      <c r="U84" s="12">
        <f t="shared" si="9"/>
        <v>-0.31249504950495061</v>
      </c>
      <c r="V84">
        <f>COUNTIF($L$2:L84,1)</f>
        <v>27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6.5" customHeight="1" x14ac:dyDescent="0.2">
      <c r="A85" s="3">
        <v>83</v>
      </c>
      <c r="B85" s="4">
        <v>44227</v>
      </c>
      <c r="C85" s="3" t="s">
        <v>253</v>
      </c>
      <c r="D85" s="3" t="s">
        <v>26</v>
      </c>
      <c r="E85" s="3">
        <v>1</v>
      </c>
      <c r="F85" s="3" t="s">
        <v>254</v>
      </c>
      <c r="G85" s="3" t="s">
        <v>20</v>
      </c>
      <c r="H85" s="3" t="s">
        <v>22</v>
      </c>
      <c r="I85" s="3" t="s">
        <v>24</v>
      </c>
      <c r="J85" s="5" t="s">
        <v>67</v>
      </c>
      <c r="K85" s="20" t="s">
        <v>255</v>
      </c>
      <c r="L85" s="6" t="s">
        <v>25</v>
      </c>
      <c r="M85" s="7">
        <v>2.0699999999999998</v>
      </c>
      <c r="N85" s="7">
        <v>1.5</v>
      </c>
      <c r="O85" s="8" t="s">
        <v>23</v>
      </c>
      <c r="P85" s="7">
        <f t="shared" si="10"/>
        <v>102.5</v>
      </c>
      <c r="Q85" s="25">
        <f t="shared" si="6"/>
        <v>-1.5</v>
      </c>
      <c r="R85" s="26">
        <f t="shared" si="11"/>
        <v>-33.062000000000005</v>
      </c>
      <c r="S85" s="27">
        <f t="shared" si="7"/>
        <v>69.437999999999988</v>
      </c>
      <c r="T85" s="28">
        <f t="shared" si="8"/>
        <v>0.3253012048192771</v>
      </c>
      <c r="U85" s="12">
        <f t="shared" si="9"/>
        <v>-0.32255609756097575</v>
      </c>
      <c r="V85">
        <f>COUNTIF($L$2:L85,1)</f>
        <v>27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</sheetData>
  <sheetProtection selectLockedCells="1" selectUnlockedCells="1"/>
  <autoFilter ref="A1:IK46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Januar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2017-05-08T10:53:33Z</dcterms:created>
  <dcterms:modified xsi:type="dcterms:W3CDTF">2021-02-01T13:28:16Z</dcterms:modified>
</cp:coreProperties>
</file>