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D58BEABD-494E-42BC-A535-5691187326E0}" xr6:coauthVersionLast="45" xr6:coauthVersionMax="45" xr10:uidLastSave="{00000000-0000-0000-0000-000000000000}"/>
  <bookViews>
    <workbookView xWindow="-28920" yWindow="1080" windowWidth="29040" windowHeight="1584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Oktober!$A$1:$IK$91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1" i="1" l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 l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 l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 l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 l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S3" i="1"/>
  <c r="U3" i="1" s="1"/>
  <c r="P5" i="1"/>
  <c r="S4" i="1" l="1"/>
  <c r="U4" i="1" s="1"/>
  <c r="P6" i="1"/>
  <c r="S5" i="1"/>
  <c r="U5" i="1" s="1"/>
  <c r="P7" i="1" l="1"/>
  <c r="S6" i="1"/>
  <c r="U6" i="1" s="1"/>
  <c r="P8" i="1" l="1"/>
  <c r="S7" i="1"/>
  <c r="U7" i="1" s="1"/>
  <c r="S8" i="1" l="1"/>
  <c r="U8" i="1" s="1"/>
  <c r="P9" i="1"/>
  <c r="P10" i="1" l="1"/>
  <c r="S9" i="1"/>
  <c r="U9" i="1" s="1"/>
  <c r="S10" i="1" l="1"/>
  <c r="U10" i="1" s="1"/>
  <c r="P11" i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S15" i="1" l="1"/>
  <c r="U15" i="1" s="1"/>
  <c r="P16" i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S20" i="1" l="1"/>
  <c r="U20" i="1" s="1"/>
  <c r="P21" i="1"/>
  <c r="P22" i="1" l="1"/>
  <c r="S21" i="1"/>
  <c r="U21" i="1" s="1"/>
  <c r="S22" i="1" l="1"/>
  <c r="U22" i="1" s="1"/>
  <c r="P23" i="1"/>
  <c r="P24" i="1" l="1"/>
  <c r="S23" i="1"/>
  <c r="U23" i="1" s="1"/>
  <c r="P25" i="1" l="1"/>
  <c r="S24" i="1"/>
  <c r="U24" i="1" s="1"/>
  <c r="S25" i="1" l="1"/>
  <c r="U25" i="1" s="1"/>
  <c r="P26" i="1"/>
  <c r="P27" i="1" l="1"/>
  <c r="S26" i="1"/>
  <c r="U26" i="1" s="1"/>
  <c r="P28" i="1" l="1"/>
  <c r="S27" i="1"/>
  <c r="U27" i="1" s="1"/>
  <c r="S28" i="1" l="1"/>
  <c r="U28" i="1" s="1"/>
  <c r="P29" i="1"/>
  <c r="P30" i="1" l="1"/>
  <c r="S29" i="1"/>
  <c r="U29" i="1" s="1"/>
  <c r="S30" i="1" l="1"/>
  <c r="U30" i="1" s="1"/>
  <c r="P31" i="1"/>
  <c r="S31" i="1" l="1"/>
  <c r="U31" i="1" s="1"/>
  <c r="P32" i="1"/>
  <c r="S32" i="1" l="1"/>
  <c r="U32" i="1" s="1"/>
  <c r="P33" i="1"/>
  <c r="S33" i="1" l="1"/>
  <c r="U33" i="1" s="1"/>
  <c r="P34" i="1"/>
  <c r="S34" i="1" l="1"/>
  <c r="U34" i="1" s="1"/>
  <c r="P35" i="1"/>
  <c r="S35" i="1" l="1"/>
  <c r="U35" i="1" s="1"/>
  <c r="P36" i="1"/>
  <c r="P37" i="1" l="1"/>
  <c r="S36" i="1"/>
  <c r="U36" i="1" s="1"/>
  <c r="S37" i="1" l="1"/>
  <c r="U37" i="1" s="1"/>
  <c r="P38" i="1"/>
  <c r="S38" i="1" l="1"/>
  <c r="U38" i="1" s="1"/>
  <c r="P39" i="1"/>
  <c r="P40" i="1" l="1"/>
  <c r="S39" i="1"/>
  <c r="U39" i="1" s="1"/>
  <c r="S40" i="1" l="1"/>
  <c r="U40" i="1" s="1"/>
  <c r="P41" i="1"/>
  <c r="S41" i="1" l="1"/>
  <c r="U41" i="1" s="1"/>
  <c r="P42" i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S51" i="1" l="1"/>
  <c r="U51" i="1" s="1"/>
  <c r="P52" i="1"/>
  <c r="P53" i="1" l="1"/>
  <c r="S52" i="1"/>
  <c r="U52" i="1" s="1"/>
  <c r="P54" i="1" l="1"/>
  <c r="S53" i="1"/>
  <c r="U53" i="1" s="1"/>
  <c r="S54" i="1" l="1"/>
  <c r="U54" i="1" s="1"/>
  <c r="P55" i="1"/>
  <c r="P56" i="1" l="1"/>
  <c r="S55" i="1"/>
  <c r="U55" i="1" s="1"/>
  <c r="S56" i="1" l="1"/>
  <c r="U56" i="1" s="1"/>
  <c r="P57" i="1"/>
  <c r="P58" i="1" l="1"/>
  <c r="S57" i="1"/>
  <c r="U57" i="1" s="1"/>
  <c r="S58" i="1" l="1"/>
  <c r="U58" i="1" s="1"/>
  <c r="P59" i="1"/>
  <c r="S59" i="1" l="1"/>
  <c r="U59" i="1" s="1"/>
  <c r="P60" i="1"/>
  <c r="P61" i="1" l="1"/>
  <c r="S60" i="1"/>
  <c r="U60" i="1" s="1"/>
  <c r="S61" i="1" l="1"/>
  <c r="U61" i="1" s="1"/>
  <c r="P62" i="1"/>
  <c r="S62" i="1" l="1"/>
  <c r="U62" i="1" s="1"/>
  <c r="P63" i="1"/>
  <c r="S63" i="1" l="1"/>
  <c r="U63" i="1" s="1"/>
  <c r="P64" i="1"/>
  <c r="S64" i="1" l="1"/>
  <c r="U64" i="1" s="1"/>
  <c r="P65" i="1"/>
  <c r="S65" i="1" l="1"/>
  <c r="U65" i="1" s="1"/>
  <c r="P66" i="1"/>
  <c r="P67" i="1" l="1"/>
  <c r="S66" i="1"/>
  <c r="U66" i="1" s="1"/>
  <c r="S67" i="1" l="1"/>
  <c r="U67" i="1" s="1"/>
  <c r="P68" i="1"/>
  <c r="S68" i="1" l="1"/>
  <c r="U68" i="1" s="1"/>
  <c r="P69" i="1"/>
  <c r="S69" i="1" l="1"/>
  <c r="U69" i="1" s="1"/>
  <c r="P70" i="1"/>
  <c r="P71" i="1" l="1"/>
  <c r="S70" i="1"/>
  <c r="U70" i="1" s="1"/>
  <c r="P72" i="1" l="1"/>
  <c r="S71" i="1"/>
  <c r="U71" i="1" s="1"/>
  <c r="S72" i="1" l="1"/>
  <c r="U72" i="1" s="1"/>
  <c r="P73" i="1"/>
  <c r="P74" i="1" l="1"/>
  <c r="S73" i="1"/>
  <c r="U73" i="1" s="1"/>
  <c r="S74" i="1" l="1"/>
  <c r="U74" i="1" s="1"/>
  <c r="P75" i="1"/>
  <c r="S75" i="1" l="1"/>
  <c r="U75" i="1" s="1"/>
  <c r="P76" i="1"/>
  <c r="S76" i="1" l="1"/>
  <c r="U76" i="1" s="1"/>
  <c r="P77" i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S81" i="1" l="1"/>
  <c r="U81" i="1" s="1"/>
  <c r="P82" i="1"/>
  <c r="P83" i="1" l="1"/>
  <c r="S82" i="1"/>
  <c r="U82" i="1" s="1"/>
  <c r="S83" i="1" l="1"/>
  <c r="U83" i="1" s="1"/>
  <c r="P84" i="1"/>
  <c r="S84" i="1" l="1"/>
  <c r="U84" i="1" s="1"/>
  <c r="P85" i="1"/>
  <c r="P86" i="1" l="1"/>
  <c r="S85" i="1"/>
  <c r="U85" i="1" s="1"/>
  <c r="S86" i="1" l="1"/>
  <c r="U86" i="1" s="1"/>
  <c r="P87" i="1"/>
  <c r="P88" i="1" l="1"/>
  <c r="S87" i="1"/>
  <c r="U87" i="1" s="1"/>
  <c r="P89" i="1" l="1"/>
  <c r="S88" i="1"/>
  <c r="U88" i="1" s="1"/>
  <c r="S89" i="1" l="1"/>
  <c r="U89" i="1" s="1"/>
  <c r="P90" i="1"/>
  <c r="P91" i="1" l="1"/>
  <c r="S91" i="1" s="1"/>
  <c r="U91" i="1" s="1"/>
  <c r="S90" i="1"/>
  <c r="U90" i="1" s="1"/>
</calcChain>
</file>

<file path=xl/sharedStrings.xml><?xml version="1.0" encoding="utf-8"?>
<sst xmlns="http://schemas.openxmlformats.org/spreadsheetml/2006/main" count="825" uniqueCount="258">
  <si>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</si>
  <si>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</si>
  <si>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</si>
  <si>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</si>
  <si>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</si>
  <si>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</si>
  <si>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</si>
  <si>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</si>
  <si>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</si>
  <si>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</si>
  <si>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</si>
  <si>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</si>
  <si>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</si>
  <si>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</si>
  <si>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</si>
  <si>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</si>
  <si>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</si>
  <si>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</si>
  <si>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</si>
  <si>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</si>
  <si>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</si>
  <si>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</si>
  <si>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</si>
  <si>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ja</t>
  </si>
  <si>
    <t>asian</t>
  </si>
  <si>
    <t>nein</t>
  </si>
  <si>
    <t>Pregame</t>
  </si>
  <si>
    <t>0</t>
  </si>
  <si>
    <t>3-0</t>
  </si>
  <si>
    <t>df</t>
  </si>
  <si>
    <t>1 asian -1</t>
  </si>
  <si>
    <t>1-1</t>
  </si>
  <si>
    <t>2-0</t>
  </si>
  <si>
    <t>1 asian -2</t>
  </si>
  <si>
    <t>2-3</t>
  </si>
  <si>
    <t>1-2</t>
  </si>
  <si>
    <t>2 H2H</t>
  </si>
  <si>
    <t>betano</t>
  </si>
  <si>
    <t>Amateure</t>
  </si>
  <si>
    <t>X2</t>
  </si>
  <si>
    <t>1
2</t>
  </si>
  <si>
    <t>betfair</t>
  </si>
  <si>
    <t>1 H2H</t>
  </si>
  <si>
    <t>2
1</t>
  </si>
  <si>
    <t>1X</t>
  </si>
  <si>
    <t>NFL</t>
  </si>
  <si>
    <t>2 asian 0</t>
  </si>
  <si>
    <t>unglücklich</t>
  </si>
  <si>
    <t>4-2</t>
  </si>
  <si>
    <t>3-1</t>
  </si>
  <si>
    <t>1 asian -0,75</t>
  </si>
  <si>
    <t>0-4</t>
  </si>
  <si>
    <t>Hammer - Rhynern</t>
  </si>
  <si>
    <t>bet365</t>
  </si>
  <si>
    <t>1-0 geführt, 86. 1-2</t>
  </si>
  <si>
    <t>Siegen - Vreden
Essen - Düsseldorf II</t>
  </si>
  <si>
    <t>1 H2H
1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</si>
  <si>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</t>
    </r>
  </si>
  <si>
    <t>Wasserburg - Landsberg</t>
  </si>
  <si>
    <t>82. 1-1</t>
  </si>
  <si>
    <t>Essen - Düsseldorf II</t>
  </si>
  <si>
    <t>Plauen - Erfurt</t>
  </si>
  <si>
    <t>Kottern - Pipinsried</t>
  </si>
  <si>
    <t>89. 1-2</t>
  </si>
  <si>
    <t>St. Kickers - Linx</t>
  </si>
  <si>
    <t>Strausberg - Rostocker</t>
  </si>
  <si>
    <t>Kirschanschöring - Donaustauf</t>
  </si>
  <si>
    <t>Freiberg - Nöttingen
Erlensee - Fulda</t>
  </si>
  <si>
    <t>1
2 asian -2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</si>
  <si>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1-5</t>
    </r>
  </si>
  <si>
    <t>Waldgirmes - Dreieich
Erlensee - Fulda</t>
  </si>
  <si>
    <t>2 asian -0,75
2</t>
  </si>
  <si>
    <t>1-2
1-5</t>
  </si>
  <si>
    <t>Niederwenigern - TVD Velbert
Süderelbe - Tornesch</t>
  </si>
  <si>
    <r>
      <t xml:space="preserve">1-1
</t>
    </r>
    <r>
      <rPr>
        <b/>
        <sz val="10"/>
        <color rgb="FF00B050"/>
        <rFont val="Arial"/>
        <family val="2"/>
      </rPr>
      <t>5-2</t>
    </r>
  </si>
  <si>
    <t>Hanau - Griesheim</t>
  </si>
  <si>
    <t>Tasmania - Pampow</t>
  </si>
  <si>
    <t>91. 2-0</t>
  </si>
  <si>
    <t>Walldorf - Friedberg
Pesch - Arnoldsweiler</t>
  </si>
  <si>
    <t>2
X2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</si>
  <si>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4-5</t>
    </r>
  </si>
  <si>
    <t>Meuselwitz - Halberstadt
Stendal - Staaken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</si>
  <si>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0-3</t>
    </r>
  </si>
  <si>
    <t>Alfter - Eilendorf
Herne - Meinerzhagen</t>
  </si>
  <si>
    <t>4-1
0-2</t>
  </si>
  <si>
    <t>Elversberg U19 - Leipzig U19</t>
  </si>
  <si>
    <t>2 asian -3,5</t>
  </si>
  <si>
    <t>Ginsheim - Flieden</t>
  </si>
  <si>
    <t>2-2</t>
  </si>
  <si>
    <t>Neustrelitz - Seelow
Tönis - Bocholt</t>
  </si>
  <si>
    <t>5-0
1-2</t>
  </si>
  <si>
    <t>Hastedt - Blumenthaler
Egestorf - Tündern</t>
  </si>
  <si>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1-0</t>
    </r>
  </si>
  <si>
    <t>Eichede - Lübeck II</t>
  </si>
  <si>
    <t>Dolphins - Seahawks
Washington - Ravens
Buccaneers - Chargers
Rams - Giants</t>
  </si>
  <si>
    <t>2
2 asian -6,5
1
1 asian -5,5</t>
  </si>
  <si>
    <t>23-31
17-31
38-31
17-9</t>
  </si>
  <si>
    <t>Chiefs - Patriots
Packers - Falcons</t>
  </si>
  <si>
    <t>1 asian -3
1 asian -4</t>
  </si>
  <si>
    <t>26-10
30-16</t>
  </si>
  <si>
    <t>Granicar - Hajduk
Bispebjerg - Koge
Gudensberg - Kassel
Schweinfurt - Aubstadt</t>
  </si>
  <si>
    <t>2/2
2/2
2/2
1</t>
  </si>
  <si>
    <t>Bispebjerg - Koge</t>
  </si>
  <si>
    <t>Fussball</t>
  </si>
  <si>
    <t>2 HC -5</t>
  </si>
  <si>
    <t>Dreieich - Hadamar</t>
  </si>
  <si>
    <t>1 asian -0,5</t>
  </si>
  <si>
    <t>Steinbach - Zeilsheim</t>
  </si>
  <si>
    <t>0-1</t>
  </si>
  <si>
    <t>Bears - Buccaneers</t>
  </si>
  <si>
    <t xml:space="preserve">Gronk over 3,5 </t>
  </si>
  <si>
    <t>3</t>
  </si>
  <si>
    <t>Bingen - Lautern II</t>
  </si>
  <si>
    <t>2 asian -0,25</t>
  </si>
  <si>
    <t>Dreieich - Dietkirchen
Bruchsal - Kickers</t>
  </si>
  <si>
    <t>5-0
0-5</t>
  </si>
  <si>
    <t>Ramlingen - Göttingen</t>
  </si>
  <si>
    <t>89. 1-1</t>
  </si>
  <si>
    <t>Nöttingen - Lörrach
Tündern - Lupo</t>
  </si>
  <si>
    <t>2-1
0-1</t>
  </si>
  <si>
    <t>Elversberg - Pirmasens
BVB II - Wegberg</t>
  </si>
  <si>
    <t>1
1 asian -1,25</t>
  </si>
  <si>
    <t>0-1
3-2</t>
  </si>
  <si>
    <t>Elversberg - Pirmasens
BVB II - Wegberg
Reutlingen - Freiberg
Bruchsal - Kickers
Dreieich - Dietkirchen</t>
  </si>
  <si>
    <t>1 asian -1
1 asian -1,5
2 asian -1,5
2 asian -1,5
1 asian -1,5</t>
  </si>
  <si>
    <r>
      <rPr>
        <b/>
        <sz val="10"/>
        <color rgb="FFFF0000"/>
        <rFont val="Arial"/>
        <family val="2"/>
      </rPr>
      <t xml:space="preserve">0-1
3-2
</t>
    </r>
    <r>
      <rPr>
        <b/>
        <sz val="10"/>
        <color rgb="FF00B050"/>
        <rFont val="Arial"/>
        <family val="2"/>
      </rPr>
      <t>1-4
0-5
5-0</t>
    </r>
  </si>
  <si>
    <t>Griesheim - Hünfeld</t>
  </si>
  <si>
    <t>Meinerzhagen - Holzwickeder</t>
  </si>
  <si>
    <t>Erfurt - Fahner Höhe
Worms - Ludwigshafen</t>
  </si>
  <si>
    <t>1
1</t>
  </si>
  <si>
    <t>3-0
3-0</t>
  </si>
  <si>
    <t>RW Koblenz - Homburg
Friedberg - Baunatal</t>
  </si>
  <si>
    <r>
      <t xml:space="preserve">0-4
</t>
    </r>
    <r>
      <rPr>
        <b/>
        <sz val="10"/>
        <color rgb="FFFF0000"/>
        <rFont val="Arial"/>
        <family val="2"/>
      </rPr>
      <t>0-0</t>
    </r>
  </si>
  <si>
    <t>Zeilsheim - Neuhof</t>
  </si>
  <si>
    <t>1 asian -1,25</t>
  </si>
  <si>
    <t>Brinkumer - Komet Arsten
Eddersheim - Waldgirmes</t>
  </si>
  <si>
    <r>
      <t xml:space="preserve">1-0
</t>
    </r>
    <r>
      <rPr>
        <b/>
        <sz val="10"/>
        <color rgb="FFFF0000"/>
        <rFont val="Arial"/>
        <family val="2"/>
      </rPr>
      <t>3-5</t>
    </r>
  </si>
  <si>
    <t>Walldorf II - Ravensburg</t>
  </si>
  <si>
    <t>1-4</t>
  </si>
  <si>
    <t>TSB Flensburg - Altenholz
SC Velbert - TVD Velbert
Haltern - Rhynern</t>
  </si>
  <si>
    <t>1 asian -2
2
2 asian 0</t>
  </si>
  <si>
    <r>
      <t xml:space="preserve">2-3
3-0
</t>
    </r>
    <r>
      <rPr>
        <b/>
        <sz val="10"/>
        <color rgb="FF00B050"/>
        <rFont val="Arial"/>
        <family val="2"/>
      </rPr>
      <t>0-5</t>
    </r>
  </si>
  <si>
    <t>Chiefs - Raiders
49ers - Dophins
Cowboys - Giants</t>
  </si>
  <si>
    <t>1 asian -5,5
1 asian -5,5
1 asian -5,5</t>
  </si>
  <si>
    <t>32-40
17-43
37-34</t>
  </si>
  <si>
    <t>6er Kombi</t>
  </si>
  <si>
    <t>4/6</t>
  </si>
  <si>
    <t>2x Flag Pech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</si>
  <si>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/1-2
0-3/0-4
</t>
    </r>
    <r>
      <rPr>
        <b/>
        <sz val="10"/>
        <color rgb="FFFF0000"/>
        <rFont val="Arial"/>
        <family val="2"/>
      </rPr>
      <t>0-0/</t>
    </r>
    <r>
      <rPr>
        <b/>
        <sz val="10"/>
        <color rgb="FF00B050"/>
        <rFont val="Arial"/>
        <family val="2"/>
      </rPr>
      <t xml:space="preserve">1-2
</t>
    </r>
    <r>
      <rPr>
        <b/>
        <sz val="10"/>
        <color rgb="FFFF0000"/>
        <rFont val="Arial"/>
        <family val="2"/>
      </rPr>
      <t>0-0</t>
    </r>
  </si>
  <si>
    <t>Lok Leipzig - TB Berlin</t>
  </si>
  <si>
    <t>4-0</t>
  </si>
  <si>
    <t>Wiesbach - Jägersburg
Seelow - RSV Eintracht</t>
  </si>
  <si>
    <t>4-0
1-2</t>
  </si>
  <si>
    <t>Hanau - Flieden</t>
  </si>
  <si>
    <t>2-1</t>
  </si>
  <si>
    <t>Rotenburger - Bersenbrück
BAK - Rathenow</t>
  </si>
  <si>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3-1</t>
    </r>
  </si>
  <si>
    <t>Pampow - Neustrelitz</t>
  </si>
  <si>
    <t>Luckenwalde - Bischofswerdaer
Rehden - Oberneuland</t>
  </si>
  <si>
    <t>2-0
3-0</t>
  </si>
  <si>
    <t>Eutin - Todesfelde
Bielefeld - Bayern</t>
  </si>
  <si>
    <t>2 asian -1,5
2</t>
  </si>
  <si>
    <t>cbet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</si>
  <si>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1-4</t>
    </r>
  </si>
  <si>
    <t>Chancenwucher</t>
  </si>
  <si>
    <t>Altenholz - Husumer
Türkspor - Kirschanschöring</t>
  </si>
  <si>
    <t>1 asian 0
1</t>
  </si>
  <si>
    <t>2-1
4-1</t>
  </si>
  <si>
    <t>Aschaffenburg - Schweinfurt
Dachau - Kottern
Bingen - Engers</t>
  </si>
  <si>
    <t>2
1 asian 0
2 asian 0</t>
  </si>
  <si>
    <t>2-0
1-2
3-0</t>
  </si>
  <si>
    <t>Dortmund II - Ahlen
Baunatal - Waldgirmes</t>
  </si>
  <si>
    <t>1
1X</t>
  </si>
  <si>
    <t>6-0
1-1</t>
  </si>
  <si>
    <t>Hürth - Frechen
Gütersloh - Siegen</t>
  </si>
  <si>
    <r>
      <t xml:space="preserve">1-0
</t>
    </r>
    <r>
      <rPr>
        <b/>
        <sz val="10"/>
        <color rgb="FFFF0000"/>
        <rFont val="Arial"/>
        <family val="2"/>
      </rPr>
      <t>1-1</t>
    </r>
  </si>
  <si>
    <t>Alfter - Arnoldsweiler
Kaan - Haltern</t>
  </si>
  <si>
    <t>X2
1</t>
  </si>
  <si>
    <r>
      <rPr>
        <b/>
        <sz val="10"/>
        <color rgb="FFFF0000"/>
        <rFont val="Arial"/>
        <family val="2"/>
      </rPr>
      <t>5-0</t>
    </r>
    <r>
      <rPr>
        <b/>
        <sz val="10"/>
        <color rgb="FF00B050"/>
        <rFont val="Arial"/>
        <family val="2"/>
      </rPr>
      <t xml:space="preserve">
5-0</t>
    </r>
  </si>
  <si>
    <t>Bamberg - Vilzing
Rielasingen - Walldorf II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</si>
  <si>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4-1</t>
    </r>
  </si>
  <si>
    <t>Oldenburger - Dornbreite
Göttingen - Tündern</t>
  </si>
  <si>
    <t>1 asian -1,5
1</t>
  </si>
  <si>
    <t>3-3
3-4</t>
  </si>
  <si>
    <t>Cronenberger - Nettetal</t>
  </si>
  <si>
    <t>0-0</t>
  </si>
  <si>
    <t>Sprockhövel - Meinerzhagen</t>
  </si>
  <si>
    <t>Patriots - Broncos
Dolphins - Jets</t>
  </si>
  <si>
    <t>1
1 asian -5,5</t>
  </si>
  <si>
    <r>
      <rPr>
        <b/>
        <sz val="10"/>
        <color rgb="FFFF0000"/>
        <rFont val="Arial"/>
        <family val="2"/>
      </rPr>
      <t>12-18</t>
    </r>
    <r>
      <rPr>
        <b/>
        <sz val="10"/>
        <color rgb="FF00B050"/>
        <rFont val="Arial"/>
        <family val="2"/>
      </rPr>
      <t xml:space="preserve">
24-0</t>
    </r>
  </si>
  <si>
    <t>wahnsinn</t>
  </si>
  <si>
    <t>Barca - Ferencvaros
Paris - ManU</t>
  </si>
  <si>
    <t>1 HC -1
1</t>
  </si>
  <si>
    <t>yonibet</t>
  </si>
  <si>
    <r>
      <t xml:space="preserve">5-1
</t>
    </r>
    <r>
      <rPr>
        <b/>
        <sz val="10"/>
        <color rgb="FFFF0000"/>
        <rFont val="Arial"/>
        <family val="2"/>
      </rPr>
      <t>1-2</t>
    </r>
  </si>
  <si>
    <t>Kleve - TVD Velbert</t>
  </si>
  <si>
    <t>Neuhof - Hanau 
Friedberg - Dietkirchen</t>
  </si>
  <si>
    <t>0-4
6-0</t>
  </si>
  <si>
    <t>Bremen II - Oberneuland</t>
  </si>
  <si>
    <t>4-1</t>
  </si>
  <si>
    <t>Fulda - Flieden
Zeilsheim - Dreieich
Strausberg - Zehlendorf</t>
  </si>
  <si>
    <t>1
2
2</t>
  </si>
  <si>
    <r>
      <t xml:space="preserve">3-0
1-3
</t>
    </r>
    <r>
      <rPr>
        <b/>
        <sz val="10"/>
        <color rgb="FFFF0000"/>
        <rFont val="Arial"/>
        <family val="2"/>
      </rPr>
      <t>3-1</t>
    </r>
  </si>
  <si>
    <t>Inter - Gladbach
City - Porto
Bayern - Atletico
Piräus - Marseille</t>
  </si>
  <si>
    <t>1
over 3,5 Karten
over 4 Karten
over 4,5 Karten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</si>
  <si>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6
6
</t>
    </r>
    <r>
      <rPr>
        <b/>
        <sz val="10"/>
        <color rgb="FFFF0000"/>
        <rFont val="Arial"/>
        <family val="2"/>
      </rPr>
      <t>1</t>
    </r>
  </si>
  <si>
    <t>Ismaning - Donaustauf</t>
  </si>
  <si>
    <t>Flieden - Hünfeld
Hadamar - Friedberg</t>
  </si>
  <si>
    <t>X2
2</t>
  </si>
  <si>
    <r>
      <rPr>
        <b/>
        <sz val="10"/>
        <color rgb="FFFF0000"/>
        <rFont val="Arial"/>
        <family val="2"/>
      </rPr>
      <t>3-0</t>
    </r>
    <r>
      <rPr>
        <b/>
        <sz val="10"/>
        <color rgb="FF00B050"/>
        <rFont val="Arial"/>
        <family val="2"/>
      </rPr>
      <t xml:space="preserve">
0-1</t>
    </r>
  </si>
  <si>
    <t>Dassendorf - Concordia
Alzenau - Steinbach</t>
  </si>
  <si>
    <t>unibet</t>
  </si>
  <si>
    <t>4-0
1-3</t>
  </si>
  <si>
    <t>Chemie - Bischofswerdaer
Strausberg - Greifswalder</t>
  </si>
  <si>
    <r>
      <t xml:space="preserve">5-1
</t>
    </r>
    <r>
      <rPr>
        <b/>
        <sz val="10"/>
        <color rgb="FFFF0000"/>
        <rFont val="Arial"/>
        <family val="2"/>
      </rPr>
      <t>1-0</t>
    </r>
  </si>
  <si>
    <t>RSV Eintracht - Pampow</t>
  </si>
  <si>
    <t>0-2</t>
  </si>
  <si>
    <t>Martinroda - Krieschow
Ilshofen - Freiberg
Reutlingen - Kickers</t>
  </si>
  <si>
    <t>2
2
2</t>
  </si>
  <si>
    <r>
      <rPr>
        <b/>
        <sz val="10"/>
        <color rgb="FFFF0000"/>
        <rFont val="Arial"/>
        <family val="2"/>
      </rPr>
      <t>5-1</t>
    </r>
    <r>
      <rPr>
        <b/>
        <sz val="10"/>
        <color rgb="FF00B050"/>
        <rFont val="Arial"/>
        <family val="2"/>
      </rPr>
      <t xml:space="preserve">
0-7
0-3</t>
    </r>
  </si>
  <si>
    <t>Fahner Höhe - Inter Leipzig
Liverpool - Sheffield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</si>
  <si>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2-1</t>
    </r>
  </si>
  <si>
    <t>Eddersheim - Ginsheim</t>
  </si>
  <si>
    <t>2-0 bis 75.min</t>
  </si>
  <si>
    <t>Freialdenhoven - Vichttal
Tasmania - Rostocker</t>
  </si>
  <si>
    <r>
      <t xml:space="preserve">2-0
</t>
    </r>
    <r>
      <rPr>
        <b/>
        <sz val="10"/>
        <color rgb="FFFF0000"/>
        <rFont val="Arial"/>
        <family val="2"/>
      </rPr>
      <t>1-3</t>
    </r>
  </si>
  <si>
    <t>Zeilsheim - Walldorf
Haltern - Gütersloh</t>
  </si>
  <si>
    <t>1X
2</t>
  </si>
  <si>
    <t>yonibet/cbet</t>
  </si>
  <si>
    <t>4-3
0-1</t>
  </si>
  <si>
    <t>0-3 gedreht</t>
  </si>
  <si>
    <t>Stendal - BW Berlin
Steinbach - Hanau</t>
  </si>
  <si>
    <t>2
2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</si>
  <si>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0-2</t>
    </r>
  </si>
  <si>
    <t>Hertha 06 - Staaken</t>
  </si>
  <si>
    <t>0-3</t>
  </si>
  <si>
    <t>Benevento - Neapel
Juve - Verona</t>
  </si>
  <si>
    <r>
      <t xml:space="preserve">1-2
</t>
    </r>
    <r>
      <rPr>
        <b/>
        <sz val="10"/>
        <color rgb="FFFF0000"/>
        <rFont val="Arial"/>
        <family val="2"/>
      </rPr>
      <t>1-1</t>
    </r>
  </si>
  <si>
    <t>Freialdenhoven - Vichttal</t>
  </si>
  <si>
    <t>Jets - Bills
Raiders - Buccaneers
Chargers - Jaguars</t>
  </si>
  <si>
    <t>2 asian -5,5
2
1</t>
  </si>
  <si>
    <t>10-18
20-45
39-29</t>
  </si>
  <si>
    <t>Rams - Bears</t>
  </si>
  <si>
    <t>2
under 45</t>
  </si>
  <si>
    <r>
      <rPr>
        <b/>
        <sz val="10"/>
        <color rgb="FFFF0000"/>
        <rFont val="Arial"/>
        <family val="2"/>
      </rPr>
      <t xml:space="preserve">24-10
</t>
    </r>
    <r>
      <rPr>
        <b/>
        <sz val="10"/>
        <color rgb="FF00B050"/>
        <rFont val="Arial"/>
        <family val="2"/>
      </rPr>
      <t>24-10</t>
    </r>
  </si>
  <si>
    <t>Moskau - Bayern
Gladbach - Real
Liverpool - Midtjylland</t>
  </si>
  <si>
    <t>2 Hc -1
X2
1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</si>
  <si>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2-2
2-0</t>
    </r>
  </si>
  <si>
    <t>Chancen, Elfer VAR, etc</t>
  </si>
  <si>
    <t>Bischofswerdaer - Chemnitz
Monheim - Hilden</t>
  </si>
  <si>
    <t>2 Hc -1,5
1</t>
  </si>
  <si>
    <r>
      <t xml:space="preserve">0-3
</t>
    </r>
    <r>
      <rPr>
        <b/>
        <sz val="10"/>
        <color rgb="FFFF0000"/>
        <rFont val="Arial"/>
        <family val="2"/>
      </rPr>
      <t>2-2</t>
    </r>
  </si>
  <si>
    <t>Sheffield - City
Alaves - Barca</t>
  </si>
  <si>
    <t>yoni</t>
  </si>
  <si>
    <r>
      <t xml:space="preserve">0-1
</t>
    </r>
    <r>
      <rPr>
        <b/>
        <sz val="10"/>
        <color rgb="FFFF0000"/>
        <rFont val="Arial"/>
        <family val="2"/>
      </rPr>
      <t>1-1</t>
    </r>
  </si>
  <si>
    <t>Sheffield - City
Alaves - Barca
Nantes - Paris</t>
  </si>
  <si>
    <t>2 HC -1
2 HC -1
2 HC -1</t>
  </si>
  <si>
    <r>
      <rPr>
        <b/>
        <sz val="10"/>
        <color rgb="FFFF0000"/>
        <rFont val="Arial"/>
        <family val="2"/>
      </rPr>
      <t xml:space="preserve">0-1
1-1
</t>
    </r>
    <r>
      <rPr>
        <b/>
        <sz val="10"/>
        <color rgb="FF00B050"/>
        <rFont val="Arial"/>
        <family val="2"/>
      </rPr>
      <t>0-3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</si>
</sst>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6634387686416131"/>
          <c:y val="2.003965839245333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A2-4A2D-9DF7-615EBAA87D47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1"/>
              <c:layout>
                <c:manualLayout>
                  <c:x val="-2.1942853540334022E-2"/>
                  <c:y val="-5.2692405884522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0A-4B7A-B4D0-BE6F64673921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F-4371-B539-8CB6F14B64CB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layout>
                <c:manualLayout>
                  <c:x val="-1.270852743784774E-16"/>
                  <c:y val="-5.2200263835233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Oktober!$R$3:$R$91</c:f>
              <c:numCache>
                <c:formatCode>General</c:formatCode>
                <c:ptCount val="89"/>
                <c:pt idx="0">
                  <c:v>-0.5</c:v>
                </c:pt>
                <c:pt idx="1">
                  <c:v>-5.0000000000000044E-2</c:v>
                </c:pt>
                <c:pt idx="2">
                  <c:v>-5.0000000000000044E-2</c:v>
                </c:pt>
                <c:pt idx="3">
                  <c:v>1.5549999999999995</c:v>
                </c:pt>
                <c:pt idx="4">
                  <c:v>2.9049999999999994</c:v>
                </c:pt>
                <c:pt idx="5">
                  <c:v>1.9049999999999994</c:v>
                </c:pt>
                <c:pt idx="6">
                  <c:v>4.6762499999999987</c:v>
                </c:pt>
                <c:pt idx="7">
                  <c:v>3.1762499999999987</c:v>
                </c:pt>
                <c:pt idx="8">
                  <c:v>2.1762499999999987</c:v>
                </c:pt>
                <c:pt idx="9">
                  <c:v>0.17624999999999869</c:v>
                </c:pt>
                <c:pt idx="10">
                  <c:v>1.4999999999999987</c:v>
                </c:pt>
                <c:pt idx="11">
                  <c:v>0.49999999999999867</c:v>
                </c:pt>
                <c:pt idx="12">
                  <c:v>3.1749999999999985</c:v>
                </c:pt>
                <c:pt idx="13">
                  <c:v>5.8037499999999991</c:v>
                </c:pt>
                <c:pt idx="14">
                  <c:v>4.8037499999999991</c:v>
                </c:pt>
                <c:pt idx="15">
                  <c:v>3.8037499999999991</c:v>
                </c:pt>
                <c:pt idx="16">
                  <c:v>5.7367499999999989</c:v>
                </c:pt>
                <c:pt idx="17">
                  <c:v>7.3467499999999983</c:v>
                </c:pt>
                <c:pt idx="18">
                  <c:v>4.8467499999999983</c:v>
                </c:pt>
                <c:pt idx="19">
                  <c:v>6.5467499999999985</c:v>
                </c:pt>
                <c:pt idx="20">
                  <c:v>5.0467499999999985</c:v>
                </c:pt>
                <c:pt idx="21">
                  <c:v>3.5467499999999985</c:v>
                </c:pt>
                <c:pt idx="22">
                  <c:v>9.5242499999999986</c:v>
                </c:pt>
                <c:pt idx="23">
                  <c:v>11.030999999999999</c:v>
                </c:pt>
                <c:pt idx="24">
                  <c:v>9.5309999999999988</c:v>
                </c:pt>
                <c:pt idx="25">
                  <c:v>8.5309999999999988</c:v>
                </c:pt>
                <c:pt idx="26">
                  <c:v>11.940999999999999</c:v>
                </c:pt>
                <c:pt idx="27">
                  <c:v>13.831</c:v>
                </c:pt>
                <c:pt idx="28">
                  <c:v>12.831</c:v>
                </c:pt>
                <c:pt idx="29">
                  <c:v>12.081</c:v>
                </c:pt>
                <c:pt idx="30">
                  <c:v>15.414999999999999</c:v>
                </c:pt>
                <c:pt idx="31">
                  <c:v>15.414999999999999</c:v>
                </c:pt>
                <c:pt idx="32">
                  <c:v>17.23</c:v>
                </c:pt>
                <c:pt idx="33">
                  <c:v>15.23</c:v>
                </c:pt>
                <c:pt idx="34">
                  <c:v>14.73</c:v>
                </c:pt>
                <c:pt idx="35">
                  <c:v>13.23</c:v>
                </c:pt>
                <c:pt idx="36">
                  <c:v>10.23</c:v>
                </c:pt>
                <c:pt idx="37">
                  <c:v>13.725000000000001</c:v>
                </c:pt>
                <c:pt idx="38">
                  <c:v>12.725000000000001</c:v>
                </c:pt>
                <c:pt idx="39">
                  <c:v>10.725000000000001</c:v>
                </c:pt>
                <c:pt idx="40">
                  <c:v>9.2250000000000014</c:v>
                </c:pt>
                <c:pt idx="41">
                  <c:v>10.746000000000002</c:v>
                </c:pt>
                <c:pt idx="42">
                  <c:v>9.7460000000000022</c:v>
                </c:pt>
                <c:pt idx="43">
                  <c:v>6.7460000000000022</c:v>
                </c:pt>
                <c:pt idx="44">
                  <c:v>6.2460000000000022</c:v>
                </c:pt>
                <c:pt idx="45">
                  <c:v>7.2760000000000016</c:v>
                </c:pt>
                <c:pt idx="46">
                  <c:v>8.5710000000000015</c:v>
                </c:pt>
                <c:pt idx="47">
                  <c:v>8.5710000000000015</c:v>
                </c:pt>
                <c:pt idx="48">
                  <c:v>7.5710000000000015</c:v>
                </c:pt>
                <c:pt idx="49">
                  <c:v>9.1460000000000008</c:v>
                </c:pt>
                <c:pt idx="50">
                  <c:v>10.876000000000001</c:v>
                </c:pt>
                <c:pt idx="51">
                  <c:v>8.3760000000000012</c:v>
                </c:pt>
                <c:pt idx="52">
                  <c:v>10.466000000000001</c:v>
                </c:pt>
                <c:pt idx="53">
                  <c:v>9.9660000000000011</c:v>
                </c:pt>
                <c:pt idx="54">
                  <c:v>11.106000000000002</c:v>
                </c:pt>
                <c:pt idx="55">
                  <c:v>10.106000000000002</c:v>
                </c:pt>
                <c:pt idx="56">
                  <c:v>9.1060000000000016</c:v>
                </c:pt>
                <c:pt idx="57">
                  <c:v>8.1060000000000016</c:v>
                </c:pt>
                <c:pt idx="58">
                  <c:v>6.6060000000000016</c:v>
                </c:pt>
                <c:pt idx="59">
                  <c:v>6.6060000000000016</c:v>
                </c:pt>
                <c:pt idx="60">
                  <c:v>9.006000000000002</c:v>
                </c:pt>
                <c:pt idx="61">
                  <c:v>7.506000000000002</c:v>
                </c:pt>
                <c:pt idx="62">
                  <c:v>6.006000000000002</c:v>
                </c:pt>
                <c:pt idx="63">
                  <c:v>5.006000000000002</c:v>
                </c:pt>
                <c:pt idx="64">
                  <c:v>7.506000000000002</c:v>
                </c:pt>
                <c:pt idx="65">
                  <c:v>9.006000000000002</c:v>
                </c:pt>
                <c:pt idx="66">
                  <c:v>7.506000000000002</c:v>
                </c:pt>
                <c:pt idx="67">
                  <c:v>7.006000000000002</c:v>
                </c:pt>
                <c:pt idx="68">
                  <c:v>8.006000000000002</c:v>
                </c:pt>
                <c:pt idx="69">
                  <c:v>7.006000000000002</c:v>
                </c:pt>
                <c:pt idx="70">
                  <c:v>8.4380000000000024</c:v>
                </c:pt>
                <c:pt idx="71">
                  <c:v>5.4380000000000024</c:v>
                </c:pt>
                <c:pt idx="72">
                  <c:v>3.4380000000000024</c:v>
                </c:pt>
                <c:pt idx="73">
                  <c:v>1.9380000000000024</c:v>
                </c:pt>
                <c:pt idx="74">
                  <c:v>0.43800000000000239</c:v>
                </c:pt>
                <c:pt idx="75">
                  <c:v>-1.0619999999999976</c:v>
                </c:pt>
                <c:pt idx="76">
                  <c:v>-3.0619999999999976</c:v>
                </c:pt>
                <c:pt idx="77">
                  <c:v>-0.78199999999999781</c:v>
                </c:pt>
                <c:pt idx="78">
                  <c:v>-2.7819999999999978</c:v>
                </c:pt>
                <c:pt idx="79">
                  <c:v>-1.0269999999999979</c:v>
                </c:pt>
                <c:pt idx="80">
                  <c:v>-2.5269999999999979</c:v>
                </c:pt>
                <c:pt idx="81">
                  <c:v>-0.72699999999999809</c:v>
                </c:pt>
                <c:pt idx="82">
                  <c:v>3.1855000000000016</c:v>
                </c:pt>
                <c:pt idx="83">
                  <c:v>2.8855000000000017</c:v>
                </c:pt>
                <c:pt idx="84">
                  <c:v>2.3855000000000017</c:v>
                </c:pt>
                <c:pt idx="85">
                  <c:v>0.38550000000000173</c:v>
                </c:pt>
                <c:pt idx="86">
                  <c:v>-0.61449999999999827</c:v>
                </c:pt>
                <c:pt idx="87">
                  <c:v>-2.6144999999999983</c:v>
                </c:pt>
                <c:pt idx="88">
                  <c:v>-3.1144999999999983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37671</xdr:colOff>
      <xdr:row>91</xdr:row>
      <xdr:rowOff>87001</xdr:rowOff>
    </xdr:from>
    <xdr:to>
      <xdr:col>11</xdr:col>
      <xdr:colOff>402166</xdr:colOff>
      <xdr:row>109</xdr:row>
      <xdr:rowOff>21167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1"/>
  <sheetViews>
    <sheetView tabSelected="1" zoomScale="90" zoomScaleNormal="90" workbookViewId="0">
      <selection activeCell="B3" sqref="B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33">
        <v>0</v>
      </c>
      <c r="S2" s="34"/>
      <c r="T2" s="35"/>
      <c r="U2" s="16"/>
      <c r="V2" s="21"/>
      <c r="W2" s="21"/>
    </row>
    <row r="3" spans="1:245" ht="18" customHeight="1" x14ac:dyDescent="0.2">
      <c r="A3" s="3">
        <v>1</v>
      </c>
      <c r="B3" s="4">
        <v>44105</v>
      </c>
      <c r="C3" s="3" t="s">
        <v>52</v>
      </c>
      <c r="D3" s="3" t="s">
        <v>38</v>
      </c>
      <c r="E3" s="3">
        <v>1</v>
      </c>
      <c r="F3" s="3" t="s">
        <v>42</v>
      </c>
      <c r="G3" s="3" t="s">
        <v>20</v>
      </c>
      <c r="H3" s="3" t="s">
        <v>53</v>
      </c>
      <c r="I3" s="3" t="s">
        <v>26</v>
      </c>
      <c r="J3" s="5" t="s">
        <v>35</v>
      </c>
      <c r="K3" s="20" t="s">
        <v>54</v>
      </c>
      <c r="L3" s="6" t="s">
        <v>27</v>
      </c>
      <c r="M3" s="7">
        <v>7.5</v>
      </c>
      <c r="N3" s="7">
        <v>0.5</v>
      </c>
      <c r="O3" s="8" t="s">
        <v>23</v>
      </c>
      <c r="P3" s="7">
        <f>N3</f>
        <v>0.5</v>
      </c>
      <c r="Q3" s="25">
        <f>IF(AND(L3="1",O3="ja"),(N3*M3*0.95)-N3,IF(AND(L3="1",O3="nein"),N3*M3-N3,-N3))</f>
        <v>-0.5</v>
      </c>
      <c r="R3" s="29">
        <f>Q3</f>
        <v>-0.5</v>
      </c>
      <c r="S3" s="30">
        <f>P3+R3</f>
        <v>0</v>
      </c>
      <c r="T3" s="31">
        <f>V3/W3</f>
        <v>0</v>
      </c>
      <c r="U3" s="12">
        <f>((S3-P3)/P3)*100%</f>
        <v>-1</v>
      </c>
      <c r="V3">
        <f>COUNTIF($L$3:L3,1)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44105</v>
      </c>
      <c r="C4" s="3" t="s">
        <v>55</v>
      </c>
      <c r="D4" s="3" t="s">
        <v>38</v>
      </c>
      <c r="E4" s="3">
        <v>2</v>
      </c>
      <c r="F4" s="3" t="s">
        <v>56</v>
      </c>
      <c r="G4" s="3" t="s">
        <v>20</v>
      </c>
      <c r="H4" s="3" t="s">
        <v>24</v>
      </c>
      <c r="I4" s="3" t="s">
        <v>26</v>
      </c>
      <c r="J4" s="5" t="s">
        <v>57</v>
      </c>
      <c r="K4" s="20"/>
      <c r="L4" s="6" t="s">
        <v>22</v>
      </c>
      <c r="M4" s="7">
        <v>1.45</v>
      </c>
      <c r="N4" s="7">
        <v>1</v>
      </c>
      <c r="O4" s="8" t="s">
        <v>25</v>
      </c>
      <c r="P4" s="7">
        <f>P3+N4</f>
        <v>1.5</v>
      </c>
      <c r="Q4" s="36">
        <f>IF(AND(L4="1",O4="ja"),(N4*M4*0.95)-N4,IF(AND(L4="1",O4="nein"),N4*M4-N4,-N4))</f>
        <v>0.44999999999999996</v>
      </c>
      <c r="R4" s="9">
        <f>R3+Q4</f>
        <v>-5.0000000000000044E-2</v>
      </c>
      <c r="S4" s="10">
        <f>P4+R4</f>
        <v>1.45</v>
      </c>
      <c r="T4" s="11">
        <f>V4/W4</f>
        <v>0.5</v>
      </c>
      <c r="U4" s="12">
        <f>((S4-P4)/P4)*100%</f>
        <v>-3.3333333333333361E-2</v>
      </c>
      <c r="V4">
        <f>COUNTIF($L$3:L4,1)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8" customHeight="1" x14ac:dyDescent="0.2">
      <c r="A5" s="3">
        <v>3</v>
      </c>
      <c r="B5" s="4">
        <v>44106</v>
      </c>
      <c r="C5" s="3" t="s">
        <v>58</v>
      </c>
      <c r="D5" s="3" t="s">
        <v>38</v>
      </c>
      <c r="E5" s="3">
        <v>1</v>
      </c>
      <c r="F5" s="3" t="s">
        <v>36</v>
      </c>
      <c r="G5" s="3" t="s">
        <v>20</v>
      </c>
      <c r="H5" s="3" t="s">
        <v>37</v>
      </c>
      <c r="I5" s="3" t="s">
        <v>26</v>
      </c>
      <c r="J5" s="37" t="s">
        <v>31</v>
      </c>
      <c r="K5" s="20" t="s">
        <v>59</v>
      </c>
      <c r="L5" s="6" t="s">
        <v>22</v>
      </c>
      <c r="M5" s="7">
        <v>1</v>
      </c>
      <c r="N5" s="7">
        <v>1</v>
      </c>
      <c r="O5" s="8" t="s">
        <v>25</v>
      </c>
      <c r="P5" s="7">
        <f>P4+N5</f>
        <v>2.5</v>
      </c>
      <c r="Q5" s="39">
        <f>IF(AND(L5="1",O5="ja"),(N5*M5*0.95)-N5,IF(AND(L5="1",O5="nein"),N5*M5-N5,-N5))</f>
        <v>0</v>
      </c>
      <c r="R5" s="9">
        <f>R4+Q5</f>
        <v>-5.0000000000000044E-2</v>
      </c>
      <c r="S5" s="10">
        <f>P5+R5</f>
        <v>2.4500000000000002</v>
      </c>
      <c r="T5" s="11">
        <f>V5/W5</f>
        <v>0.66666666666666663</v>
      </c>
      <c r="U5" s="12">
        <f>((S5-P5)/P5)*100%</f>
        <v>-1.9999999999999928E-2</v>
      </c>
      <c r="V5">
        <f>COUNTIF($L$3:L5,1)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44106</v>
      </c>
      <c r="C6" s="3" t="s">
        <v>60</v>
      </c>
      <c r="D6" s="3" t="s">
        <v>38</v>
      </c>
      <c r="E6" s="3">
        <v>1</v>
      </c>
      <c r="F6" s="3" t="s">
        <v>30</v>
      </c>
      <c r="G6" s="3" t="s">
        <v>20</v>
      </c>
      <c r="H6" s="3" t="s">
        <v>24</v>
      </c>
      <c r="I6" s="3" t="s">
        <v>26</v>
      </c>
      <c r="J6" s="13" t="s">
        <v>32</v>
      </c>
      <c r="K6" s="20"/>
      <c r="L6" s="6" t="s">
        <v>22</v>
      </c>
      <c r="M6" s="7">
        <v>2.0699999999999998</v>
      </c>
      <c r="N6" s="7">
        <v>1.5</v>
      </c>
      <c r="O6" s="8" t="s">
        <v>25</v>
      </c>
      <c r="P6" s="7">
        <f t="shared" ref="P6:P69" si="0">P5+N6</f>
        <v>4</v>
      </c>
      <c r="Q6" s="36">
        <f t="shared" ref="Q6:Q69" si="1">IF(AND(L6="1",O6="ja"),(N6*M6*0.95)-N6,IF(AND(L6="1",O6="nein"),N6*M6-N6,-N6))</f>
        <v>1.6049999999999995</v>
      </c>
      <c r="R6" s="9">
        <f t="shared" ref="R6:R69" si="2">R5+Q6</f>
        <v>1.5549999999999995</v>
      </c>
      <c r="S6" s="10">
        <f t="shared" ref="S6:S69" si="3">P6+R6</f>
        <v>5.5549999999999997</v>
      </c>
      <c r="T6" s="11">
        <f t="shared" ref="T6:T69" si="4">V6/W6</f>
        <v>0.75</v>
      </c>
      <c r="U6" s="12">
        <f t="shared" ref="U6:U69" si="5">((S6-P6)/P6)*100%</f>
        <v>0.38874999999999993</v>
      </c>
      <c r="V6">
        <f>COUNTIF($L$3:L6,1)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8" customHeight="1" x14ac:dyDescent="0.2">
      <c r="A7" s="3">
        <v>5</v>
      </c>
      <c r="B7" s="4">
        <v>44107</v>
      </c>
      <c r="C7" s="3" t="s">
        <v>61</v>
      </c>
      <c r="D7" s="3" t="s">
        <v>38</v>
      </c>
      <c r="E7" s="3">
        <v>1</v>
      </c>
      <c r="F7" s="3">
        <v>2</v>
      </c>
      <c r="G7" s="3" t="s">
        <v>20</v>
      </c>
      <c r="H7" s="3" t="s">
        <v>37</v>
      </c>
      <c r="I7" s="3" t="s">
        <v>26</v>
      </c>
      <c r="J7" s="13" t="s">
        <v>34</v>
      </c>
      <c r="K7" s="20"/>
      <c r="L7" s="6" t="s">
        <v>22</v>
      </c>
      <c r="M7" s="7">
        <v>2</v>
      </c>
      <c r="N7" s="7">
        <v>1.5</v>
      </c>
      <c r="O7" s="8" t="s">
        <v>23</v>
      </c>
      <c r="P7" s="7">
        <f t="shared" si="0"/>
        <v>5.5</v>
      </c>
      <c r="Q7" s="38">
        <f t="shared" si="1"/>
        <v>1.3499999999999996</v>
      </c>
      <c r="R7" s="9">
        <f t="shared" si="2"/>
        <v>2.9049999999999994</v>
      </c>
      <c r="S7" s="10">
        <f t="shared" si="3"/>
        <v>8.4049999999999994</v>
      </c>
      <c r="T7" s="11">
        <f t="shared" si="4"/>
        <v>0.8</v>
      </c>
      <c r="U7" s="12">
        <f t="shared" si="5"/>
        <v>0.52818181818181809</v>
      </c>
      <c r="V7">
        <f>COUNTIF($L$3:L7,1)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" customHeight="1" x14ac:dyDescent="0.2">
      <c r="A8" s="3">
        <v>6</v>
      </c>
      <c r="B8" s="4">
        <v>44107</v>
      </c>
      <c r="C8" s="3" t="s">
        <v>62</v>
      </c>
      <c r="D8" s="3" t="s">
        <v>38</v>
      </c>
      <c r="E8" s="3">
        <v>1</v>
      </c>
      <c r="F8" s="3" t="s">
        <v>39</v>
      </c>
      <c r="G8" s="3" t="s">
        <v>29</v>
      </c>
      <c r="H8" s="3" t="s">
        <v>24</v>
      </c>
      <c r="I8" s="3" t="s">
        <v>26</v>
      </c>
      <c r="J8" s="5" t="s">
        <v>35</v>
      </c>
      <c r="K8" s="20" t="s">
        <v>63</v>
      </c>
      <c r="L8" s="6" t="s">
        <v>27</v>
      </c>
      <c r="M8" s="7">
        <v>2.48</v>
      </c>
      <c r="N8" s="7">
        <v>1</v>
      </c>
      <c r="O8" s="8" t="s">
        <v>25</v>
      </c>
      <c r="P8" s="7">
        <f t="shared" si="0"/>
        <v>6.5</v>
      </c>
      <c r="Q8" s="32">
        <f t="shared" si="1"/>
        <v>-1</v>
      </c>
      <c r="R8" s="9">
        <f t="shared" si="2"/>
        <v>1.9049999999999994</v>
      </c>
      <c r="S8" s="10">
        <f t="shared" si="3"/>
        <v>8.4049999999999994</v>
      </c>
      <c r="T8" s="11">
        <f t="shared" si="4"/>
        <v>0.66666666666666663</v>
      </c>
      <c r="U8" s="12">
        <f t="shared" si="5"/>
        <v>0.29307692307692296</v>
      </c>
      <c r="V8">
        <f>COUNTIF($L$3:L8,1)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" customHeight="1" x14ac:dyDescent="0.2">
      <c r="A9" s="3">
        <v>7</v>
      </c>
      <c r="B9" s="4">
        <v>44107</v>
      </c>
      <c r="C9" s="3" t="s">
        <v>64</v>
      </c>
      <c r="D9" s="3" t="s">
        <v>38</v>
      </c>
      <c r="E9" s="3">
        <v>1</v>
      </c>
      <c r="F9" s="3" t="s">
        <v>33</v>
      </c>
      <c r="G9" s="3" t="s">
        <v>20</v>
      </c>
      <c r="H9" s="3" t="s">
        <v>53</v>
      </c>
      <c r="I9" s="3" t="s">
        <v>26</v>
      </c>
      <c r="J9" s="13" t="s">
        <v>28</v>
      </c>
      <c r="K9" s="20"/>
      <c r="L9" s="6" t="s">
        <v>22</v>
      </c>
      <c r="M9" s="7">
        <v>2.0249999999999999</v>
      </c>
      <c r="N9" s="7">
        <v>3</v>
      </c>
      <c r="O9" s="8" t="s">
        <v>23</v>
      </c>
      <c r="P9" s="7">
        <f t="shared" si="0"/>
        <v>9.5</v>
      </c>
      <c r="Q9" s="38">
        <f t="shared" si="1"/>
        <v>2.7712499999999993</v>
      </c>
      <c r="R9" s="9">
        <f t="shared" si="2"/>
        <v>4.6762499999999987</v>
      </c>
      <c r="S9" s="10">
        <f t="shared" si="3"/>
        <v>14.17625</v>
      </c>
      <c r="T9" s="11">
        <f t="shared" si="4"/>
        <v>0.7142857142857143</v>
      </c>
      <c r="U9" s="12">
        <f t="shared" si="5"/>
        <v>0.49223684210526314</v>
      </c>
      <c r="V9">
        <f>COUNTIF($L$3:L9,1)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" customHeight="1" x14ac:dyDescent="0.2">
      <c r="A10" s="3">
        <v>8</v>
      </c>
      <c r="B10" s="4">
        <v>44107</v>
      </c>
      <c r="C10" s="3" t="s">
        <v>65</v>
      </c>
      <c r="D10" s="3" t="s">
        <v>38</v>
      </c>
      <c r="E10" s="3">
        <v>1</v>
      </c>
      <c r="F10" s="3" t="s">
        <v>46</v>
      </c>
      <c r="G10" s="3" t="s">
        <v>20</v>
      </c>
      <c r="H10" s="3" t="s">
        <v>53</v>
      </c>
      <c r="I10" s="3" t="s">
        <v>26</v>
      </c>
      <c r="J10" s="5" t="s">
        <v>48</v>
      </c>
      <c r="K10" s="20"/>
      <c r="L10" s="6" t="s">
        <v>27</v>
      </c>
      <c r="M10" s="7">
        <v>1.95</v>
      </c>
      <c r="N10" s="7">
        <v>1.5</v>
      </c>
      <c r="O10" s="8" t="s">
        <v>23</v>
      </c>
      <c r="P10" s="7">
        <f t="shared" si="0"/>
        <v>11</v>
      </c>
      <c r="Q10" s="32">
        <f t="shared" si="1"/>
        <v>-1.5</v>
      </c>
      <c r="R10" s="9">
        <f t="shared" si="2"/>
        <v>3.1762499999999987</v>
      </c>
      <c r="S10" s="10">
        <f t="shared" si="3"/>
        <v>14.17625</v>
      </c>
      <c r="T10" s="11">
        <f t="shared" si="4"/>
        <v>0.625</v>
      </c>
      <c r="U10" s="12">
        <f t="shared" si="5"/>
        <v>0.28874999999999995</v>
      </c>
      <c r="V10">
        <f>COUNTIF($L$3:L10,1)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" customHeight="1" x14ac:dyDescent="0.2">
      <c r="A11" s="3">
        <v>9</v>
      </c>
      <c r="B11" s="4">
        <v>44107</v>
      </c>
      <c r="C11" s="3" t="s">
        <v>66</v>
      </c>
      <c r="D11" s="3" t="s">
        <v>38</v>
      </c>
      <c r="E11" s="3">
        <v>1</v>
      </c>
      <c r="F11" s="3" t="s">
        <v>36</v>
      </c>
      <c r="G11" s="3" t="s">
        <v>29</v>
      </c>
      <c r="H11" s="3" t="s">
        <v>41</v>
      </c>
      <c r="I11" s="3" t="s">
        <v>26</v>
      </c>
      <c r="J11" s="5" t="s">
        <v>49</v>
      </c>
      <c r="K11" s="20"/>
      <c r="L11" s="6" t="s">
        <v>27</v>
      </c>
      <c r="M11" s="7">
        <v>2</v>
      </c>
      <c r="N11" s="7">
        <v>1</v>
      </c>
      <c r="O11" s="8" t="s">
        <v>25</v>
      </c>
      <c r="P11" s="7">
        <f t="shared" si="0"/>
        <v>12</v>
      </c>
      <c r="Q11" s="25">
        <f t="shared" si="1"/>
        <v>-1</v>
      </c>
      <c r="R11" s="9">
        <f t="shared" si="2"/>
        <v>2.1762499999999987</v>
      </c>
      <c r="S11" s="10">
        <f t="shared" si="3"/>
        <v>14.17625</v>
      </c>
      <c r="T11" s="11">
        <f t="shared" si="4"/>
        <v>0.55555555555555558</v>
      </c>
      <c r="U11" s="12">
        <f t="shared" si="5"/>
        <v>0.18135416666666662</v>
      </c>
      <c r="V11">
        <f>COUNTIF($L$3:L11,1)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44107</v>
      </c>
      <c r="C12" s="3" t="s">
        <v>67</v>
      </c>
      <c r="D12" s="3" t="s">
        <v>38</v>
      </c>
      <c r="E12" s="3">
        <v>2</v>
      </c>
      <c r="F12" s="3" t="s">
        <v>68</v>
      </c>
      <c r="G12" s="3" t="s">
        <v>20</v>
      </c>
      <c r="H12" s="3" t="s">
        <v>24</v>
      </c>
      <c r="I12" s="3" t="s">
        <v>26</v>
      </c>
      <c r="J12" s="13" t="s">
        <v>69</v>
      </c>
      <c r="K12" s="20" t="s">
        <v>47</v>
      </c>
      <c r="L12" s="6" t="s">
        <v>27</v>
      </c>
      <c r="M12" s="7">
        <v>2.9350000000000001</v>
      </c>
      <c r="N12" s="7">
        <v>2</v>
      </c>
      <c r="O12" s="8" t="s">
        <v>25</v>
      </c>
      <c r="P12" s="7">
        <f t="shared" si="0"/>
        <v>14</v>
      </c>
      <c r="Q12" s="32">
        <f t="shared" si="1"/>
        <v>-2</v>
      </c>
      <c r="R12" s="9">
        <f t="shared" si="2"/>
        <v>0.17624999999999869</v>
      </c>
      <c r="S12" s="10">
        <f t="shared" si="3"/>
        <v>14.17625</v>
      </c>
      <c r="T12" s="11">
        <f t="shared" si="4"/>
        <v>0.5</v>
      </c>
      <c r="U12" s="12">
        <f t="shared" si="5"/>
        <v>1.2589285714285683E-2</v>
      </c>
      <c r="V12">
        <f>COUNTIF($L$3:L12,1)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44107</v>
      </c>
      <c r="C13" s="3" t="s">
        <v>70</v>
      </c>
      <c r="D13" s="3" t="s">
        <v>38</v>
      </c>
      <c r="E13" s="3">
        <v>2</v>
      </c>
      <c r="F13" s="3" t="s">
        <v>71</v>
      </c>
      <c r="G13" s="3" t="s">
        <v>20</v>
      </c>
      <c r="H13" s="3" t="s">
        <v>53</v>
      </c>
      <c r="I13" s="3" t="s">
        <v>26</v>
      </c>
      <c r="J13" s="13" t="s">
        <v>72</v>
      </c>
      <c r="K13" s="20"/>
      <c r="L13" s="6" t="s">
        <v>22</v>
      </c>
      <c r="M13" s="7">
        <v>1.61</v>
      </c>
      <c r="N13" s="7">
        <v>2.5</v>
      </c>
      <c r="O13" s="8" t="s">
        <v>23</v>
      </c>
      <c r="P13" s="7">
        <f t="shared" si="0"/>
        <v>16.5</v>
      </c>
      <c r="Q13" s="38">
        <f t="shared" si="1"/>
        <v>1.32375</v>
      </c>
      <c r="R13" s="9">
        <f t="shared" si="2"/>
        <v>1.4999999999999987</v>
      </c>
      <c r="S13" s="10">
        <f t="shared" si="3"/>
        <v>18</v>
      </c>
      <c r="T13" s="11">
        <f t="shared" si="4"/>
        <v>0.54545454545454541</v>
      </c>
      <c r="U13" s="12">
        <f t="shared" si="5"/>
        <v>9.0909090909090912E-2</v>
      </c>
      <c r="V13">
        <f>COUNTIF($L$3:L13,1)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44107</v>
      </c>
      <c r="C14" s="3" t="s">
        <v>73</v>
      </c>
      <c r="D14" s="3" t="s">
        <v>38</v>
      </c>
      <c r="E14" s="3">
        <v>2</v>
      </c>
      <c r="F14" s="3" t="s">
        <v>43</v>
      </c>
      <c r="G14" s="3" t="s">
        <v>20</v>
      </c>
      <c r="H14" s="3" t="s">
        <v>24</v>
      </c>
      <c r="I14" s="3" t="s">
        <v>26</v>
      </c>
      <c r="J14" s="5" t="s">
        <v>74</v>
      </c>
      <c r="K14" s="20"/>
      <c r="L14" s="6" t="s">
        <v>27</v>
      </c>
      <c r="M14" s="7">
        <v>3.3</v>
      </c>
      <c r="N14" s="7">
        <v>1</v>
      </c>
      <c r="O14" s="8" t="s">
        <v>25</v>
      </c>
      <c r="P14" s="7">
        <f t="shared" si="0"/>
        <v>17.5</v>
      </c>
      <c r="Q14" s="32">
        <f t="shared" si="1"/>
        <v>-1</v>
      </c>
      <c r="R14" s="9">
        <f t="shared" si="2"/>
        <v>0.49999999999999867</v>
      </c>
      <c r="S14" s="10">
        <f t="shared" si="3"/>
        <v>18</v>
      </c>
      <c r="T14" s="11">
        <f t="shared" si="4"/>
        <v>0.5</v>
      </c>
      <c r="U14" s="12">
        <f t="shared" si="5"/>
        <v>2.8571428571428571E-2</v>
      </c>
      <c r="V14">
        <f>COUNTIF($L$3:L14,1)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" customHeight="1" x14ac:dyDescent="0.2">
      <c r="A15" s="3">
        <v>13</v>
      </c>
      <c r="B15" s="4">
        <v>44107</v>
      </c>
      <c r="C15" s="3" t="s">
        <v>75</v>
      </c>
      <c r="D15" s="3" t="s">
        <v>38</v>
      </c>
      <c r="E15" s="3">
        <v>1</v>
      </c>
      <c r="F15" s="3" t="s">
        <v>50</v>
      </c>
      <c r="G15" s="3" t="s">
        <v>29</v>
      </c>
      <c r="H15" s="3" t="s">
        <v>24</v>
      </c>
      <c r="I15" s="3" t="s">
        <v>26</v>
      </c>
      <c r="J15" s="13" t="s">
        <v>49</v>
      </c>
      <c r="K15" s="20"/>
      <c r="L15" s="6" t="s">
        <v>22</v>
      </c>
      <c r="M15" s="7">
        <v>2.0699999999999998</v>
      </c>
      <c r="N15" s="7">
        <v>2.5</v>
      </c>
      <c r="O15" s="8" t="s">
        <v>25</v>
      </c>
      <c r="P15" s="7">
        <f t="shared" si="0"/>
        <v>20</v>
      </c>
      <c r="Q15" s="36">
        <f t="shared" si="1"/>
        <v>2.6749999999999998</v>
      </c>
      <c r="R15" s="9">
        <f t="shared" si="2"/>
        <v>3.1749999999999985</v>
      </c>
      <c r="S15" s="10">
        <f t="shared" si="3"/>
        <v>23.174999999999997</v>
      </c>
      <c r="T15" s="11">
        <f t="shared" si="4"/>
        <v>0.53846153846153844</v>
      </c>
      <c r="U15" s="12">
        <f t="shared" si="5"/>
        <v>0.15874999999999986</v>
      </c>
      <c r="V15">
        <f>COUNTIF($L$3:L15,1)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" customHeight="1" x14ac:dyDescent="0.2">
      <c r="A16" s="3">
        <v>14</v>
      </c>
      <c r="B16" s="4">
        <v>44108</v>
      </c>
      <c r="C16" s="3" t="s">
        <v>76</v>
      </c>
      <c r="D16" s="3" t="s">
        <v>38</v>
      </c>
      <c r="E16" s="3">
        <v>1</v>
      </c>
      <c r="F16" s="3" t="s">
        <v>30</v>
      </c>
      <c r="G16" s="3" t="s">
        <v>20</v>
      </c>
      <c r="H16" s="3" t="s">
        <v>53</v>
      </c>
      <c r="I16" s="3" t="s">
        <v>26</v>
      </c>
      <c r="J16" s="13" t="s">
        <v>32</v>
      </c>
      <c r="K16" s="20" t="s">
        <v>77</v>
      </c>
      <c r="L16" s="6" t="s">
        <v>22</v>
      </c>
      <c r="M16" s="7">
        <v>1.9750000000000001</v>
      </c>
      <c r="N16" s="7">
        <v>3</v>
      </c>
      <c r="O16" s="8" t="s">
        <v>23</v>
      </c>
      <c r="P16" s="7">
        <f t="shared" si="0"/>
        <v>23</v>
      </c>
      <c r="Q16" s="36">
        <f t="shared" si="1"/>
        <v>2.6287500000000001</v>
      </c>
      <c r="R16" s="9">
        <f t="shared" si="2"/>
        <v>5.8037499999999991</v>
      </c>
      <c r="S16" s="10">
        <f t="shared" si="3"/>
        <v>28.803750000000001</v>
      </c>
      <c r="T16" s="11">
        <f t="shared" si="4"/>
        <v>0.5714285714285714</v>
      </c>
      <c r="U16" s="12">
        <f t="shared" si="5"/>
        <v>0.25233695652173915</v>
      </c>
      <c r="V16">
        <f>COUNTIF($L$3:L16,1)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44108</v>
      </c>
      <c r="C17" s="3" t="s">
        <v>78</v>
      </c>
      <c r="D17" s="3" t="s">
        <v>38</v>
      </c>
      <c r="E17" s="3">
        <v>2</v>
      </c>
      <c r="F17" s="3" t="s">
        <v>79</v>
      </c>
      <c r="G17" s="3" t="s">
        <v>29</v>
      </c>
      <c r="H17" s="3" t="s">
        <v>24</v>
      </c>
      <c r="I17" s="3" t="s">
        <v>26</v>
      </c>
      <c r="J17" s="13" t="s">
        <v>80</v>
      </c>
      <c r="K17" s="20"/>
      <c r="L17" s="6" t="s">
        <v>27</v>
      </c>
      <c r="M17" s="7">
        <v>3</v>
      </c>
      <c r="N17" s="7">
        <v>1</v>
      </c>
      <c r="O17" s="8" t="s">
        <v>25</v>
      </c>
      <c r="P17" s="7">
        <f t="shared" si="0"/>
        <v>24</v>
      </c>
      <c r="Q17" s="32">
        <f t="shared" si="1"/>
        <v>-1</v>
      </c>
      <c r="R17" s="9">
        <f t="shared" si="2"/>
        <v>4.8037499999999991</v>
      </c>
      <c r="S17" s="10">
        <f t="shared" si="3"/>
        <v>28.803750000000001</v>
      </c>
      <c r="T17" s="11">
        <f t="shared" si="4"/>
        <v>0.53333333333333333</v>
      </c>
      <c r="U17" s="12">
        <f t="shared" si="5"/>
        <v>0.20015625000000004</v>
      </c>
      <c r="V17">
        <f>COUNTIF($L$3:L17,1)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44108</v>
      </c>
      <c r="C18" s="3" t="s">
        <v>81</v>
      </c>
      <c r="D18" s="3" t="s">
        <v>38</v>
      </c>
      <c r="E18" s="3">
        <v>2</v>
      </c>
      <c r="F18" s="3" t="s">
        <v>40</v>
      </c>
      <c r="G18" s="3" t="s">
        <v>20</v>
      </c>
      <c r="H18" s="3" t="s">
        <v>24</v>
      </c>
      <c r="I18" s="3" t="s">
        <v>26</v>
      </c>
      <c r="J18" s="13" t="s">
        <v>82</v>
      </c>
      <c r="K18" s="20"/>
      <c r="L18" s="6" t="s">
        <v>27</v>
      </c>
      <c r="M18" s="7">
        <v>2.4900000000000002</v>
      </c>
      <c r="N18" s="7">
        <v>1</v>
      </c>
      <c r="O18" s="8" t="s">
        <v>25</v>
      </c>
      <c r="P18" s="7">
        <f t="shared" si="0"/>
        <v>25</v>
      </c>
      <c r="Q18" s="32">
        <f t="shared" si="1"/>
        <v>-1</v>
      </c>
      <c r="R18" s="9">
        <f t="shared" si="2"/>
        <v>3.8037499999999991</v>
      </c>
      <c r="S18" s="10">
        <f t="shared" si="3"/>
        <v>28.803750000000001</v>
      </c>
      <c r="T18" s="11">
        <f t="shared" si="4"/>
        <v>0.5</v>
      </c>
      <c r="U18" s="12">
        <f t="shared" si="5"/>
        <v>0.15215000000000004</v>
      </c>
      <c r="V18">
        <f>COUNTIF($L$3:L18,1)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44108</v>
      </c>
      <c r="C19" s="3" t="s">
        <v>83</v>
      </c>
      <c r="D19" s="3" t="s">
        <v>38</v>
      </c>
      <c r="E19" s="3">
        <v>2</v>
      </c>
      <c r="F19" s="3" t="s">
        <v>40</v>
      </c>
      <c r="G19" s="3" t="s">
        <v>20</v>
      </c>
      <c r="H19" s="3" t="s">
        <v>37</v>
      </c>
      <c r="I19" s="3" t="s">
        <v>26</v>
      </c>
      <c r="J19" s="13" t="s">
        <v>84</v>
      </c>
      <c r="K19" s="20"/>
      <c r="L19" s="6" t="s">
        <v>22</v>
      </c>
      <c r="M19" s="7">
        <v>2.0699999999999998</v>
      </c>
      <c r="N19" s="7">
        <v>2</v>
      </c>
      <c r="O19" s="8" t="s">
        <v>23</v>
      </c>
      <c r="P19" s="7">
        <f t="shared" si="0"/>
        <v>27</v>
      </c>
      <c r="Q19" s="36">
        <f t="shared" si="1"/>
        <v>1.9329999999999994</v>
      </c>
      <c r="R19" s="9">
        <f t="shared" si="2"/>
        <v>5.7367499999999989</v>
      </c>
      <c r="S19" s="10">
        <f t="shared" si="3"/>
        <v>32.736750000000001</v>
      </c>
      <c r="T19" s="11">
        <f t="shared" si="4"/>
        <v>0.52941176470588236</v>
      </c>
      <c r="U19" s="12">
        <f t="shared" si="5"/>
        <v>0.21247222222222226</v>
      </c>
      <c r="V19">
        <f>COUNTIF($L$3:L19,1)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 x14ac:dyDescent="0.2">
      <c r="A20" s="3">
        <v>18</v>
      </c>
      <c r="B20" s="4">
        <v>44108</v>
      </c>
      <c r="C20" s="3" t="s">
        <v>85</v>
      </c>
      <c r="D20" s="3" t="s">
        <v>38</v>
      </c>
      <c r="E20" s="3">
        <v>1</v>
      </c>
      <c r="F20" s="3" t="s">
        <v>86</v>
      </c>
      <c r="G20" s="3" t="s">
        <v>20</v>
      </c>
      <c r="H20" s="3" t="s">
        <v>53</v>
      </c>
      <c r="I20" s="3" t="s">
        <v>21</v>
      </c>
      <c r="J20" s="13" t="s">
        <v>51</v>
      </c>
      <c r="K20" s="20"/>
      <c r="L20" s="6" t="s">
        <v>22</v>
      </c>
      <c r="M20" s="7">
        <v>1.9</v>
      </c>
      <c r="N20" s="7">
        <v>2</v>
      </c>
      <c r="O20" s="8" t="s">
        <v>23</v>
      </c>
      <c r="P20" s="7">
        <f t="shared" si="0"/>
        <v>29</v>
      </c>
      <c r="Q20" s="36">
        <f t="shared" si="1"/>
        <v>1.6099999999999999</v>
      </c>
      <c r="R20" s="9">
        <f t="shared" si="2"/>
        <v>7.3467499999999983</v>
      </c>
      <c r="S20" s="10">
        <f t="shared" si="3"/>
        <v>36.34675</v>
      </c>
      <c r="T20" s="11">
        <f t="shared" si="4"/>
        <v>0.55555555555555558</v>
      </c>
      <c r="U20" s="12">
        <f t="shared" si="5"/>
        <v>0.25333620689655173</v>
      </c>
      <c r="V20">
        <f>COUNTIF($L$3:L20,1)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" customHeight="1" x14ac:dyDescent="0.2">
      <c r="A21" s="3">
        <v>19</v>
      </c>
      <c r="B21" s="4">
        <v>44108</v>
      </c>
      <c r="C21" s="3" t="s">
        <v>87</v>
      </c>
      <c r="D21" s="3" t="s">
        <v>38</v>
      </c>
      <c r="E21" s="3">
        <v>1</v>
      </c>
      <c r="F21" s="3" t="s">
        <v>50</v>
      </c>
      <c r="G21" s="3" t="s">
        <v>29</v>
      </c>
      <c r="H21" s="3" t="s">
        <v>24</v>
      </c>
      <c r="I21" s="3" t="s">
        <v>26</v>
      </c>
      <c r="J21" s="5" t="s">
        <v>88</v>
      </c>
      <c r="K21" s="20"/>
      <c r="L21" s="6" t="s">
        <v>27</v>
      </c>
      <c r="M21" s="7">
        <v>1.8919999999999999</v>
      </c>
      <c r="N21" s="7">
        <v>2.5</v>
      </c>
      <c r="O21" s="8" t="s">
        <v>25</v>
      </c>
      <c r="P21" s="7">
        <f t="shared" si="0"/>
        <v>31.5</v>
      </c>
      <c r="Q21" s="32">
        <f t="shared" si="1"/>
        <v>-2.5</v>
      </c>
      <c r="R21" s="9">
        <f t="shared" si="2"/>
        <v>4.8467499999999983</v>
      </c>
      <c r="S21" s="10">
        <f t="shared" si="3"/>
        <v>36.34675</v>
      </c>
      <c r="T21" s="11">
        <f t="shared" si="4"/>
        <v>0.52631578947368418</v>
      </c>
      <c r="U21" s="12">
        <f t="shared" si="5"/>
        <v>0.15386507936507937</v>
      </c>
      <c r="V21">
        <f>COUNTIF($L$3:L21,1)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44108</v>
      </c>
      <c r="C22" s="3" t="s">
        <v>89</v>
      </c>
      <c r="D22" s="3" t="s">
        <v>38</v>
      </c>
      <c r="E22" s="3">
        <v>2</v>
      </c>
      <c r="F22" s="3" t="s">
        <v>40</v>
      </c>
      <c r="G22" s="3" t="s">
        <v>20</v>
      </c>
      <c r="H22" s="3" t="s">
        <v>24</v>
      </c>
      <c r="I22" s="3" t="s">
        <v>26</v>
      </c>
      <c r="J22" s="13" t="s">
        <v>90</v>
      </c>
      <c r="K22" s="20"/>
      <c r="L22" s="6" t="s">
        <v>22</v>
      </c>
      <c r="M22" s="7">
        <v>2.7</v>
      </c>
      <c r="N22" s="7">
        <v>1</v>
      </c>
      <c r="O22" s="8" t="s">
        <v>25</v>
      </c>
      <c r="P22" s="7">
        <f t="shared" si="0"/>
        <v>32.5</v>
      </c>
      <c r="Q22" s="36">
        <f t="shared" si="1"/>
        <v>1.7000000000000002</v>
      </c>
      <c r="R22" s="9">
        <f t="shared" si="2"/>
        <v>6.5467499999999985</v>
      </c>
      <c r="S22" s="10">
        <f t="shared" si="3"/>
        <v>39.046749999999996</v>
      </c>
      <c r="T22" s="11">
        <f t="shared" si="4"/>
        <v>0.55000000000000004</v>
      </c>
      <c r="U22" s="12">
        <f t="shared" si="5"/>
        <v>0.2014384615384614</v>
      </c>
      <c r="V22">
        <f>COUNTIF($L$3:L22,1)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44108</v>
      </c>
      <c r="C23" s="3" t="s">
        <v>91</v>
      </c>
      <c r="D23" s="3" t="s">
        <v>38</v>
      </c>
      <c r="E23" s="3">
        <v>2</v>
      </c>
      <c r="F23" s="3" t="s">
        <v>43</v>
      </c>
      <c r="G23" s="3" t="s">
        <v>20</v>
      </c>
      <c r="H23" s="3" t="s">
        <v>24</v>
      </c>
      <c r="I23" s="3" t="s">
        <v>26</v>
      </c>
      <c r="J23" s="13" t="s">
        <v>92</v>
      </c>
      <c r="K23" s="20"/>
      <c r="L23" s="6" t="s">
        <v>27</v>
      </c>
      <c r="M23" s="7">
        <v>2.4700000000000002</v>
      </c>
      <c r="N23" s="7">
        <v>1.5</v>
      </c>
      <c r="O23" s="8" t="s">
        <v>23</v>
      </c>
      <c r="P23" s="7">
        <f t="shared" si="0"/>
        <v>34</v>
      </c>
      <c r="Q23" s="32">
        <f t="shared" si="1"/>
        <v>-1.5</v>
      </c>
      <c r="R23" s="9">
        <f t="shared" si="2"/>
        <v>5.0467499999999985</v>
      </c>
      <c r="S23" s="10">
        <f t="shared" si="3"/>
        <v>39.046749999999996</v>
      </c>
      <c r="T23" s="11">
        <f t="shared" si="4"/>
        <v>0.52380952380952384</v>
      </c>
      <c r="U23" s="12">
        <f t="shared" si="5"/>
        <v>0.14843382352941165</v>
      </c>
      <c r="V23">
        <f>COUNTIF($L$3:L23,1)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44108</v>
      </c>
      <c r="C24" s="3" t="s">
        <v>93</v>
      </c>
      <c r="D24" s="3" t="s">
        <v>38</v>
      </c>
      <c r="E24" s="3">
        <v>1</v>
      </c>
      <c r="F24" s="3" t="s">
        <v>44</v>
      </c>
      <c r="G24" s="3" t="s">
        <v>20</v>
      </c>
      <c r="H24" s="3" t="s">
        <v>53</v>
      </c>
      <c r="I24" s="3" t="s">
        <v>21</v>
      </c>
      <c r="J24" s="5" t="s">
        <v>35</v>
      </c>
      <c r="K24" s="20"/>
      <c r="L24" s="6" t="s">
        <v>27</v>
      </c>
      <c r="M24" s="7">
        <v>2</v>
      </c>
      <c r="N24" s="7">
        <v>1.5</v>
      </c>
      <c r="O24" s="8" t="s">
        <v>23</v>
      </c>
      <c r="P24" s="7">
        <f t="shared" si="0"/>
        <v>35.5</v>
      </c>
      <c r="Q24" s="32">
        <f t="shared" si="1"/>
        <v>-1.5</v>
      </c>
      <c r="R24" s="9">
        <f t="shared" si="2"/>
        <v>3.5467499999999985</v>
      </c>
      <c r="S24" s="10">
        <f t="shared" si="3"/>
        <v>39.046749999999996</v>
      </c>
      <c r="T24" s="11">
        <f t="shared" si="4"/>
        <v>0.5</v>
      </c>
      <c r="U24" s="12">
        <f t="shared" si="5"/>
        <v>9.990845070422523E-2</v>
      </c>
      <c r="V24">
        <f>COUNTIF($L$3:L24,1)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51" x14ac:dyDescent="0.2">
      <c r="A25" s="3">
        <v>23</v>
      </c>
      <c r="B25" s="4">
        <v>44108</v>
      </c>
      <c r="C25" s="3" t="s">
        <v>94</v>
      </c>
      <c r="D25" s="3" t="s">
        <v>45</v>
      </c>
      <c r="E25" s="3">
        <v>4</v>
      </c>
      <c r="F25" s="3" t="s">
        <v>95</v>
      </c>
      <c r="G25" s="3" t="s">
        <v>20</v>
      </c>
      <c r="H25" s="3" t="s">
        <v>53</v>
      </c>
      <c r="I25" s="3" t="s">
        <v>26</v>
      </c>
      <c r="J25" s="13" t="s">
        <v>96</v>
      </c>
      <c r="K25" s="20"/>
      <c r="L25" s="6" t="s">
        <v>22</v>
      </c>
      <c r="M25" s="7">
        <v>3.15</v>
      </c>
      <c r="N25" s="7">
        <v>3</v>
      </c>
      <c r="O25" s="8" t="s">
        <v>23</v>
      </c>
      <c r="P25" s="7">
        <f t="shared" si="0"/>
        <v>38.5</v>
      </c>
      <c r="Q25" s="36">
        <f t="shared" si="1"/>
        <v>5.9774999999999991</v>
      </c>
      <c r="R25" s="26">
        <f t="shared" si="2"/>
        <v>9.5242499999999986</v>
      </c>
      <c r="S25" s="27">
        <f t="shared" si="3"/>
        <v>48.024249999999995</v>
      </c>
      <c r="T25" s="28">
        <f t="shared" si="4"/>
        <v>0.52173913043478259</v>
      </c>
      <c r="U25" s="12">
        <f t="shared" si="5"/>
        <v>0.24738311688311676</v>
      </c>
      <c r="V25">
        <f>COUNTIF($L$3:L25,1)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44109</v>
      </c>
      <c r="C26" s="3" t="s">
        <v>97</v>
      </c>
      <c r="D26" s="3" t="s">
        <v>45</v>
      </c>
      <c r="E26" s="3">
        <v>2</v>
      </c>
      <c r="F26" s="3" t="s">
        <v>98</v>
      </c>
      <c r="G26" s="3" t="s">
        <v>20</v>
      </c>
      <c r="H26" s="3" t="s">
        <v>53</v>
      </c>
      <c r="I26" s="3" t="s">
        <v>26</v>
      </c>
      <c r="J26" s="13" t="s">
        <v>99</v>
      </c>
      <c r="K26" s="20"/>
      <c r="L26" s="6" t="s">
        <v>22</v>
      </c>
      <c r="M26" s="7">
        <v>2.11</v>
      </c>
      <c r="N26" s="7">
        <v>1.5</v>
      </c>
      <c r="O26" s="8" t="s">
        <v>23</v>
      </c>
      <c r="P26" s="7">
        <f t="shared" si="0"/>
        <v>40</v>
      </c>
      <c r="Q26" s="36">
        <f t="shared" si="1"/>
        <v>1.5067499999999998</v>
      </c>
      <c r="R26" s="9">
        <f t="shared" si="2"/>
        <v>11.030999999999999</v>
      </c>
      <c r="S26" s="10">
        <f t="shared" si="3"/>
        <v>51.030999999999999</v>
      </c>
      <c r="T26" s="11">
        <f t="shared" si="4"/>
        <v>0.54166666666666663</v>
      </c>
      <c r="U26" s="12">
        <f t="shared" si="5"/>
        <v>0.27577499999999999</v>
      </c>
      <c r="V26">
        <f>COUNTIF($L$3:L26,1)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51" x14ac:dyDescent="0.2">
      <c r="A27" s="3">
        <v>25</v>
      </c>
      <c r="B27" s="4">
        <v>44110</v>
      </c>
      <c r="C27" s="3" t="s">
        <v>100</v>
      </c>
      <c r="D27" s="3" t="s">
        <v>38</v>
      </c>
      <c r="E27" s="3">
        <v>4</v>
      </c>
      <c r="F27" s="3" t="s">
        <v>101</v>
      </c>
      <c r="G27" s="3" t="s">
        <v>20</v>
      </c>
      <c r="H27" s="3" t="s">
        <v>53</v>
      </c>
      <c r="I27" s="3" t="s">
        <v>26</v>
      </c>
      <c r="J27" s="13" t="s">
        <v>148</v>
      </c>
      <c r="K27" s="20"/>
      <c r="L27" s="6" t="s">
        <v>27</v>
      </c>
      <c r="M27" s="7">
        <v>2.78</v>
      </c>
      <c r="N27" s="7">
        <v>1.5</v>
      </c>
      <c r="O27" s="8" t="s">
        <v>23</v>
      </c>
      <c r="P27" s="7">
        <f t="shared" si="0"/>
        <v>41.5</v>
      </c>
      <c r="Q27" s="32">
        <f t="shared" si="1"/>
        <v>-1.5</v>
      </c>
      <c r="R27" s="9">
        <f t="shared" si="2"/>
        <v>9.5309999999999988</v>
      </c>
      <c r="S27" s="10">
        <f t="shared" si="3"/>
        <v>51.030999999999999</v>
      </c>
      <c r="T27" s="11">
        <f t="shared" si="4"/>
        <v>0.52</v>
      </c>
      <c r="U27" s="12">
        <f t="shared" si="5"/>
        <v>0.22966265060240962</v>
      </c>
      <c r="V27">
        <f>COUNTIF($L$3:L27,1)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44110</v>
      </c>
      <c r="C28" s="3" t="s">
        <v>102</v>
      </c>
      <c r="D28" s="3" t="s">
        <v>103</v>
      </c>
      <c r="E28" s="3">
        <v>1</v>
      </c>
      <c r="F28" s="3" t="s">
        <v>104</v>
      </c>
      <c r="G28" s="3" t="s">
        <v>20</v>
      </c>
      <c r="H28" s="3" t="s">
        <v>37</v>
      </c>
      <c r="I28" s="3" t="s">
        <v>21</v>
      </c>
      <c r="J28" s="5" t="s">
        <v>51</v>
      </c>
      <c r="K28" s="20"/>
      <c r="L28" s="6" t="s">
        <v>27</v>
      </c>
      <c r="M28" s="7">
        <v>3.1</v>
      </c>
      <c r="N28" s="7">
        <v>1</v>
      </c>
      <c r="O28" s="8" t="s">
        <v>23</v>
      </c>
      <c r="P28" s="7">
        <f t="shared" si="0"/>
        <v>42.5</v>
      </c>
      <c r="Q28" s="32">
        <f t="shared" si="1"/>
        <v>-1</v>
      </c>
      <c r="R28" s="9">
        <f t="shared" si="2"/>
        <v>8.5309999999999988</v>
      </c>
      <c r="S28" s="10">
        <f t="shared" si="3"/>
        <v>51.030999999999999</v>
      </c>
      <c r="T28" s="11">
        <f t="shared" si="4"/>
        <v>0.5</v>
      </c>
      <c r="U28" s="12">
        <f t="shared" si="5"/>
        <v>0.20072941176470585</v>
      </c>
      <c r="V28">
        <f>COUNTIF($L$3:L28,1)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44111</v>
      </c>
      <c r="C29" s="3" t="s">
        <v>105</v>
      </c>
      <c r="D29" s="3" t="s">
        <v>38</v>
      </c>
      <c r="E29" s="3">
        <v>1</v>
      </c>
      <c r="F29" s="3" t="s">
        <v>106</v>
      </c>
      <c r="G29" s="3" t="s">
        <v>20</v>
      </c>
      <c r="H29" s="3" t="s">
        <v>53</v>
      </c>
      <c r="I29" s="3" t="s">
        <v>26</v>
      </c>
      <c r="J29" s="13" t="s">
        <v>49</v>
      </c>
      <c r="K29" s="20"/>
      <c r="L29" s="6" t="s">
        <v>22</v>
      </c>
      <c r="M29" s="7">
        <v>1.95</v>
      </c>
      <c r="N29" s="7">
        <v>4</v>
      </c>
      <c r="O29" s="8" t="s">
        <v>23</v>
      </c>
      <c r="P29" s="7">
        <f t="shared" si="0"/>
        <v>46.5</v>
      </c>
      <c r="Q29" s="36">
        <f t="shared" si="1"/>
        <v>3.4099999999999993</v>
      </c>
      <c r="R29" s="9">
        <f t="shared" si="2"/>
        <v>11.940999999999999</v>
      </c>
      <c r="S29" s="10">
        <f t="shared" si="3"/>
        <v>58.441000000000003</v>
      </c>
      <c r="T29" s="11">
        <f t="shared" si="4"/>
        <v>0.51851851851851849</v>
      </c>
      <c r="U29" s="12">
        <f t="shared" si="5"/>
        <v>0.25679569892473125</v>
      </c>
      <c r="V29">
        <f>COUNTIF($L$3:L29,1)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44111</v>
      </c>
      <c r="C30" s="3" t="s">
        <v>107</v>
      </c>
      <c r="D30" s="3" t="s">
        <v>38</v>
      </c>
      <c r="E30" s="3">
        <v>1</v>
      </c>
      <c r="F30" s="3" t="s">
        <v>46</v>
      </c>
      <c r="G30" s="3" t="s">
        <v>29</v>
      </c>
      <c r="H30" s="3" t="s">
        <v>24</v>
      </c>
      <c r="I30" s="3" t="s">
        <v>26</v>
      </c>
      <c r="J30" s="13" t="s">
        <v>108</v>
      </c>
      <c r="K30" s="20"/>
      <c r="L30" s="6" t="s">
        <v>22</v>
      </c>
      <c r="M30" s="7">
        <v>2.2599999999999998</v>
      </c>
      <c r="N30" s="7">
        <v>1.5</v>
      </c>
      <c r="O30" s="8" t="s">
        <v>25</v>
      </c>
      <c r="P30" s="7">
        <f t="shared" si="0"/>
        <v>48</v>
      </c>
      <c r="Q30" s="36">
        <f t="shared" si="1"/>
        <v>1.8899999999999997</v>
      </c>
      <c r="R30" s="9">
        <f t="shared" si="2"/>
        <v>13.831</v>
      </c>
      <c r="S30" s="10">
        <f t="shared" si="3"/>
        <v>61.831000000000003</v>
      </c>
      <c r="T30" s="11">
        <f t="shared" si="4"/>
        <v>0.5357142857142857</v>
      </c>
      <c r="U30" s="12">
        <f t="shared" si="5"/>
        <v>0.28814583333333338</v>
      </c>
      <c r="V30">
        <f>COUNTIF($L$3:L30,1)</f>
        <v>15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44112</v>
      </c>
      <c r="C31" s="3" t="s">
        <v>109</v>
      </c>
      <c r="D31" s="3" t="s">
        <v>45</v>
      </c>
      <c r="E31" s="3">
        <v>1</v>
      </c>
      <c r="F31" s="3" t="s">
        <v>110</v>
      </c>
      <c r="G31" s="3" t="s">
        <v>20</v>
      </c>
      <c r="H31" s="3" t="s">
        <v>24</v>
      </c>
      <c r="I31" s="3" t="s">
        <v>26</v>
      </c>
      <c r="J31" s="5" t="s">
        <v>111</v>
      </c>
      <c r="K31" s="20" t="s">
        <v>147</v>
      </c>
      <c r="L31" s="6" t="s">
        <v>27</v>
      </c>
      <c r="M31" s="7">
        <v>2.08</v>
      </c>
      <c r="N31" s="7">
        <v>1</v>
      </c>
      <c r="O31" s="8" t="s">
        <v>25</v>
      </c>
      <c r="P31" s="7">
        <f t="shared" si="0"/>
        <v>49</v>
      </c>
      <c r="Q31" s="32">
        <f t="shared" si="1"/>
        <v>-1</v>
      </c>
      <c r="R31" s="9">
        <f t="shared" si="2"/>
        <v>12.831</v>
      </c>
      <c r="S31" s="10">
        <f t="shared" si="3"/>
        <v>61.831000000000003</v>
      </c>
      <c r="T31" s="11">
        <f t="shared" si="4"/>
        <v>0.51724137931034486</v>
      </c>
      <c r="U31" s="12">
        <f t="shared" si="5"/>
        <v>0.2618571428571429</v>
      </c>
      <c r="V31">
        <f>COUNTIF($L$3:L31,1)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44113</v>
      </c>
      <c r="C32" s="3" t="s">
        <v>112</v>
      </c>
      <c r="D32" s="3" t="s">
        <v>38</v>
      </c>
      <c r="E32" s="3">
        <v>1</v>
      </c>
      <c r="F32" s="3" t="s">
        <v>113</v>
      </c>
      <c r="G32" s="3" t="s">
        <v>20</v>
      </c>
      <c r="H32" s="3" t="s">
        <v>24</v>
      </c>
      <c r="I32" s="3" t="s">
        <v>26</v>
      </c>
      <c r="J32" s="5" t="s">
        <v>88</v>
      </c>
      <c r="K32" s="20"/>
      <c r="L32" s="6" t="s">
        <v>27</v>
      </c>
      <c r="M32" s="7">
        <v>2.0699999999999998</v>
      </c>
      <c r="N32" s="7">
        <v>0.75</v>
      </c>
      <c r="O32" s="8" t="s">
        <v>25</v>
      </c>
      <c r="P32" s="7">
        <f t="shared" si="0"/>
        <v>49.75</v>
      </c>
      <c r="Q32" s="32">
        <f t="shared" si="1"/>
        <v>-0.75</v>
      </c>
      <c r="R32" s="9">
        <f t="shared" si="2"/>
        <v>12.081</v>
      </c>
      <c r="S32" s="10">
        <f t="shared" si="3"/>
        <v>61.831000000000003</v>
      </c>
      <c r="T32" s="11">
        <f t="shared" si="4"/>
        <v>0.5</v>
      </c>
      <c r="U32" s="12">
        <f t="shared" si="5"/>
        <v>0.24283417085427142</v>
      </c>
      <c r="V32">
        <f>COUNTIF($L$3:L32,1)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44114</v>
      </c>
      <c r="C33" s="3" t="s">
        <v>114</v>
      </c>
      <c r="D33" s="3" t="s">
        <v>38</v>
      </c>
      <c r="E33" s="3">
        <v>2</v>
      </c>
      <c r="F33" s="3" t="s">
        <v>40</v>
      </c>
      <c r="G33" s="3" t="s">
        <v>20</v>
      </c>
      <c r="H33" s="3" t="s">
        <v>37</v>
      </c>
      <c r="I33" s="3" t="s">
        <v>26</v>
      </c>
      <c r="J33" s="13" t="s">
        <v>115</v>
      </c>
      <c r="K33" s="20"/>
      <c r="L33" s="6" t="s">
        <v>22</v>
      </c>
      <c r="M33" s="7">
        <v>1.93</v>
      </c>
      <c r="N33" s="7">
        <v>4</v>
      </c>
      <c r="O33" s="8" t="s">
        <v>23</v>
      </c>
      <c r="P33" s="7">
        <f t="shared" si="0"/>
        <v>53.75</v>
      </c>
      <c r="Q33" s="36">
        <f t="shared" si="1"/>
        <v>3.3339999999999996</v>
      </c>
      <c r="R33" s="9">
        <f t="shared" si="2"/>
        <v>15.414999999999999</v>
      </c>
      <c r="S33" s="10">
        <f t="shared" si="3"/>
        <v>69.164999999999992</v>
      </c>
      <c r="T33" s="11">
        <f t="shared" si="4"/>
        <v>0.5161290322580645</v>
      </c>
      <c r="U33" s="12">
        <f t="shared" si="5"/>
        <v>0.28679069767441845</v>
      </c>
      <c r="V33">
        <f>COUNTIF($L$3:L33,1)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44114</v>
      </c>
      <c r="C34" s="3" t="s">
        <v>116</v>
      </c>
      <c r="D34" s="3" t="s">
        <v>38</v>
      </c>
      <c r="E34" s="3">
        <v>1</v>
      </c>
      <c r="F34" s="3" t="s">
        <v>46</v>
      </c>
      <c r="G34" s="3" t="s">
        <v>20</v>
      </c>
      <c r="H34" s="3" t="s">
        <v>24</v>
      </c>
      <c r="I34" s="3" t="s">
        <v>26</v>
      </c>
      <c r="J34" s="37" t="s">
        <v>31</v>
      </c>
      <c r="K34" s="20" t="s">
        <v>117</v>
      </c>
      <c r="L34" s="6" t="s">
        <v>22</v>
      </c>
      <c r="M34" s="7">
        <v>1</v>
      </c>
      <c r="N34" s="7">
        <v>1</v>
      </c>
      <c r="O34" s="8" t="s">
        <v>25</v>
      </c>
      <c r="P34" s="7">
        <f t="shared" si="0"/>
        <v>54.75</v>
      </c>
      <c r="Q34" s="40">
        <f t="shared" si="1"/>
        <v>0</v>
      </c>
      <c r="R34" s="9">
        <f t="shared" si="2"/>
        <v>15.414999999999999</v>
      </c>
      <c r="S34" s="10">
        <f t="shared" si="3"/>
        <v>70.164999999999992</v>
      </c>
      <c r="T34" s="11">
        <f t="shared" si="4"/>
        <v>0.53125</v>
      </c>
      <c r="U34" s="12">
        <f t="shared" si="5"/>
        <v>0.28155251141552495</v>
      </c>
      <c r="V34">
        <f>COUNTIF($L$3:L34,1)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44114</v>
      </c>
      <c r="C35" s="3" t="s">
        <v>118</v>
      </c>
      <c r="D35" s="3" t="s">
        <v>38</v>
      </c>
      <c r="E35" s="3">
        <v>2</v>
      </c>
      <c r="F35" s="3" t="s">
        <v>40</v>
      </c>
      <c r="G35" s="3" t="s">
        <v>20</v>
      </c>
      <c r="H35" s="3" t="s">
        <v>24</v>
      </c>
      <c r="I35" s="3" t="s">
        <v>26</v>
      </c>
      <c r="J35" s="13" t="s">
        <v>119</v>
      </c>
      <c r="K35" s="20"/>
      <c r="L35" s="6" t="s">
        <v>22</v>
      </c>
      <c r="M35" s="7">
        <v>2.21</v>
      </c>
      <c r="N35" s="7">
        <v>1.5</v>
      </c>
      <c r="O35" s="8" t="s">
        <v>25</v>
      </c>
      <c r="P35" s="7">
        <f t="shared" si="0"/>
        <v>56.25</v>
      </c>
      <c r="Q35" s="36">
        <f t="shared" si="1"/>
        <v>1.8149999999999999</v>
      </c>
      <c r="R35" s="9">
        <f t="shared" si="2"/>
        <v>17.23</v>
      </c>
      <c r="S35" s="10">
        <f t="shared" si="3"/>
        <v>73.48</v>
      </c>
      <c r="T35" s="11">
        <f t="shared" si="4"/>
        <v>0.54545454545454541</v>
      </c>
      <c r="U35" s="12">
        <f t="shared" si="5"/>
        <v>0.3063111111111112</v>
      </c>
      <c r="V35">
        <f>COUNTIF($L$3:L35,1)</f>
        <v>18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44114</v>
      </c>
      <c r="C36" s="3" t="s">
        <v>120</v>
      </c>
      <c r="D36" s="3" t="s">
        <v>38</v>
      </c>
      <c r="E36" s="3">
        <v>2</v>
      </c>
      <c r="F36" s="3" t="s">
        <v>121</v>
      </c>
      <c r="G36" s="3" t="s">
        <v>29</v>
      </c>
      <c r="H36" s="3" t="s">
        <v>24</v>
      </c>
      <c r="I36" s="3" t="s">
        <v>26</v>
      </c>
      <c r="J36" s="5" t="s">
        <v>122</v>
      </c>
      <c r="K36" s="20"/>
      <c r="L36" s="6" t="s">
        <v>27</v>
      </c>
      <c r="M36" s="7">
        <v>2.08</v>
      </c>
      <c r="N36" s="7">
        <v>2</v>
      </c>
      <c r="O36" s="8" t="s">
        <v>25</v>
      </c>
      <c r="P36" s="7">
        <f t="shared" si="0"/>
        <v>58.25</v>
      </c>
      <c r="Q36" s="32">
        <f t="shared" si="1"/>
        <v>-2</v>
      </c>
      <c r="R36" s="9">
        <f t="shared" si="2"/>
        <v>15.23</v>
      </c>
      <c r="S36" s="10">
        <f t="shared" si="3"/>
        <v>73.48</v>
      </c>
      <c r="T36" s="11">
        <f t="shared" si="4"/>
        <v>0.52941176470588236</v>
      </c>
      <c r="U36" s="12">
        <f t="shared" si="5"/>
        <v>0.26145922746781125</v>
      </c>
      <c r="V36">
        <f>COUNTIF($L$3:L36,1)</f>
        <v>18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63.75" x14ac:dyDescent="0.2">
      <c r="A37" s="3">
        <v>35</v>
      </c>
      <c r="B37" s="4">
        <v>44114</v>
      </c>
      <c r="C37" s="3" t="s">
        <v>123</v>
      </c>
      <c r="D37" s="3" t="s">
        <v>38</v>
      </c>
      <c r="E37" s="3">
        <v>5</v>
      </c>
      <c r="F37" s="3" t="s">
        <v>124</v>
      </c>
      <c r="G37" s="3" t="s">
        <v>20</v>
      </c>
      <c r="H37" s="3" t="s">
        <v>24</v>
      </c>
      <c r="I37" s="3" t="s">
        <v>26</v>
      </c>
      <c r="J37" s="13" t="s">
        <v>125</v>
      </c>
      <c r="K37" s="20"/>
      <c r="L37" s="6" t="s">
        <v>27</v>
      </c>
      <c r="M37" s="7">
        <v>13.3</v>
      </c>
      <c r="N37" s="7">
        <v>0.5</v>
      </c>
      <c r="O37" s="8" t="s">
        <v>25</v>
      </c>
      <c r="P37" s="7">
        <f t="shared" si="0"/>
        <v>58.75</v>
      </c>
      <c r="Q37" s="32">
        <f t="shared" si="1"/>
        <v>-0.5</v>
      </c>
      <c r="R37" s="9">
        <f t="shared" si="2"/>
        <v>14.73</v>
      </c>
      <c r="S37" s="10">
        <f t="shared" si="3"/>
        <v>73.48</v>
      </c>
      <c r="T37" s="11">
        <f t="shared" si="4"/>
        <v>0.51428571428571423</v>
      </c>
      <c r="U37" s="12">
        <f t="shared" si="5"/>
        <v>0.25072340425531919</v>
      </c>
      <c r="V37">
        <f>COUNTIF($L$3:L37,1)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44114</v>
      </c>
      <c r="C38" s="3" t="s">
        <v>126</v>
      </c>
      <c r="D38" s="3" t="s">
        <v>38</v>
      </c>
      <c r="E38" s="3">
        <v>1</v>
      </c>
      <c r="F38" s="3" t="s">
        <v>39</v>
      </c>
      <c r="G38" s="3" t="s">
        <v>29</v>
      </c>
      <c r="H38" s="3" t="s">
        <v>24</v>
      </c>
      <c r="I38" s="3" t="s">
        <v>26</v>
      </c>
      <c r="J38" s="5" t="s">
        <v>28</v>
      </c>
      <c r="K38" s="20"/>
      <c r="L38" s="6" t="s">
        <v>27</v>
      </c>
      <c r="M38" s="7">
        <v>2.13</v>
      </c>
      <c r="N38" s="7">
        <v>1.5</v>
      </c>
      <c r="O38" s="8" t="s">
        <v>25</v>
      </c>
      <c r="P38" s="7">
        <f t="shared" si="0"/>
        <v>60.25</v>
      </c>
      <c r="Q38" s="32">
        <f t="shared" si="1"/>
        <v>-1.5</v>
      </c>
      <c r="R38" s="9">
        <f t="shared" si="2"/>
        <v>13.23</v>
      </c>
      <c r="S38" s="10">
        <f t="shared" si="3"/>
        <v>73.48</v>
      </c>
      <c r="T38" s="11">
        <f t="shared" si="4"/>
        <v>0.5</v>
      </c>
      <c r="U38" s="12">
        <f t="shared" si="5"/>
        <v>0.21958506224066396</v>
      </c>
      <c r="V38">
        <f>COUNTIF($L$3:L38,1)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44115</v>
      </c>
      <c r="C39" s="3" t="s">
        <v>127</v>
      </c>
      <c r="D39" s="3" t="s">
        <v>38</v>
      </c>
      <c r="E39" s="3">
        <v>1</v>
      </c>
      <c r="F39" s="3">
        <v>1</v>
      </c>
      <c r="G39" s="3" t="s">
        <v>20</v>
      </c>
      <c r="H39" s="3" t="s">
        <v>24</v>
      </c>
      <c r="I39" s="3" t="s">
        <v>26</v>
      </c>
      <c r="J39" s="5" t="s">
        <v>34</v>
      </c>
      <c r="K39" s="20"/>
      <c r="L39" s="6" t="s">
        <v>27</v>
      </c>
      <c r="M39" s="7">
        <v>1.9</v>
      </c>
      <c r="N39" s="7">
        <v>3</v>
      </c>
      <c r="O39" s="8" t="s">
        <v>25</v>
      </c>
      <c r="P39" s="7">
        <f t="shared" si="0"/>
        <v>63.25</v>
      </c>
      <c r="Q39" s="32">
        <f t="shared" si="1"/>
        <v>-3</v>
      </c>
      <c r="R39" s="9">
        <f t="shared" si="2"/>
        <v>10.23</v>
      </c>
      <c r="S39" s="10">
        <f t="shared" si="3"/>
        <v>73.48</v>
      </c>
      <c r="T39" s="11">
        <f t="shared" si="4"/>
        <v>0.48648648648648651</v>
      </c>
      <c r="U39" s="12">
        <f t="shared" si="5"/>
        <v>0.16173913043478266</v>
      </c>
      <c r="V39">
        <f>COUNTIF($L$3:L39,1)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44115</v>
      </c>
      <c r="C40" s="3" t="s">
        <v>128</v>
      </c>
      <c r="D40" s="3" t="s">
        <v>38</v>
      </c>
      <c r="E40" s="3">
        <v>2</v>
      </c>
      <c r="F40" s="3" t="s">
        <v>129</v>
      </c>
      <c r="G40" s="3" t="s">
        <v>20</v>
      </c>
      <c r="H40" s="3" t="s">
        <v>24</v>
      </c>
      <c r="I40" s="3" t="s">
        <v>26</v>
      </c>
      <c r="J40" s="13" t="s">
        <v>130</v>
      </c>
      <c r="K40" s="20"/>
      <c r="L40" s="6" t="s">
        <v>22</v>
      </c>
      <c r="M40" s="7">
        <v>2.165</v>
      </c>
      <c r="N40" s="7">
        <v>3</v>
      </c>
      <c r="O40" s="8" t="s">
        <v>25</v>
      </c>
      <c r="P40" s="7">
        <f t="shared" si="0"/>
        <v>66.25</v>
      </c>
      <c r="Q40" s="36">
        <f t="shared" si="1"/>
        <v>3.4950000000000001</v>
      </c>
      <c r="R40" s="9">
        <f t="shared" si="2"/>
        <v>13.725000000000001</v>
      </c>
      <c r="S40" s="10">
        <f t="shared" si="3"/>
        <v>79.974999999999994</v>
      </c>
      <c r="T40" s="11">
        <f t="shared" si="4"/>
        <v>0.5</v>
      </c>
      <c r="U40" s="12">
        <f t="shared" si="5"/>
        <v>0.20716981132075463</v>
      </c>
      <c r="V40">
        <f>COUNTIF($L$3:L40,1)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44115</v>
      </c>
      <c r="C41" s="3" t="s">
        <v>131</v>
      </c>
      <c r="D41" s="3" t="s">
        <v>38</v>
      </c>
      <c r="E41" s="3">
        <v>2</v>
      </c>
      <c r="F41" s="3" t="s">
        <v>43</v>
      </c>
      <c r="G41" s="3" t="s">
        <v>20</v>
      </c>
      <c r="H41" s="3" t="s">
        <v>24</v>
      </c>
      <c r="I41" s="3" t="s">
        <v>26</v>
      </c>
      <c r="J41" s="13" t="s">
        <v>132</v>
      </c>
      <c r="K41" s="20"/>
      <c r="L41" s="6" t="s">
        <v>27</v>
      </c>
      <c r="M41" s="7">
        <v>2.57</v>
      </c>
      <c r="N41" s="7">
        <v>1</v>
      </c>
      <c r="O41" s="8" t="s">
        <v>25</v>
      </c>
      <c r="P41" s="7">
        <f t="shared" si="0"/>
        <v>67.25</v>
      </c>
      <c r="Q41" s="32">
        <f t="shared" si="1"/>
        <v>-1</v>
      </c>
      <c r="R41" s="9">
        <f t="shared" si="2"/>
        <v>12.725000000000001</v>
      </c>
      <c r="S41" s="10">
        <f t="shared" si="3"/>
        <v>79.974999999999994</v>
      </c>
      <c r="T41" s="11">
        <f t="shared" si="4"/>
        <v>0.48717948717948717</v>
      </c>
      <c r="U41" s="12">
        <f t="shared" si="5"/>
        <v>0.18921933085501849</v>
      </c>
      <c r="V41">
        <f>COUNTIF($L$3:L41,1)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44115</v>
      </c>
      <c r="C42" s="3" t="s">
        <v>133</v>
      </c>
      <c r="D42" s="3" t="s">
        <v>38</v>
      </c>
      <c r="E42" s="3">
        <v>1</v>
      </c>
      <c r="F42" s="3" t="s">
        <v>134</v>
      </c>
      <c r="G42" s="3" t="s">
        <v>20</v>
      </c>
      <c r="H42" s="3" t="s">
        <v>24</v>
      </c>
      <c r="I42" s="3" t="s">
        <v>26</v>
      </c>
      <c r="J42" s="5" t="s">
        <v>31</v>
      </c>
      <c r="K42" s="20"/>
      <c r="L42" s="6" t="s">
        <v>27</v>
      </c>
      <c r="M42" s="7">
        <v>2.06</v>
      </c>
      <c r="N42" s="7">
        <v>2</v>
      </c>
      <c r="O42" s="8" t="s">
        <v>25</v>
      </c>
      <c r="P42" s="7">
        <f t="shared" si="0"/>
        <v>69.25</v>
      </c>
      <c r="Q42" s="32">
        <f t="shared" si="1"/>
        <v>-2</v>
      </c>
      <c r="R42" s="9">
        <f t="shared" si="2"/>
        <v>10.725000000000001</v>
      </c>
      <c r="S42" s="10">
        <f t="shared" si="3"/>
        <v>79.974999999999994</v>
      </c>
      <c r="T42" s="11">
        <f t="shared" si="4"/>
        <v>0.47499999999999998</v>
      </c>
      <c r="U42" s="12">
        <f t="shared" si="5"/>
        <v>0.15487364620938621</v>
      </c>
      <c r="V42">
        <f>COUNTIF($L$3:L42,1)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44115</v>
      </c>
      <c r="C43" s="3" t="s">
        <v>135</v>
      </c>
      <c r="D43" s="3" t="s">
        <v>38</v>
      </c>
      <c r="E43" s="3">
        <v>2</v>
      </c>
      <c r="F43" s="3" t="s">
        <v>129</v>
      </c>
      <c r="G43" s="3" t="s">
        <v>20</v>
      </c>
      <c r="H43" s="3" t="s">
        <v>53</v>
      </c>
      <c r="I43" s="3" t="s">
        <v>26</v>
      </c>
      <c r="J43" s="13" t="s">
        <v>136</v>
      </c>
      <c r="K43" s="20"/>
      <c r="L43" s="6" t="s">
        <v>27</v>
      </c>
      <c r="M43" s="7">
        <v>2.15</v>
      </c>
      <c r="N43" s="7">
        <v>1.5</v>
      </c>
      <c r="O43" s="8" t="s">
        <v>23</v>
      </c>
      <c r="P43" s="7">
        <f t="shared" si="0"/>
        <v>70.75</v>
      </c>
      <c r="Q43" s="32">
        <f t="shared" si="1"/>
        <v>-1.5</v>
      </c>
      <c r="R43" s="9">
        <f t="shared" si="2"/>
        <v>9.2250000000000014</v>
      </c>
      <c r="S43" s="10">
        <f t="shared" si="3"/>
        <v>79.974999999999994</v>
      </c>
      <c r="T43" s="11">
        <f t="shared" si="4"/>
        <v>0.46341463414634149</v>
      </c>
      <c r="U43" s="12">
        <f t="shared" si="5"/>
        <v>0.13038869257950522</v>
      </c>
      <c r="V43">
        <f>COUNTIF($L$3:L43,1)</f>
        <v>19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44115</v>
      </c>
      <c r="C44" s="3" t="s">
        <v>137</v>
      </c>
      <c r="D44" s="3" t="s">
        <v>38</v>
      </c>
      <c r="E44" s="3">
        <v>1</v>
      </c>
      <c r="F44" s="3">
        <v>2</v>
      </c>
      <c r="G44" s="3" t="s">
        <v>20</v>
      </c>
      <c r="H44" s="3" t="s">
        <v>37</v>
      </c>
      <c r="I44" s="3" t="s">
        <v>26</v>
      </c>
      <c r="J44" s="13" t="s">
        <v>138</v>
      </c>
      <c r="K44" s="20"/>
      <c r="L44" s="6" t="s">
        <v>22</v>
      </c>
      <c r="M44" s="7">
        <v>2.12</v>
      </c>
      <c r="N44" s="7">
        <v>1.5</v>
      </c>
      <c r="O44" s="8" t="s">
        <v>23</v>
      </c>
      <c r="P44" s="7">
        <f t="shared" si="0"/>
        <v>72.25</v>
      </c>
      <c r="Q44" s="36">
        <f t="shared" si="1"/>
        <v>1.5209999999999999</v>
      </c>
      <c r="R44" s="9">
        <f t="shared" si="2"/>
        <v>10.746000000000002</v>
      </c>
      <c r="S44" s="10">
        <f t="shared" si="3"/>
        <v>82.996000000000009</v>
      </c>
      <c r="T44" s="11">
        <f t="shared" si="4"/>
        <v>0.47619047619047616</v>
      </c>
      <c r="U44" s="12">
        <f t="shared" si="5"/>
        <v>0.14873356401384097</v>
      </c>
      <c r="V44">
        <f>COUNTIF($L$3:L44,1)</f>
        <v>20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38.25" x14ac:dyDescent="0.2">
      <c r="A45" s="3">
        <v>43</v>
      </c>
      <c r="B45" s="4">
        <v>44115</v>
      </c>
      <c r="C45" s="3" t="s">
        <v>139</v>
      </c>
      <c r="D45" s="3" t="s">
        <v>38</v>
      </c>
      <c r="E45" s="3">
        <v>3</v>
      </c>
      <c r="F45" s="3" t="s">
        <v>140</v>
      </c>
      <c r="G45" s="3" t="s">
        <v>20</v>
      </c>
      <c r="H45" s="3" t="s">
        <v>24</v>
      </c>
      <c r="I45" s="3" t="s">
        <v>26</v>
      </c>
      <c r="J45" s="5" t="s">
        <v>141</v>
      </c>
      <c r="K45" s="20"/>
      <c r="L45" s="6" t="s">
        <v>27</v>
      </c>
      <c r="M45" s="7">
        <v>3.41</v>
      </c>
      <c r="N45" s="7">
        <v>1</v>
      </c>
      <c r="O45" s="8" t="s">
        <v>25</v>
      </c>
      <c r="P45" s="7">
        <f t="shared" si="0"/>
        <v>73.25</v>
      </c>
      <c r="Q45" s="32">
        <f t="shared" si="1"/>
        <v>-1</v>
      </c>
      <c r="R45" s="9">
        <f t="shared" si="2"/>
        <v>9.7460000000000022</v>
      </c>
      <c r="S45" s="10">
        <f t="shared" si="3"/>
        <v>82.996000000000009</v>
      </c>
      <c r="T45" s="11">
        <f t="shared" si="4"/>
        <v>0.46511627906976744</v>
      </c>
      <c r="U45" s="12">
        <f t="shared" si="5"/>
        <v>0.13305119453924927</v>
      </c>
      <c r="V45">
        <f>COUNTIF($L$3:L45,1)</f>
        <v>20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38.25" x14ac:dyDescent="0.2">
      <c r="A46" s="3">
        <v>44</v>
      </c>
      <c r="B46" s="4">
        <v>44115</v>
      </c>
      <c r="C46" s="3" t="s">
        <v>142</v>
      </c>
      <c r="D46" s="3" t="s">
        <v>45</v>
      </c>
      <c r="E46" s="3">
        <v>3</v>
      </c>
      <c r="F46" s="3" t="s">
        <v>143</v>
      </c>
      <c r="G46" s="3" t="s">
        <v>20</v>
      </c>
      <c r="H46" s="3" t="s">
        <v>53</v>
      </c>
      <c r="I46" s="3" t="s">
        <v>26</v>
      </c>
      <c r="J46" s="5" t="s">
        <v>144</v>
      </c>
      <c r="K46" s="20"/>
      <c r="L46" s="6" t="s">
        <v>27</v>
      </c>
      <c r="M46" s="7">
        <v>3.66</v>
      </c>
      <c r="N46" s="7">
        <v>3</v>
      </c>
      <c r="O46" s="8" t="s">
        <v>23</v>
      </c>
      <c r="P46" s="7">
        <f t="shared" si="0"/>
        <v>76.25</v>
      </c>
      <c r="Q46" s="32">
        <f t="shared" si="1"/>
        <v>-3</v>
      </c>
      <c r="R46" s="9">
        <f t="shared" si="2"/>
        <v>6.7460000000000022</v>
      </c>
      <c r="S46" s="10">
        <f t="shared" si="3"/>
        <v>82.996000000000009</v>
      </c>
      <c r="T46" s="11">
        <f t="shared" si="4"/>
        <v>0.45454545454545453</v>
      </c>
      <c r="U46" s="12">
        <f t="shared" si="5"/>
        <v>8.84721311475411E-2</v>
      </c>
      <c r="V46">
        <f>COUNTIF($L$3:L46,1)</f>
        <v>20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44115</v>
      </c>
      <c r="C47" s="3" t="s">
        <v>145</v>
      </c>
      <c r="D47" s="3" t="s">
        <v>45</v>
      </c>
      <c r="E47" s="3">
        <v>6</v>
      </c>
      <c r="F47" s="3">
        <v>1</v>
      </c>
      <c r="G47" s="3" t="s">
        <v>20</v>
      </c>
      <c r="H47" s="3" t="s">
        <v>53</v>
      </c>
      <c r="I47" s="3" t="s">
        <v>26</v>
      </c>
      <c r="J47" s="5" t="s">
        <v>146</v>
      </c>
      <c r="K47" s="20"/>
      <c r="L47" s="6" t="s">
        <v>27</v>
      </c>
      <c r="M47" s="7">
        <v>10.24</v>
      </c>
      <c r="N47" s="7">
        <v>0.5</v>
      </c>
      <c r="O47" s="8" t="s">
        <v>23</v>
      </c>
      <c r="P47" s="7">
        <f t="shared" si="0"/>
        <v>76.75</v>
      </c>
      <c r="Q47" s="32">
        <f t="shared" si="1"/>
        <v>-0.5</v>
      </c>
      <c r="R47" s="26">
        <f t="shared" si="2"/>
        <v>6.2460000000000022</v>
      </c>
      <c r="S47" s="27">
        <f t="shared" si="3"/>
        <v>82.996000000000009</v>
      </c>
      <c r="T47" s="28">
        <f t="shared" si="4"/>
        <v>0.44444444444444442</v>
      </c>
      <c r="U47" s="12">
        <f t="shared" si="5"/>
        <v>8.1381107491856799E-2</v>
      </c>
      <c r="V47">
        <f>COUNTIF($L$3:L47,1)</f>
        <v>20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44120</v>
      </c>
      <c r="C48" s="3" t="s">
        <v>149</v>
      </c>
      <c r="D48" s="3" t="s">
        <v>38</v>
      </c>
      <c r="E48" s="3">
        <v>1</v>
      </c>
      <c r="F48" s="3">
        <v>1</v>
      </c>
      <c r="G48" s="3" t="s">
        <v>20</v>
      </c>
      <c r="H48" s="3" t="s">
        <v>24</v>
      </c>
      <c r="I48" s="3" t="s">
        <v>26</v>
      </c>
      <c r="J48" s="13" t="s">
        <v>150</v>
      </c>
      <c r="K48" s="20"/>
      <c r="L48" s="6" t="s">
        <v>22</v>
      </c>
      <c r="M48" s="7">
        <v>2.0299999999999998</v>
      </c>
      <c r="N48" s="7">
        <v>1</v>
      </c>
      <c r="O48" s="8" t="s">
        <v>25</v>
      </c>
      <c r="P48" s="7">
        <f t="shared" si="0"/>
        <v>77.75</v>
      </c>
      <c r="Q48" s="36">
        <f t="shared" si="1"/>
        <v>1.0299999999999998</v>
      </c>
      <c r="R48" s="9">
        <f t="shared" si="2"/>
        <v>7.2760000000000016</v>
      </c>
      <c r="S48" s="10">
        <f t="shared" si="3"/>
        <v>85.025999999999996</v>
      </c>
      <c r="T48" s="11">
        <f t="shared" si="4"/>
        <v>0.45652173913043476</v>
      </c>
      <c r="U48" s="12">
        <f t="shared" si="5"/>
        <v>9.3581993569131786E-2</v>
      </c>
      <c r="V48">
        <f>COUNTIF($L$3:L48,1)</f>
        <v>21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44120</v>
      </c>
      <c r="C49" s="3" t="s">
        <v>151</v>
      </c>
      <c r="D49" s="3" t="s">
        <v>38</v>
      </c>
      <c r="E49" s="3">
        <v>2</v>
      </c>
      <c r="F49" s="3" t="s">
        <v>40</v>
      </c>
      <c r="G49" s="3" t="s">
        <v>20</v>
      </c>
      <c r="H49" s="3" t="s">
        <v>24</v>
      </c>
      <c r="I49" s="3" t="s">
        <v>26</v>
      </c>
      <c r="J49" s="13" t="s">
        <v>152</v>
      </c>
      <c r="K49" s="20"/>
      <c r="L49" s="6" t="s">
        <v>22</v>
      </c>
      <c r="M49" s="7">
        <v>3.59</v>
      </c>
      <c r="N49" s="7">
        <v>0.5</v>
      </c>
      <c r="O49" s="8" t="s">
        <v>25</v>
      </c>
      <c r="P49" s="7">
        <f t="shared" si="0"/>
        <v>78.25</v>
      </c>
      <c r="Q49" s="36">
        <f t="shared" si="1"/>
        <v>1.2949999999999999</v>
      </c>
      <c r="R49" s="9">
        <f t="shared" si="2"/>
        <v>8.5710000000000015</v>
      </c>
      <c r="S49" s="10">
        <f t="shared" si="3"/>
        <v>86.820999999999998</v>
      </c>
      <c r="T49" s="11">
        <f t="shared" si="4"/>
        <v>0.46808510638297873</v>
      </c>
      <c r="U49" s="12">
        <f t="shared" si="5"/>
        <v>0.10953354632587857</v>
      </c>
      <c r="V49">
        <f>COUNTIF($L$3:L49,1)</f>
        <v>22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44121</v>
      </c>
      <c r="C50" s="3" t="s">
        <v>153</v>
      </c>
      <c r="D50" s="3" t="s">
        <v>38</v>
      </c>
      <c r="E50" s="3">
        <v>1</v>
      </c>
      <c r="F50" s="3" t="s">
        <v>30</v>
      </c>
      <c r="G50" s="3" t="s">
        <v>29</v>
      </c>
      <c r="H50" s="3" t="s">
        <v>24</v>
      </c>
      <c r="I50" s="3" t="s">
        <v>26</v>
      </c>
      <c r="J50" s="37" t="s">
        <v>154</v>
      </c>
      <c r="K50" s="20"/>
      <c r="L50" s="6" t="s">
        <v>22</v>
      </c>
      <c r="M50" s="7">
        <v>1</v>
      </c>
      <c r="N50" s="7">
        <v>1</v>
      </c>
      <c r="O50" s="8" t="s">
        <v>25</v>
      </c>
      <c r="P50" s="7">
        <f t="shared" si="0"/>
        <v>79.25</v>
      </c>
      <c r="Q50" s="41">
        <f t="shared" si="1"/>
        <v>0</v>
      </c>
      <c r="R50" s="9">
        <f t="shared" si="2"/>
        <v>8.5710000000000015</v>
      </c>
      <c r="S50" s="10">
        <f t="shared" si="3"/>
        <v>87.820999999999998</v>
      </c>
      <c r="T50" s="11">
        <f t="shared" si="4"/>
        <v>0.47916666666666669</v>
      </c>
      <c r="U50" s="12">
        <f t="shared" si="5"/>
        <v>0.10815141955835959</v>
      </c>
      <c r="V50">
        <f>COUNTIF($L$3:L50,1)</f>
        <v>23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44121</v>
      </c>
      <c r="C51" s="3" t="s">
        <v>155</v>
      </c>
      <c r="D51" s="3" t="s">
        <v>38</v>
      </c>
      <c r="E51" s="3">
        <v>2</v>
      </c>
      <c r="F51" s="3" t="s">
        <v>43</v>
      </c>
      <c r="G51" s="3" t="s">
        <v>20</v>
      </c>
      <c r="H51" s="3" t="s">
        <v>24</v>
      </c>
      <c r="I51" s="3" t="s">
        <v>26</v>
      </c>
      <c r="J51" s="13" t="s">
        <v>156</v>
      </c>
      <c r="K51" s="20"/>
      <c r="L51" s="6" t="s">
        <v>27</v>
      </c>
      <c r="M51" s="7">
        <v>2.5099999999999998</v>
      </c>
      <c r="N51" s="7">
        <v>1</v>
      </c>
      <c r="O51" s="8" t="s">
        <v>25</v>
      </c>
      <c r="P51" s="7">
        <f t="shared" si="0"/>
        <v>80.25</v>
      </c>
      <c r="Q51" s="32">
        <f t="shared" si="1"/>
        <v>-1</v>
      </c>
      <c r="R51" s="9">
        <f t="shared" si="2"/>
        <v>7.5710000000000015</v>
      </c>
      <c r="S51" s="10">
        <f t="shared" si="3"/>
        <v>87.820999999999998</v>
      </c>
      <c r="T51" s="11">
        <f t="shared" si="4"/>
        <v>0.46938775510204084</v>
      </c>
      <c r="U51" s="12">
        <f t="shared" si="5"/>
        <v>9.4342679127725829E-2</v>
      </c>
      <c r="V51">
        <f>COUNTIF($L$3:L51,1)</f>
        <v>23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44121</v>
      </c>
      <c r="C52" s="3" t="s">
        <v>157</v>
      </c>
      <c r="D52" s="3" t="s">
        <v>38</v>
      </c>
      <c r="E52" s="3">
        <v>1</v>
      </c>
      <c r="F52" s="3">
        <v>2</v>
      </c>
      <c r="G52" s="3" t="s">
        <v>20</v>
      </c>
      <c r="H52" s="3" t="s">
        <v>24</v>
      </c>
      <c r="I52" s="3" t="s">
        <v>26</v>
      </c>
      <c r="J52" s="13" t="s">
        <v>35</v>
      </c>
      <c r="K52" s="20"/>
      <c r="L52" s="6" t="s">
        <v>22</v>
      </c>
      <c r="M52" s="7">
        <v>2.0499999999999998</v>
      </c>
      <c r="N52" s="7">
        <v>1.5</v>
      </c>
      <c r="O52" s="8" t="s">
        <v>25</v>
      </c>
      <c r="P52" s="7">
        <f t="shared" si="0"/>
        <v>81.75</v>
      </c>
      <c r="Q52" s="36">
        <f t="shared" si="1"/>
        <v>1.5749999999999997</v>
      </c>
      <c r="R52" s="9">
        <f t="shared" si="2"/>
        <v>9.1460000000000008</v>
      </c>
      <c r="S52" s="10">
        <f t="shared" si="3"/>
        <v>90.896000000000001</v>
      </c>
      <c r="T52" s="11">
        <f t="shared" si="4"/>
        <v>0.48</v>
      </c>
      <c r="U52" s="12">
        <f t="shared" si="5"/>
        <v>0.1118776758409786</v>
      </c>
      <c r="V52">
        <f>COUNTIF($L$3:L52,1)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51</v>
      </c>
      <c r="B53" s="4">
        <v>44121</v>
      </c>
      <c r="C53" s="3" t="s">
        <v>158</v>
      </c>
      <c r="D53" s="3" t="s">
        <v>38</v>
      </c>
      <c r="E53" s="3">
        <v>2</v>
      </c>
      <c r="F53" s="3" t="s">
        <v>129</v>
      </c>
      <c r="G53" s="3" t="s">
        <v>20</v>
      </c>
      <c r="H53" s="3" t="s">
        <v>24</v>
      </c>
      <c r="I53" s="3" t="s">
        <v>26</v>
      </c>
      <c r="J53" s="13" t="s">
        <v>159</v>
      </c>
      <c r="K53" s="20"/>
      <c r="L53" s="6" t="s">
        <v>22</v>
      </c>
      <c r="M53" s="7">
        <v>2.73</v>
      </c>
      <c r="N53" s="7">
        <v>1</v>
      </c>
      <c r="O53" s="8" t="s">
        <v>25</v>
      </c>
      <c r="P53" s="7">
        <f t="shared" si="0"/>
        <v>82.75</v>
      </c>
      <c r="Q53" s="36">
        <f t="shared" si="1"/>
        <v>1.73</v>
      </c>
      <c r="R53" s="9">
        <f t="shared" si="2"/>
        <v>10.876000000000001</v>
      </c>
      <c r="S53" s="10">
        <f t="shared" si="3"/>
        <v>93.626000000000005</v>
      </c>
      <c r="T53" s="11">
        <f t="shared" si="4"/>
        <v>0.49019607843137253</v>
      </c>
      <c r="U53" s="12">
        <f t="shared" si="5"/>
        <v>0.13143202416918434</v>
      </c>
      <c r="V53">
        <f>COUNTIF($L$3:L53,1)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44121</v>
      </c>
      <c r="C54" s="3" t="s">
        <v>160</v>
      </c>
      <c r="D54" s="3" t="s">
        <v>38</v>
      </c>
      <c r="E54" s="3">
        <v>2</v>
      </c>
      <c r="F54" s="3" t="s">
        <v>161</v>
      </c>
      <c r="G54" s="3" t="s">
        <v>20</v>
      </c>
      <c r="H54" s="3" t="s">
        <v>162</v>
      </c>
      <c r="I54" s="3" t="s">
        <v>26</v>
      </c>
      <c r="J54" s="13" t="s">
        <v>163</v>
      </c>
      <c r="K54" s="20" t="s">
        <v>164</v>
      </c>
      <c r="L54" s="6" t="s">
        <v>27</v>
      </c>
      <c r="M54" s="7">
        <v>2.1800000000000002</v>
      </c>
      <c r="N54" s="7">
        <v>2.5</v>
      </c>
      <c r="O54" s="8" t="s">
        <v>25</v>
      </c>
      <c r="P54" s="7">
        <f t="shared" si="0"/>
        <v>85.25</v>
      </c>
      <c r="Q54" s="32">
        <f t="shared" si="1"/>
        <v>-2.5</v>
      </c>
      <c r="R54" s="9">
        <f t="shared" si="2"/>
        <v>8.3760000000000012</v>
      </c>
      <c r="S54" s="10">
        <f t="shared" si="3"/>
        <v>93.626000000000005</v>
      </c>
      <c r="T54" s="11">
        <f t="shared" si="4"/>
        <v>0.48076923076923078</v>
      </c>
      <c r="U54" s="12">
        <f t="shared" si="5"/>
        <v>9.8252199413489796E-2</v>
      </c>
      <c r="V54">
        <f>COUNTIF($L$3:L54,1)</f>
        <v>25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44121</v>
      </c>
      <c r="C55" s="3" t="s">
        <v>165</v>
      </c>
      <c r="D55" s="3" t="s">
        <v>38</v>
      </c>
      <c r="E55" s="3">
        <v>2</v>
      </c>
      <c r="F55" s="3" t="s">
        <v>166</v>
      </c>
      <c r="G55" s="3" t="s">
        <v>20</v>
      </c>
      <c r="H55" s="3" t="s">
        <v>24</v>
      </c>
      <c r="I55" s="3" t="s">
        <v>26</v>
      </c>
      <c r="J55" s="13" t="s">
        <v>167</v>
      </c>
      <c r="K55" s="20"/>
      <c r="L55" s="6" t="s">
        <v>22</v>
      </c>
      <c r="M55" s="7">
        <v>3.09</v>
      </c>
      <c r="N55" s="7">
        <v>1</v>
      </c>
      <c r="O55" s="8" t="s">
        <v>25</v>
      </c>
      <c r="P55" s="7">
        <f t="shared" si="0"/>
        <v>86.25</v>
      </c>
      <c r="Q55" s="36">
        <f t="shared" si="1"/>
        <v>2.09</v>
      </c>
      <c r="R55" s="9">
        <f t="shared" si="2"/>
        <v>10.466000000000001</v>
      </c>
      <c r="S55" s="10">
        <f t="shared" si="3"/>
        <v>96.716000000000008</v>
      </c>
      <c r="T55" s="11">
        <f t="shared" si="4"/>
        <v>0.49056603773584906</v>
      </c>
      <c r="U55" s="12">
        <f t="shared" si="5"/>
        <v>0.12134492753623198</v>
      </c>
      <c r="V55">
        <f>COUNTIF($L$3:L55,1)</f>
        <v>26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38.25" x14ac:dyDescent="0.2">
      <c r="A56" s="3">
        <v>54</v>
      </c>
      <c r="B56" s="4">
        <v>44121</v>
      </c>
      <c r="C56" s="3" t="s">
        <v>168</v>
      </c>
      <c r="D56" s="3" t="s">
        <v>38</v>
      </c>
      <c r="E56" s="3">
        <v>3</v>
      </c>
      <c r="F56" s="3" t="s">
        <v>169</v>
      </c>
      <c r="G56" s="3" t="s">
        <v>20</v>
      </c>
      <c r="H56" s="3" t="s">
        <v>24</v>
      </c>
      <c r="I56" s="3" t="s">
        <v>26</v>
      </c>
      <c r="J56" s="5" t="s">
        <v>170</v>
      </c>
      <c r="K56" s="20"/>
      <c r="L56" s="6" t="s">
        <v>27</v>
      </c>
      <c r="M56" s="7">
        <v>6.11</v>
      </c>
      <c r="N56" s="7">
        <v>0.5</v>
      </c>
      <c r="O56" s="8" t="s">
        <v>25</v>
      </c>
      <c r="P56" s="7">
        <f t="shared" si="0"/>
        <v>86.75</v>
      </c>
      <c r="Q56" s="32">
        <f t="shared" si="1"/>
        <v>-0.5</v>
      </c>
      <c r="R56" s="9">
        <f t="shared" si="2"/>
        <v>9.9660000000000011</v>
      </c>
      <c r="S56" s="10">
        <f t="shared" si="3"/>
        <v>96.716000000000008</v>
      </c>
      <c r="T56" s="11">
        <f t="shared" si="4"/>
        <v>0.48148148148148145</v>
      </c>
      <c r="U56" s="12">
        <f t="shared" si="5"/>
        <v>0.11488184438040355</v>
      </c>
      <c r="V56">
        <f>COUNTIF($L$3:L56,1)</f>
        <v>26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44121</v>
      </c>
      <c r="C57" s="3" t="s">
        <v>171</v>
      </c>
      <c r="D57" s="3" t="s">
        <v>38</v>
      </c>
      <c r="E57" s="3">
        <v>2</v>
      </c>
      <c r="F57" s="3" t="s">
        <v>172</v>
      </c>
      <c r="G57" s="3" t="s">
        <v>29</v>
      </c>
      <c r="H57" s="3" t="s">
        <v>41</v>
      </c>
      <c r="I57" s="3" t="s">
        <v>26</v>
      </c>
      <c r="J57" s="13" t="s">
        <v>173</v>
      </c>
      <c r="K57" s="20"/>
      <c r="L57" s="6" t="s">
        <v>22</v>
      </c>
      <c r="M57" s="7">
        <v>2.14</v>
      </c>
      <c r="N57" s="7">
        <v>1</v>
      </c>
      <c r="O57" s="8" t="s">
        <v>25</v>
      </c>
      <c r="P57" s="7">
        <f t="shared" si="0"/>
        <v>87.75</v>
      </c>
      <c r="Q57" s="36">
        <f t="shared" si="1"/>
        <v>1.1400000000000001</v>
      </c>
      <c r="R57" s="9">
        <f t="shared" si="2"/>
        <v>11.106000000000002</v>
      </c>
      <c r="S57" s="10">
        <f t="shared" si="3"/>
        <v>98.855999999999995</v>
      </c>
      <c r="T57" s="11">
        <f t="shared" si="4"/>
        <v>0.49090909090909091</v>
      </c>
      <c r="U57" s="12">
        <f t="shared" si="5"/>
        <v>0.1265641025641025</v>
      </c>
      <c r="V57">
        <f>COUNTIF($L$3:L57,1)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6.25" customHeight="1" x14ac:dyDescent="0.2">
      <c r="A58" s="3">
        <v>56</v>
      </c>
      <c r="B58" s="4">
        <v>44122</v>
      </c>
      <c r="C58" s="3" t="s">
        <v>174</v>
      </c>
      <c r="D58" s="3" t="s">
        <v>38</v>
      </c>
      <c r="E58" s="3">
        <v>2</v>
      </c>
      <c r="F58" s="3" t="s">
        <v>129</v>
      </c>
      <c r="G58" s="3" t="s">
        <v>29</v>
      </c>
      <c r="H58" s="3" t="s">
        <v>24</v>
      </c>
      <c r="I58" s="3" t="s">
        <v>26</v>
      </c>
      <c r="J58" s="13" t="s">
        <v>175</v>
      </c>
      <c r="K58" s="20"/>
      <c r="L58" s="6" t="s">
        <v>27</v>
      </c>
      <c r="M58" s="7">
        <v>3.08</v>
      </c>
      <c r="N58" s="7">
        <v>1</v>
      </c>
      <c r="O58" s="8" t="s">
        <v>25</v>
      </c>
      <c r="P58" s="7">
        <f t="shared" si="0"/>
        <v>88.75</v>
      </c>
      <c r="Q58" s="32">
        <f t="shared" si="1"/>
        <v>-1</v>
      </c>
      <c r="R58" s="9">
        <f t="shared" si="2"/>
        <v>10.106000000000002</v>
      </c>
      <c r="S58" s="10">
        <f t="shared" si="3"/>
        <v>98.855999999999995</v>
      </c>
      <c r="T58" s="11">
        <f t="shared" si="4"/>
        <v>0.48214285714285715</v>
      </c>
      <c r="U58" s="12">
        <f t="shared" si="5"/>
        <v>0.11387042253521121</v>
      </c>
      <c r="V58">
        <f>COUNTIF($L$3:L58,1)</f>
        <v>27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44122</v>
      </c>
      <c r="C59" s="3" t="s">
        <v>176</v>
      </c>
      <c r="D59" s="3" t="s">
        <v>38</v>
      </c>
      <c r="E59" s="3">
        <v>2</v>
      </c>
      <c r="F59" s="3" t="s">
        <v>177</v>
      </c>
      <c r="G59" s="3" t="s">
        <v>29</v>
      </c>
      <c r="H59" s="3" t="s">
        <v>41</v>
      </c>
      <c r="I59" s="3" t="s">
        <v>26</v>
      </c>
      <c r="J59" s="13" t="s">
        <v>178</v>
      </c>
      <c r="K59" s="20"/>
      <c r="L59" s="6" t="s">
        <v>27</v>
      </c>
      <c r="M59" s="7">
        <v>2.16</v>
      </c>
      <c r="N59" s="7">
        <v>1</v>
      </c>
      <c r="O59" s="8" t="s">
        <v>25</v>
      </c>
      <c r="P59" s="7">
        <f t="shared" si="0"/>
        <v>89.75</v>
      </c>
      <c r="Q59" s="32">
        <f t="shared" si="1"/>
        <v>-1</v>
      </c>
      <c r="R59" s="9">
        <f t="shared" si="2"/>
        <v>9.1060000000000016</v>
      </c>
      <c r="S59" s="10">
        <f t="shared" si="3"/>
        <v>98.855999999999995</v>
      </c>
      <c r="T59" s="11">
        <f t="shared" si="4"/>
        <v>0.47368421052631576</v>
      </c>
      <c r="U59" s="12">
        <f t="shared" si="5"/>
        <v>0.1014596100278551</v>
      </c>
      <c r="V59">
        <f>COUNTIF($L$3:L59,1)</f>
        <v>27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44122</v>
      </c>
      <c r="C60" s="3" t="s">
        <v>179</v>
      </c>
      <c r="D60" s="3" t="s">
        <v>38</v>
      </c>
      <c r="E60" s="3">
        <v>2</v>
      </c>
      <c r="F60" s="3" t="s">
        <v>43</v>
      </c>
      <c r="G60" s="3" t="s">
        <v>20</v>
      </c>
      <c r="H60" s="3" t="s">
        <v>162</v>
      </c>
      <c r="I60" s="3" t="s">
        <v>26</v>
      </c>
      <c r="J60" s="13" t="s">
        <v>180</v>
      </c>
      <c r="K60" s="20"/>
      <c r="L60" s="6" t="s">
        <v>27</v>
      </c>
      <c r="M60" s="7">
        <v>2.33</v>
      </c>
      <c r="N60" s="7">
        <v>1</v>
      </c>
      <c r="O60" s="8" t="s">
        <v>25</v>
      </c>
      <c r="P60" s="7">
        <f t="shared" si="0"/>
        <v>90.75</v>
      </c>
      <c r="Q60" s="32">
        <f t="shared" si="1"/>
        <v>-1</v>
      </c>
      <c r="R60" s="9">
        <f t="shared" si="2"/>
        <v>8.1060000000000016</v>
      </c>
      <c r="S60" s="10">
        <f t="shared" si="3"/>
        <v>98.855999999999995</v>
      </c>
      <c r="T60" s="11">
        <f t="shared" si="4"/>
        <v>0.46551724137931033</v>
      </c>
      <c r="U60" s="12">
        <f t="shared" si="5"/>
        <v>8.9322314049586723E-2</v>
      </c>
      <c r="V60">
        <f>COUNTIF($L$3:L60,1)</f>
        <v>27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44122</v>
      </c>
      <c r="C61" s="3" t="s">
        <v>181</v>
      </c>
      <c r="D61" s="3" t="s">
        <v>38</v>
      </c>
      <c r="E61" s="3">
        <v>2</v>
      </c>
      <c r="F61" s="3" t="s">
        <v>182</v>
      </c>
      <c r="G61" s="3" t="s">
        <v>20</v>
      </c>
      <c r="H61" s="3" t="s">
        <v>24</v>
      </c>
      <c r="I61" s="3" t="s">
        <v>26</v>
      </c>
      <c r="J61" s="5" t="s">
        <v>183</v>
      </c>
      <c r="K61" s="20"/>
      <c r="L61" s="6" t="s">
        <v>27</v>
      </c>
      <c r="M61" s="7">
        <v>2.37</v>
      </c>
      <c r="N61" s="7">
        <v>1.5</v>
      </c>
      <c r="O61" s="8" t="s">
        <v>25</v>
      </c>
      <c r="P61" s="7">
        <f t="shared" si="0"/>
        <v>92.25</v>
      </c>
      <c r="Q61" s="32">
        <f t="shared" si="1"/>
        <v>-1.5</v>
      </c>
      <c r="R61" s="9">
        <f t="shared" si="2"/>
        <v>6.6060000000000016</v>
      </c>
      <c r="S61" s="10">
        <f t="shared" si="3"/>
        <v>98.855999999999995</v>
      </c>
      <c r="T61" s="11">
        <f t="shared" si="4"/>
        <v>0.4576271186440678</v>
      </c>
      <c r="U61" s="12">
        <f t="shared" si="5"/>
        <v>7.1609756097560914E-2</v>
      </c>
      <c r="V61">
        <f>COUNTIF($L$3:L61,1)</f>
        <v>27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44122</v>
      </c>
      <c r="C62" s="3" t="s">
        <v>184</v>
      </c>
      <c r="D62" s="3" t="s">
        <v>38</v>
      </c>
      <c r="E62" s="3">
        <v>1</v>
      </c>
      <c r="F62" s="3" t="s">
        <v>46</v>
      </c>
      <c r="G62" s="3" t="s">
        <v>20</v>
      </c>
      <c r="H62" s="3" t="s">
        <v>24</v>
      </c>
      <c r="I62" s="3" t="s">
        <v>26</v>
      </c>
      <c r="J62" s="37" t="s">
        <v>185</v>
      </c>
      <c r="K62" s="20"/>
      <c r="L62" s="6" t="s">
        <v>22</v>
      </c>
      <c r="M62" s="7">
        <v>1</v>
      </c>
      <c r="N62" s="7">
        <v>1</v>
      </c>
      <c r="O62" s="8" t="s">
        <v>25</v>
      </c>
      <c r="P62" s="7">
        <f t="shared" si="0"/>
        <v>93.25</v>
      </c>
      <c r="Q62" s="41">
        <f t="shared" si="1"/>
        <v>0</v>
      </c>
      <c r="R62" s="9">
        <f t="shared" si="2"/>
        <v>6.6060000000000016</v>
      </c>
      <c r="S62" s="10">
        <f t="shared" si="3"/>
        <v>99.855999999999995</v>
      </c>
      <c r="T62" s="11">
        <f t="shared" si="4"/>
        <v>0.46666666666666667</v>
      </c>
      <c r="U62" s="12">
        <f t="shared" si="5"/>
        <v>7.0841823056300213E-2</v>
      </c>
      <c r="V62">
        <f>COUNTIF($L$3:L62,1)</f>
        <v>28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44122</v>
      </c>
      <c r="C63" s="3" t="s">
        <v>186</v>
      </c>
      <c r="D63" s="3" t="s">
        <v>38</v>
      </c>
      <c r="E63" s="3">
        <v>1</v>
      </c>
      <c r="F63" s="3">
        <v>2</v>
      </c>
      <c r="G63" s="3" t="s">
        <v>20</v>
      </c>
      <c r="H63" s="3" t="s">
        <v>24</v>
      </c>
      <c r="I63" s="3" t="s">
        <v>26</v>
      </c>
      <c r="J63" s="13" t="s">
        <v>34</v>
      </c>
      <c r="K63" s="20"/>
      <c r="L63" s="6" t="s">
        <v>22</v>
      </c>
      <c r="M63" s="7">
        <v>2.2000000000000002</v>
      </c>
      <c r="N63" s="7">
        <v>2</v>
      </c>
      <c r="O63" s="8" t="s">
        <v>25</v>
      </c>
      <c r="P63" s="7">
        <f t="shared" si="0"/>
        <v>95.25</v>
      </c>
      <c r="Q63" s="36">
        <f t="shared" si="1"/>
        <v>2.4000000000000004</v>
      </c>
      <c r="R63" s="9">
        <f t="shared" si="2"/>
        <v>9.006000000000002</v>
      </c>
      <c r="S63" s="10">
        <f t="shared" si="3"/>
        <v>104.256</v>
      </c>
      <c r="T63" s="11">
        <f t="shared" si="4"/>
        <v>0.47540983606557374</v>
      </c>
      <c r="U63" s="12">
        <f t="shared" si="5"/>
        <v>9.4551181102362214E-2</v>
      </c>
      <c r="V63">
        <f>COUNTIF($L$3:L63,1)</f>
        <v>29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44122</v>
      </c>
      <c r="C64" s="3" t="s">
        <v>187</v>
      </c>
      <c r="D64" s="3" t="s">
        <v>45</v>
      </c>
      <c r="E64" s="3">
        <v>2</v>
      </c>
      <c r="F64" s="3" t="s">
        <v>188</v>
      </c>
      <c r="G64" s="3" t="s">
        <v>20</v>
      </c>
      <c r="H64" s="3" t="s">
        <v>53</v>
      </c>
      <c r="I64" s="3" t="s">
        <v>26</v>
      </c>
      <c r="J64" s="13" t="s">
        <v>189</v>
      </c>
      <c r="K64" s="20" t="s">
        <v>190</v>
      </c>
      <c r="L64" s="6" t="s">
        <v>27</v>
      </c>
      <c r="M64" s="7">
        <v>1.93</v>
      </c>
      <c r="N64" s="7">
        <v>1.5</v>
      </c>
      <c r="O64" s="8" t="s">
        <v>23</v>
      </c>
      <c r="P64" s="7">
        <f t="shared" si="0"/>
        <v>96.75</v>
      </c>
      <c r="Q64" s="32">
        <f t="shared" si="1"/>
        <v>-1.5</v>
      </c>
      <c r="R64" s="26">
        <f t="shared" si="2"/>
        <v>7.506000000000002</v>
      </c>
      <c r="S64" s="27">
        <f t="shared" si="3"/>
        <v>104.256</v>
      </c>
      <c r="T64" s="28">
        <f t="shared" si="4"/>
        <v>0.46774193548387094</v>
      </c>
      <c r="U64" s="12">
        <f t="shared" si="5"/>
        <v>7.7581395348837207E-2</v>
      </c>
      <c r="V64">
        <f>COUNTIF($L$3:L64,1)</f>
        <v>29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44124</v>
      </c>
      <c r="C65" s="3" t="s">
        <v>191</v>
      </c>
      <c r="D65" s="3" t="s">
        <v>103</v>
      </c>
      <c r="E65" s="3">
        <v>2</v>
      </c>
      <c r="F65" s="3" t="s">
        <v>192</v>
      </c>
      <c r="G65" s="3" t="s">
        <v>20</v>
      </c>
      <c r="H65" s="3" t="s">
        <v>193</v>
      </c>
      <c r="I65" s="3" t="s">
        <v>26</v>
      </c>
      <c r="J65" s="13" t="s">
        <v>194</v>
      </c>
      <c r="K65" s="20"/>
      <c r="L65" s="6" t="s">
        <v>27</v>
      </c>
      <c r="M65" s="7">
        <v>2.04</v>
      </c>
      <c r="N65" s="7">
        <v>1.5</v>
      </c>
      <c r="O65" s="8" t="s">
        <v>25</v>
      </c>
      <c r="P65" s="7">
        <f t="shared" si="0"/>
        <v>98.25</v>
      </c>
      <c r="Q65" s="32">
        <f t="shared" si="1"/>
        <v>-1.5</v>
      </c>
      <c r="R65" s="9">
        <f t="shared" si="2"/>
        <v>6.006000000000002</v>
      </c>
      <c r="S65" s="10">
        <f t="shared" si="3"/>
        <v>104.256</v>
      </c>
      <c r="T65" s="11">
        <f t="shared" si="4"/>
        <v>0.46031746031746029</v>
      </c>
      <c r="U65" s="12">
        <f t="shared" si="5"/>
        <v>6.1129770992366411E-2</v>
      </c>
      <c r="V65">
        <f>COUNTIF($L$3:L65,1)</f>
        <v>29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44125</v>
      </c>
      <c r="C66" s="3" t="s">
        <v>195</v>
      </c>
      <c r="D66" s="3" t="s">
        <v>38</v>
      </c>
      <c r="E66" s="3">
        <v>1</v>
      </c>
      <c r="F66" s="3" t="s">
        <v>46</v>
      </c>
      <c r="G66" s="3" t="s">
        <v>20</v>
      </c>
      <c r="H66" s="3" t="s">
        <v>193</v>
      </c>
      <c r="I66" s="3" t="s">
        <v>26</v>
      </c>
      <c r="J66" s="5" t="s">
        <v>28</v>
      </c>
      <c r="K66" s="20"/>
      <c r="L66" s="6" t="s">
        <v>27</v>
      </c>
      <c r="M66" s="7">
        <v>2.3199999999999998</v>
      </c>
      <c r="N66" s="7">
        <v>1</v>
      </c>
      <c r="O66" s="8" t="s">
        <v>25</v>
      </c>
      <c r="P66" s="7">
        <f t="shared" si="0"/>
        <v>99.25</v>
      </c>
      <c r="Q66" s="32">
        <f t="shared" si="1"/>
        <v>-1</v>
      </c>
      <c r="R66" s="9">
        <f t="shared" si="2"/>
        <v>5.006000000000002</v>
      </c>
      <c r="S66" s="10">
        <f t="shared" si="3"/>
        <v>104.256</v>
      </c>
      <c r="T66" s="11">
        <f t="shared" si="4"/>
        <v>0.453125</v>
      </c>
      <c r="U66" s="12">
        <f t="shared" si="5"/>
        <v>5.0438287153652395E-2</v>
      </c>
      <c r="V66">
        <f>COUNTIF($L$3:L66,1)</f>
        <v>29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44125</v>
      </c>
      <c r="C67" s="3" t="s">
        <v>196</v>
      </c>
      <c r="D67" s="3" t="s">
        <v>38</v>
      </c>
      <c r="E67" s="3">
        <v>2</v>
      </c>
      <c r="F67" s="3" t="s">
        <v>43</v>
      </c>
      <c r="G67" s="3" t="s">
        <v>20</v>
      </c>
      <c r="H67" s="3" t="s">
        <v>24</v>
      </c>
      <c r="I67" s="3" t="s">
        <v>26</v>
      </c>
      <c r="J67" s="13" t="s">
        <v>197</v>
      </c>
      <c r="K67" s="20"/>
      <c r="L67" s="6" t="s">
        <v>22</v>
      </c>
      <c r="M67" s="7">
        <v>2.25</v>
      </c>
      <c r="N67" s="7">
        <v>2</v>
      </c>
      <c r="O67" s="8" t="s">
        <v>25</v>
      </c>
      <c r="P67" s="7">
        <f t="shared" si="0"/>
        <v>101.25</v>
      </c>
      <c r="Q67" s="36">
        <f t="shared" si="1"/>
        <v>2.5</v>
      </c>
      <c r="R67" s="9">
        <f t="shared" si="2"/>
        <v>7.506000000000002</v>
      </c>
      <c r="S67" s="10">
        <f t="shared" si="3"/>
        <v>108.756</v>
      </c>
      <c r="T67" s="11">
        <f t="shared" si="4"/>
        <v>0.46153846153846156</v>
      </c>
      <c r="U67" s="12">
        <f t="shared" si="5"/>
        <v>7.4133333333333329E-2</v>
      </c>
      <c r="V67">
        <f>COUNTIF($L$3:L67,1)</f>
        <v>30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44125</v>
      </c>
      <c r="C68" s="3" t="s">
        <v>198</v>
      </c>
      <c r="D68" s="3" t="s">
        <v>38</v>
      </c>
      <c r="E68" s="3">
        <v>1</v>
      </c>
      <c r="F68" s="3" t="s">
        <v>134</v>
      </c>
      <c r="G68" s="3" t="s">
        <v>20</v>
      </c>
      <c r="H68" s="3" t="s">
        <v>24</v>
      </c>
      <c r="I68" s="3" t="s">
        <v>26</v>
      </c>
      <c r="J68" s="13" t="s">
        <v>199</v>
      </c>
      <c r="K68" s="20"/>
      <c r="L68" s="6" t="s">
        <v>22</v>
      </c>
      <c r="M68" s="7">
        <v>2</v>
      </c>
      <c r="N68" s="7">
        <v>1.5</v>
      </c>
      <c r="O68" s="8" t="s">
        <v>25</v>
      </c>
      <c r="P68" s="7">
        <f t="shared" si="0"/>
        <v>102.75</v>
      </c>
      <c r="Q68" s="36">
        <f t="shared" si="1"/>
        <v>1.5</v>
      </c>
      <c r="R68" s="9">
        <f t="shared" si="2"/>
        <v>9.006000000000002</v>
      </c>
      <c r="S68" s="10">
        <f t="shared" si="3"/>
        <v>111.756</v>
      </c>
      <c r="T68" s="11">
        <f t="shared" si="4"/>
        <v>0.46969696969696972</v>
      </c>
      <c r="U68" s="12">
        <f t="shared" si="5"/>
        <v>8.7649635036496351E-2</v>
      </c>
      <c r="V68">
        <f>COUNTIF($L$3:L68,1)</f>
        <v>31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38.25" x14ac:dyDescent="0.2">
      <c r="A69" s="3">
        <v>67</v>
      </c>
      <c r="B69" s="4">
        <v>44125</v>
      </c>
      <c r="C69" s="3" t="s">
        <v>200</v>
      </c>
      <c r="D69" s="3" t="s">
        <v>38</v>
      </c>
      <c r="E69" s="3">
        <v>3</v>
      </c>
      <c r="F69" s="3" t="s">
        <v>201</v>
      </c>
      <c r="G69" s="3" t="s">
        <v>20</v>
      </c>
      <c r="H69" s="3" t="s">
        <v>162</v>
      </c>
      <c r="I69" s="3" t="s">
        <v>26</v>
      </c>
      <c r="J69" s="13" t="s">
        <v>202</v>
      </c>
      <c r="K69" s="20"/>
      <c r="L69" s="6" t="s">
        <v>27</v>
      </c>
      <c r="M69" s="7">
        <v>2.15</v>
      </c>
      <c r="N69" s="7">
        <v>1.5</v>
      </c>
      <c r="O69" s="8" t="s">
        <v>25</v>
      </c>
      <c r="P69" s="7">
        <f t="shared" si="0"/>
        <v>104.25</v>
      </c>
      <c r="Q69" s="32">
        <f t="shared" si="1"/>
        <v>-1.5</v>
      </c>
      <c r="R69" s="9">
        <f t="shared" si="2"/>
        <v>7.506000000000002</v>
      </c>
      <c r="S69" s="10">
        <f t="shared" si="3"/>
        <v>111.756</v>
      </c>
      <c r="T69" s="11">
        <f t="shared" si="4"/>
        <v>0.46268656716417911</v>
      </c>
      <c r="U69" s="12">
        <f t="shared" si="5"/>
        <v>7.2000000000000008E-2</v>
      </c>
      <c r="V69">
        <f>COUNTIF($L$3:L69,1)</f>
        <v>31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53.25" customHeight="1" x14ac:dyDescent="0.2">
      <c r="A70" s="3">
        <v>68</v>
      </c>
      <c r="B70" s="4">
        <v>44125</v>
      </c>
      <c r="C70" s="3" t="s">
        <v>203</v>
      </c>
      <c r="D70" s="3" t="s">
        <v>103</v>
      </c>
      <c r="E70" s="3">
        <v>4</v>
      </c>
      <c r="F70" s="3" t="s">
        <v>204</v>
      </c>
      <c r="G70" s="3" t="s">
        <v>20</v>
      </c>
      <c r="H70" s="3" t="s">
        <v>24</v>
      </c>
      <c r="I70" s="3" t="s">
        <v>26</v>
      </c>
      <c r="J70" s="13" t="s">
        <v>205</v>
      </c>
      <c r="K70" s="20"/>
      <c r="L70" s="6" t="s">
        <v>27</v>
      </c>
      <c r="M70" s="7">
        <v>8.2460000000000004</v>
      </c>
      <c r="N70" s="7">
        <v>0.5</v>
      </c>
      <c r="O70" s="8" t="s">
        <v>25</v>
      </c>
      <c r="P70" s="7">
        <f t="shared" ref="P70:P91" si="6">P69+N70</f>
        <v>104.75</v>
      </c>
      <c r="Q70" s="32">
        <f t="shared" ref="Q70:Q91" si="7">IF(AND(L70="1",O70="ja"),(N70*M70*0.95)-N70,IF(AND(L70="1",O70="nein"),N70*M70-N70,-N70))</f>
        <v>-0.5</v>
      </c>
      <c r="R70" s="9">
        <f t="shared" ref="R70:R91" si="8">R69+Q70</f>
        <v>7.006000000000002</v>
      </c>
      <c r="S70" s="10">
        <f t="shared" ref="S70:S91" si="9">P70+R70</f>
        <v>111.756</v>
      </c>
      <c r="T70" s="11">
        <f t="shared" ref="T70:T91" si="10">V70/W70</f>
        <v>0.45588235294117646</v>
      </c>
      <c r="U70" s="12">
        <f t="shared" ref="U70:U91" si="11">((S70-P70)/P70)*100%</f>
        <v>6.6883054892601435E-2</v>
      </c>
      <c r="V70">
        <f>COUNTIF($L$3:L70,1)</f>
        <v>31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44128</v>
      </c>
      <c r="C71" s="3" t="s">
        <v>206</v>
      </c>
      <c r="D71" s="3" t="s">
        <v>38</v>
      </c>
      <c r="E71" s="3">
        <v>1</v>
      </c>
      <c r="F71" s="3" t="s">
        <v>39</v>
      </c>
      <c r="G71" s="3" t="s">
        <v>29</v>
      </c>
      <c r="H71" s="3" t="s">
        <v>24</v>
      </c>
      <c r="I71" s="3" t="s">
        <v>26</v>
      </c>
      <c r="J71" s="13" t="s">
        <v>31</v>
      </c>
      <c r="K71" s="20"/>
      <c r="L71" s="6" t="s">
        <v>22</v>
      </c>
      <c r="M71" s="7">
        <v>2</v>
      </c>
      <c r="N71" s="7">
        <v>1</v>
      </c>
      <c r="O71" s="8" t="s">
        <v>25</v>
      </c>
      <c r="P71" s="7">
        <f t="shared" si="6"/>
        <v>105.75</v>
      </c>
      <c r="Q71" s="36">
        <f t="shared" si="7"/>
        <v>1</v>
      </c>
      <c r="R71" s="9">
        <f t="shared" si="8"/>
        <v>8.006000000000002</v>
      </c>
      <c r="S71" s="10">
        <f t="shared" si="9"/>
        <v>113.756</v>
      </c>
      <c r="T71" s="11">
        <f t="shared" si="10"/>
        <v>0.46376811594202899</v>
      </c>
      <c r="U71" s="12">
        <f t="shared" si="11"/>
        <v>7.570685579196218E-2</v>
      </c>
      <c r="V71">
        <f>COUNTIF($L$3:L71,1)</f>
        <v>32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" customHeight="1" x14ac:dyDescent="0.2">
      <c r="A72" s="3">
        <v>70</v>
      </c>
      <c r="B72" s="4">
        <v>44128</v>
      </c>
      <c r="C72" s="3" t="s">
        <v>207</v>
      </c>
      <c r="D72" s="3" t="s">
        <v>38</v>
      </c>
      <c r="E72" s="3">
        <v>2</v>
      </c>
      <c r="F72" s="3" t="s">
        <v>208</v>
      </c>
      <c r="G72" s="3" t="s">
        <v>29</v>
      </c>
      <c r="H72" s="3" t="s">
        <v>162</v>
      </c>
      <c r="I72" s="3" t="s">
        <v>26</v>
      </c>
      <c r="J72" s="13" t="s">
        <v>209</v>
      </c>
      <c r="K72" s="20"/>
      <c r="L72" s="6" t="s">
        <v>27</v>
      </c>
      <c r="M72" s="7">
        <v>3.38</v>
      </c>
      <c r="N72" s="7">
        <v>1</v>
      </c>
      <c r="O72" s="8" t="s">
        <v>25</v>
      </c>
      <c r="P72" s="7">
        <f t="shared" si="6"/>
        <v>106.75</v>
      </c>
      <c r="Q72" s="32">
        <f t="shared" si="7"/>
        <v>-1</v>
      </c>
      <c r="R72" s="9">
        <f t="shared" si="8"/>
        <v>7.006000000000002</v>
      </c>
      <c r="S72" s="10">
        <f t="shared" si="9"/>
        <v>113.756</v>
      </c>
      <c r="T72" s="11">
        <f t="shared" si="10"/>
        <v>0.45714285714285713</v>
      </c>
      <c r="U72" s="12">
        <f t="shared" si="11"/>
        <v>6.5629976580796251E-2</v>
      </c>
      <c r="V72">
        <f>COUNTIF($L$3:L72,1)</f>
        <v>32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8.5" customHeight="1" x14ac:dyDescent="0.2">
      <c r="A73" s="3">
        <v>71</v>
      </c>
      <c r="B73" s="4">
        <v>44128</v>
      </c>
      <c r="C73" s="3" t="s">
        <v>210</v>
      </c>
      <c r="D73" s="3" t="s">
        <v>38</v>
      </c>
      <c r="E73" s="3">
        <v>2</v>
      </c>
      <c r="F73" s="3" t="s">
        <v>40</v>
      </c>
      <c r="G73" s="3" t="s">
        <v>20</v>
      </c>
      <c r="H73" s="3" t="s">
        <v>211</v>
      </c>
      <c r="I73" s="3" t="s">
        <v>26</v>
      </c>
      <c r="J73" s="13" t="s">
        <v>212</v>
      </c>
      <c r="K73" s="20"/>
      <c r="L73" s="6" t="s">
        <v>22</v>
      </c>
      <c r="M73" s="7">
        <v>2.56</v>
      </c>
      <c r="N73" s="7">
        <v>1</v>
      </c>
      <c r="O73" s="8" t="s">
        <v>23</v>
      </c>
      <c r="P73" s="7">
        <f t="shared" si="6"/>
        <v>107.75</v>
      </c>
      <c r="Q73" s="36">
        <f t="shared" si="7"/>
        <v>1.4319999999999999</v>
      </c>
      <c r="R73" s="9">
        <f t="shared" si="8"/>
        <v>8.4380000000000024</v>
      </c>
      <c r="S73" s="10">
        <f t="shared" si="9"/>
        <v>116.188</v>
      </c>
      <c r="T73" s="11">
        <f t="shared" si="10"/>
        <v>0.46478873239436619</v>
      </c>
      <c r="U73" s="12">
        <f t="shared" si="11"/>
        <v>7.8310904872389814E-2</v>
      </c>
      <c r="V73">
        <f>COUNTIF($L$3:L73,1)</f>
        <v>33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7.75" customHeight="1" x14ac:dyDescent="0.2">
      <c r="A74" s="3">
        <v>72</v>
      </c>
      <c r="B74" s="4">
        <v>44128</v>
      </c>
      <c r="C74" s="3" t="s">
        <v>213</v>
      </c>
      <c r="D74" s="3" t="s">
        <v>38</v>
      </c>
      <c r="E74" s="3">
        <v>2</v>
      </c>
      <c r="F74" s="3" t="s">
        <v>40</v>
      </c>
      <c r="G74" s="3" t="s">
        <v>20</v>
      </c>
      <c r="H74" s="3" t="s">
        <v>162</v>
      </c>
      <c r="I74" s="3" t="s">
        <v>26</v>
      </c>
      <c r="J74" s="13" t="s">
        <v>214</v>
      </c>
      <c r="K74" s="20" t="s">
        <v>190</v>
      </c>
      <c r="L74" s="6" t="s">
        <v>27</v>
      </c>
      <c r="M74" s="7">
        <v>2</v>
      </c>
      <c r="N74" s="7">
        <v>3</v>
      </c>
      <c r="O74" s="8" t="s">
        <v>25</v>
      </c>
      <c r="P74" s="7">
        <f t="shared" si="6"/>
        <v>110.75</v>
      </c>
      <c r="Q74" s="32">
        <f t="shared" si="7"/>
        <v>-3</v>
      </c>
      <c r="R74" s="9">
        <f t="shared" si="8"/>
        <v>5.4380000000000024</v>
      </c>
      <c r="S74" s="10">
        <f t="shared" si="9"/>
        <v>116.188</v>
      </c>
      <c r="T74" s="11">
        <f t="shared" si="10"/>
        <v>0.45833333333333331</v>
      </c>
      <c r="U74" s="12">
        <f t="shared" si="11"/>
        <v>4.91015801354402E-2</v>
      </c>
      <c r="V74">
        <f>COUNTIF($L$3:L74,1)</f>
        <v>33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44128</v>
      </c>
      <c r="C75" s="3" t="s">
        <v>215</v>
      </c>
      <c r="D75" s="3" t="s">
        <v>38</v>
      </c>
      <c r="E75" s="3">
        <v>1</v>
      </c>
      <c r="F75" s="3">
        <v>1</v>
      </c>
      <c r="G75" s="3" t="s">
        <v>20</v>
      </c>
      <c r="H75" s="3" t="s">
        <v>162</v>
      </c>
      <c r="I75" s="3" t="s">
        <v>26</v>
      </c>
      <c r="J75" s="5" t="s">
        <v>216</v>
      </c>
      <c r="K75" s="20"/>
      <c r="L75" s="6" t="s">
        <v>27</v>
      </c>
      <c r="M75" s="7">
        <v>2.2599999999999998</v>
      </c>
      <c r="N75" s="7">
        <v>2</v>
      </c>
      <c r="O75" s="8" t="s">
        <v>25</v>
      </c>
      <c r="P75" s="7">
        <f t="shared" si="6"/>
        <v>112.75</v>
      </c>
      <c r="Q75" s="32">
        <f t="shared" si="7"/>
        <v>-2</v>
      </c>
      <c r="R75" s="9">
        <f t="shared" si="8"/>
        <v>3.4380000000000024</v>
      </c>
      <c r="S75" s="10">
        <f t="shared" si="9"/>
        <v>116.188</v>
      </c>
      <c r="T75" s="11">
        <f t="shared" si="10"/>
        <v>0.45205479452054792</v>
      </c>
      <c r="U75" s="12">
        <f t="shared" si="11"/>
        <v>3.0492239467849246E-2</v>
      </c>
      <c r="V75">
        <f>COUNTIF($L$3:L75,1)</f>
        <v>33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38.25" x14ac:dyDescent="0.2">
      <c r="A76" s="3">
        <v>74</v>
      </c>
      <c r="B76" s="4">
        <v>44128</v>
      </c>
      <c r="C76" s="3" t="s">
        <v>217</v>
      </c>
      <c r="D76" s="3" t="s">
        <v>38</v>
      </c>
      <c r="E76" s="3">
        <v>3</v>
      </c>
      <c r="F76" s="3" t="s">
        <v>218</v>
      </c>
      <c r="G76" s="3" t="s">
        <v>20</v>
      </c>
      <c r="H76" s="3" t="s">
        <v>162</v>
      </c>
      <c r="I76" s="3" t="s">
        <v>26</v>
      </c>
      <c r="J76" s="13" t="s">
        <v>219</v>
      </c>
      <c r="K76" s="20"/>
      <c r="L76" s="6"/>
      <c r="M76" s="7">
        <v>2.2799999999999998</v>
      </c>
      <c r="N76" s="7">
        <v>1.5</v>
      </c>
      <c r="O76" s="8" t="s">
        <v>25</v>
      </c>
      <c r="P76" s="7">
        <f t="shared" si="6"/>
        <v>114.25</v>
      </c>
      <c r="Q76" s="32">
        <f t="shared" si="7"/>
        <v>-1.5</v>
      </c>
      <c r="R76" s="9">
        <f t="shared" si="8"/>
        <v>1.9380000000000024</v>
      </c>
      <c r="S76" s="10">
        <f t="shared" si="9"/>
        <v>116.188</v>
      </c>
      <c r="T76" s="11">
        <f t="shared" si="10"/>
        <v>0.44594594594594594</v>
      </c>
      <c r="U76" s="12">
        <f t="shared" si="11"/>
        <v>1.6962800875273545E-2</v>
      </c>
      <c r="V76">
        <f>COUNTIF($L$3:L76,1)</f>
        <v>33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44128</v>
      </c>
      <c r="C77" s="3" t="s">
        <v>220</v>
      </c>
      <c r="D77" s="3" t="s">
        <v>38</v>
      </c>
      <c r="E77" s="3">
        <v>2</v>
      </c>
      <c r="F77" s="3" t="s">
        <v>43</v>
      </c>
      <c r="G77" s="3" t="s">
        <v>20</v>
      </c>
      <c r="H77" s="3" t="s">
        <v>162</v>
      </c>
      <c r="I77" s="3" t="s">
        <v>26</v>
      </c>
      <c r="J77" s="13" t="s">
        <v>221</v>
      </c>
      <c r="K77" s="20"/>
      <c r="L77" s="6" t="s">
        <v>27</v>
      </c>
      <c r="M77" s="7">
        <v>2.1800000000000002</v>
      </c>
      <c r="N77" s="7">
        <v>1.5</v>
      </c>
      <c r="O77" s="8" t="s">
        <v>25</v>
      </c>
      <c r="P77" s="7">
        <f t="shared" si="6"/>
        <v>115.75</v>
      </c>
      <c r="Q77" s="32">
        <f t="shared" si="7"/>
        <v>-1.5</v>
      </c>
      <c r="R77" s="9">
        <f t="shared" si="8"/>
        <v>0.43800000000000239</v>
      </c>
      <c r="S77" s="10">
        <f t="shared" si="9"/>
        <v>116.188</v>
      </c>
      <c r="T77" s="11">
        <f t="shared" si="10"/>
        <v>0.44</v>
      </c>
      <c r="U77" s="12">
        <f t="shared" si="11"/>
        <v>3.7840172786177311E-3</v>
      </c>
      <c r="V77">
        <f>COUNTIF($L$3:L77,1)</f>
        <v>33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44129</v>
      </c>
      <c r="C78" s="3" t="s">
        <v>222</v>
      </c>
      <c r="D78" s="3" t="s">
        <v>38</v>
      </c>
      <c r="E78" s="3">
        <v>1</v>
      </c>
      <c r="F78" s="3">
        <v>1</v>
      </c>
      <c r="G78" s="3" t="s">
        <v>29</v>
      </c>
      <c r="H78" s="3" t="s">
        <v>193</v>
      </c>
      <c r="I78" s="3" t="s">
        <v>26</v>
      </c>
      <c r="J78" s="5" t="s">
        <v>34</v>
      </c>
      <c r="K78" s="20" t="s">
        <v>223</v>
      </c>
      <c r="L78" s="6" t="s">
        <v>27</v>
      </c>
      <c r="M78" s="7">
        <v>2.2200000000000002</v>
      </c>
      <c r="N78" s="7">
        <v>1.5</v>
      </c>
      <c r="O78" s="8" t="s">
        <v>25</v>
      </c>
      <c r="P78" s="7">
        <f t="shared" si="6"/>
        <v>117.25</v>
      </c>
      <c r="Q78" s="32">
        <f t="shared" si="7"/>
        <v>-1.5</v>
      </c>
      <c r="R78" s="9">
        <f t="shared" si="8"/>
        <v>-1.0619999999999976</v>
      </c>
      <c r="S78" s="10">
        <f t="shared" si="9"/>
        <v>116.188</v>
      </c>
      <c r="T78" s="11">
        <f t="shared" si="10"/>
        <v>0.43421052631578949</v>
      </c>
      <c r="U78" s="12">
        <f t="shared" si="11"/>
        <v>-9.057569296375247E-3</v>
      </c>
      <c r="V78">
        <f>COUNTIF($L$3:L78,1)</f>
        <v>33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44129</v>
      </c>
      <c r="C79" s="3" t="s">
        <v>224</v>
      </c>
      <c r="D79" s="3" t="s">
        <v>38</v>
      </c>
      <c r="E79" s="3">
        <v>2</v>
      </c>
      <c r="F79" s="3" t="s">
        <v>129</v>
      </c>
      <c r="G79" s="3" t="s">
        <v>29</v>
      </c>
      <c r="H79" s="3" t="s">
        <v>193</v>
      </c>
      <c r="I79" s="3" t="s">
        <v>26</v>
      </c>
      <c r="J79" s="13" t="s">
        <v>225</v>
      </c>
      <c r="K79" s="20"/>
      <c r="L79" s="6" t="s">
        <v>27</v>
      </c>
      <c r="M79" s="7">
        <v>2.5099999999999998</v>
      </c>
      <c r="N79" s="7">
        <v>2</v>
      </c>
      <c r="O79" s="8" t="s">
        <v>25</v>
      </c>
      <c r="P79" s="7">
        <f t="shared" si="6"/>
        <v>119.25</v>
      </c>
      <c r="Q79" s="32">
        <f t="shared" si="7"/>
        <v>-2</v>
      </c>
      <c r="R79" s="9">
        <f t="shared" si="8"/>
        <v>-3.0619999999999976</v>
      </c>
      <c r="S79" s="10">
        <f t="shared" si="9"/>
        <v>116.188</v>
      </c>
      <c r="T79" s="11">
        <f t="shared" si="10"/>
        <v>0.42857142857142855</v>
      </c>
      <c r="U79" s="12">
        <f t="shared" si="11"/>
        <v>-2.5677148846960148E-2</v>
      </c>
      <c r="V79">
        <f>COUNTIF($L$3:L79,1)</f>
        <v>33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44129</v>
      </c>
      <c r="C80" s="3" t="s">
        <v>226</v>
      </c>
      <c r="D80" s="3" t="s">
        <v>38</v>
      </c>
      <c r="E80" s="3">
        <v>2</v>
      </c>
      <c r="F80" s="3" t="s">
        <v>227</v>
      </c>
      <c r="G80" s="3" t="s">
        <v>29</v>
      </c>
      <c r="H80" s="3" t="s">
        <v>228</v>
      </c>
      <c r="I80" s="3" t="s">
        <v>26</v>
      </c>
      <c r="J80" s="13" t="s">
        <v>229</v>
      </c>
      <c r="K80" s="20" t="s">
        <v>230</v>
      </c>
      <c r="L80" s="6" t="s">
        <v>22</v>
      </c>
      <c r="M80" s="7">
        <v>3.28</v>
      </c>
      <c r="N80" s="7">
        <v>1</v>
      </c>
      <c r="O80" s="8" t="s">
        <v>25</v>
      </c>
      <c r="P80" s="7">
        <f t="shared" si="6"/>
        <v>120.25</v>
      </c>
      <c r="Q80" s="36">
        <f t="shared" si="7"/>
        <v>2.2799999999999998</v>
      </c>
      <c r="R80" s="9">
        <f t="shared" si="8"/>
        <v>-0.78199999999999781</v>
      </c>
      <c r="S80" s="10">
        <f t="shared" si="9"/>
        <v>119.468</v>
      </c>
      <c r="T80" s="11">
        <f t="shared" si="10"/>
        <v>0.4358974358974359</v>
      </c>
      <c r="U80" s="12">
        <f t="shared" si="11"/>
        <v>-6.5031185031184735E-3</v>
      </c>
      <c r="V80">
        <f>COUNTIF($L$3:L80,1)</f>
        <v>34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44129</v>
      </c>
      <c r="C81" s="3" t="s">
        <v>231</v>
      </c>
      <c r="D81" s="3" t="s">
        <v>38</v>
      </c>
      <c r="E81" s="3">
        <v>2</v>
      </c>
      <c r="F81" s="3" t="s">
        <v>232</v>
      </c>
      <c r="G81" s="3" t="s">
        <v>20</v>
      </c>
      <c r="H81" s="3" t="s">
        <v>193</v>
      </c>
      <c r="I81" s="3" t="s">
        <v>26</v>
      </c>
      <c r="J81" s="13" t="s">
        <v>233</v>
      </c>
      <c r="K81" s="20"/>
      <c r="L81" s="6" t="s">
        <v>27</v>
      </c>
      <c r="M81" s="7">
        <v>2.23</v>
      </c>
      <c r="N81" s="7">
        <v>2</v>
      </c>
      <c r="O81" s="8" t="s">
        <v>25</v>
      </c>
      <c r="P81" s="7">
        <f t="shared" si="6"/>
        <v>122.25</v>
      </c>
      <c r="Q81" s="32">
        <f t="shared" si="7"/>
        <v>-2</v>
      </c>
      <c r="R81" s="9">
        <f t="shared" si="8"/>
        <v>-2.7819999999999978</v>
      </c>
      <c r="S81" s="10">
        <f t="shared" si="9"/>
        <v>119.468</v>
      </c>
      <c r="T81" s="11">
        <f t="shared" si="10"/>
        <v>0.43037974683544306</v>
      </c>
      <c r="U81" s="12">
        <f t="shared" si="11"/>
        <v>-2.2756646216768886E-2</v>
      </c>
      <c r="V81">
        <f>COUNTIF($L$3:L81,1)</f>
        <v>34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8" customHeight="1" x14ac:dyDescent="0.2">
      <c r="A82" s="3">
        <v>80</v>
      </c>
      <c r="B82" s="4">
        <v>44129</v>
      </c>
      <c r="C82" s="3" t="s">
        <v>234</v>
      </c>
      <c r="D82" s="3" t="s">
        <v>38</v>
      </c>
      <c r="E82" s="3">
        <v>1</v>
      </c>
      <c r="F82" s="3">
        <v>2</v>
      </c>
      <c r="G82" s="3" t="s">
        <v>20</v>
      </c>
      <c r="H82" s="3" t="s">
        <v>228</v>
      </c>
      <c r="I82" s="3" t="s">
        <v>26</v>
      </c>
      <c r="J82" s="13" t="s">
        <v>235</v>
      </c>
      <c r="K82" s="20"/>
      <c r="L82" s="6" t="s">
        <v>22</v>
      </c>
      <c r="M82" s="7">
        <v>2.17</v>
      </c>
      <c r="N82" s="7">
        <v>1.5</v>
      </c>
      <c r="O82" s="8" t="s">
        <v>25</v>
      </c>
      <c r="P82" s="7">
        <f t="shared" si="6"/>
        <v>123.75</v>
      </c>
      <c r="Q82" s="36">
        <f t="shared" si="7"/>
        <v>1.7549999999999999</v>
      </c>
      <c r="R82" s="9">
        <f t="shared" si="8"/>
        <v>-1.0269999999999979</v>
      </c>
      <c r="S82" s="10">
        <f t="shared" si="9"/>
        <v>122.723</v>
      </c>
      <c r="T82" s="11">
        <f t="shared" si="10"/>
        <v>0.4375</v>
      </c>
      <c r="U82" s="12">
        <f t="shared" si="11"/>
        <v>-8.2989898989899065E-3</v>
      </c>
      <c r="V82">
        <f>COUNTIF($L$3:L82,1)</f>
        <v>35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44129</v>
      </c>
      <c r="C83" s="3" t="s">
        <v>236</v>
      </c>
      <c r="D83" s="3" t="s">
        <v>38</v>
      </c>
      <c r="E83" s="3">
        <v>2</v>
      </c>
      <c r="F83" s="3" t="s">
        <v>43</v>
      </c>
      <c r="G83" s="3" t="s">
        <v>20</v>
      </c>
      <c r="H83" s="3" t="s">
        <v>24</v>
      </c>
      <c r="I83" s="3" t="s">
        <v>26</v>
      </c>
      <c r="J83" s="13" t="s">
        <v>237</v>
      </c>
      <c r="K83" s="20" t="s">
        <v>164</v>
      </c>
      <c r="L83" s="6" t="s">
        <v>27</v>
      </c>
      <c r="M83" s="7">
        <v>1.9330000000000001</v>
      </c>
      <c r="N83" s="7">
        <v>1.5</v>
      </c>
      <c r="O83" s="8" t="s">
        <v>25</v>
      </c>
      <c r="P83" s="7">
        <f t="shared" si="6"/>
        <v>125.25</v>
      </c>
      <c r="Q83" s="32">
        <f t="shared" si="7"/>
        <v>-1.5</v>
      </c>
      <c r="R83" s="9">
        <f t="shared" si="8"/>
        <v>-2.5269999999999979</v>
      </c>
      <c r="S83" s="10">
        <f t="shared" si="9"/>
        <v>122.723</v>
      </c>
      <c r="T83" s="11">
        <f t="shared" si="10"/>
        <v>0.43209876543209874</v>
      </c>
      <c r="U83" s="12">
        <f t="shared" si="11"/>
        <v>-2.017564870259482E-2</v>
      </c>
      <c r="V83">
        <f>COUNTIF($L$3:L83,1)</f>
        <v>35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7.25" customHeight="1" x14ac:dyDescent="0.2">
      <c r="A84" s="3">
        <v>82</v>
      </c>
      <c r="B84" s="4">
        <v>44129</v>
      </c>
      <c r="C84" s="3" t="s">
        <v>238</v>
      </c>
      <c r="D84" s="3" t="s">
        <v>38</v>
      </c>
      <c r="E84" s="3">
        <v>1</v>
      </c>
      <c r="F84" s="3" t="s">
        <v>30</v>
      </c>
      <c r="G84" s="3" t="s">
        <v>29</v>
      </c>
      <c r="H84" s="3" t="s">
        <v>24</v>
      </c>
      <c r="I84" s="3" t="s">
        <v>26</v>
      </c>
      <c r="J84" s="13" t="s">
        <v>32</v>
      </c>
      <c r="K84" s="20"/>
      <c r="L84" s="6" t="s">
        <v>22</v>
      </c>
      <c r="M84" s="7">
        <v>1.9</v>
      </c>
      <c r="N84" s="7">
        <v>2</v>
      </c>
      <c r="O84" s="8" t="s">
        <v>25</v>
      </c>
      <c r="P84" s="7">
        <f t="shared" si="6"/>
        <v>127.25</v>
      </c>
      <c r="Q84" s="36">
        <f t="shared" si="7"/>
        <v>1.7999999999999998</v>
      </c>
      <c r="R84" s="9">
        <f t="shared" si="8"/>
        <v>-0.72699999999999809</v>
      </c>
      <c r="S84" s="10">
        <f t="shared" si="9"/>
        <v>126.523</v>
      </c>
      <c r="T84" s="11">
        <f t="shared" si="10"/>
        <v>0.43902439024390244</v>
      </c>
      <c r="U84" s="12">
        <f t="shared" si="11"/>
        <v>-5.7131630648330359E-3</v>
      </c>
      <c r="V84">
        <f>COUNTIF($L$3:L84,1)</f>
        <v>36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38.25" x14ac:dyDescent="0.2">
      <c r="A85" s="3">
        <v>83</v>
      </c>
      <c r="B85" s="4">
        <v>44129</v>
      </c>
      <c r="C85" s="3" t="s">
        <v>239</v>
      </c>
      <c r="D85" s="3" t="s">
        <v>45</v>
      </c>
      <c r="E85" s="3">
        <v>3</v>
      </c>
      <c r="F85" s="3" t="s">
        <v>240</v>
      </c>
      <c r="G85" s="3" t="s">
        <v>20</v>
      </c>
      <c r="H85" s="3" t="s">
        <v>53</v>
      </c>
      <c r="I85" s="3" t="s">
        <v>26</v>
      </c>
      <c r="J85" s="13" t="s">
        <v>241</v>
      </c>
      <c r="K85" s="20"/>
      <c r="L85" s="6" t="s">
        <v>22</v>
      </c>
      <c r="M85" s="7">
        <v>2.7</v>
      </c>
      <c r="N85" s="7">
        <v>2.5</v>
      </c>
      <c r="O85" s="8" t="s">
        <v>23</v>
      </c>
      <c r="P85" s="7">
        <f t="shared" si="6"/>
        <v>129.75</v>
      </c>
      <c r="Q85" s="36">
        <f t="shared" si="7"/>
        <v>3.9124999999999996</v>
      </c>
      <c r="R85" s="9">
        <f t="shared" si="8"/>
        <v>3.1855000000000016</v>
      </c>
      <c r="S85" s="10">
        <f t="shared" si="9"/>
        <v>132.93549999999999</v>
      </c>
      <c r="T85" s="11">
        <f t="shared" si="10"/>
        <v>0.44578313253012047</v>
      </c>
      <c r="U85" s="12">
        <f t="shared" si="11"/>
        <v>2.4551059730250409E-2</v>
      </c>
      <c r="V85">
        <f>COUNTIF($L$3:L85,1)</f>
        <v>37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7.25" customHeight="1" x14ac:dyDescent="0.2">
      <c r="A86" s="3">
        <v>84</v>
      </c>
      <c r="B86" s="4">
        <v>44129</v>
      </c>
      <c r="C86" s="3" t="s">
        <v>145</v>
      </c>
      <c r="D86" s="3" t="s">
        <v>45</v>
      </c>
      <c r="E86" s="3">
        <v>6</v>
      </c>
      <c r="F86" s="3">
        <v>1</v>
      </c>
      <c r="G86" s="3" t="s">
        <v>20</v>
      </c>
      <c r="H86" s="3" t="s">
        <v>53</v>
      </c>
      <c r="I86" s="3" t="s">
        <v>26</v>
      </c>
      <c r="J86" s="5" t="s">
        <v>146</v>
      </c>
      <c r="K86" s="20"/>
      <c r="L86" s="6" t="s">
        <v>27</v>
      </c>
      <c r="M86" s="7">
        <v>20.38</v>
      </c>
      <c r="N86" s="7">
        <v>0.3</v>
      </c>
      <c r="O86" s="8" t="s">
        <v>23</v>
      </c>
      <c r="P86" s="7">
        <f t="shared" si="6"/>
        <v>130.05000000000001</v>
      </c>
      <c r="Q86" s="32">
        <f t="shared" si="7"/>
        <v>-0.3</v>
      </c>
      <c r="R86" s="26">
        <f t="shared" si="8"/>
        <v>2.8855000000000017</v>
      </c>
      <c r="S86" s="27">
        <f t="shared" si="9"/>
        <v>132.93550000000002</v>
      </c>
      <c r="T86" s="28">
        <f t="shared" si="10"/>
        <v>0.44047619047619047</v>
      </c>
      <c r="U86" s="12">
        <f t="shared" si="11"/>
        <v>2.2187620146097712E-2</v>
      </c>
      <c r="V86">
        <f>COUNTIF($L$3:L86,1)</f>
        <v>37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44130</v>
      </c>
      <c r="C87" s="3" t="s">
        <v>242</v>
      </c>
      <c r="D87" s="3" t="s">
        <v>45</v>
      </c>
      <c r="E87" s="3">
        <v>2</v>
      </c>
      <c r="F87" s="3" t="s">
        <v>243</v>
      </c>
      <c r="G87" s="3" t="s">
        <v>20</v>
      </c>
      <c r="H87" s="3" t="s">
        <v>53</v>
      </c>
      <c r="I87" s="3" t="s">
        <v>26</v>
      </c>
      <c r="J87" s="13" t="s">
        <v>244</v>
      </c>
      <c r="K87" s="20"/>
      <c r="L87" s="6" t="s">
        <v>27</v>
      </c>
      <c r="M87" s="7">
        <v>6.2</v>
      </c>
      <c r="N87" s="7">
        <v>0.5</v>
      </c>
      <c r="O87" s="8" t="s">
        <v>23</v>
      </c>
      <c r="P87" s="7">
        <f t="shared" si="6"/>
        <v>130.55000000000001</v>
      </c>
      <c r="Q87" s="32">
        <f t="shared" si="7"/>
        <v>-0.5</v>
      </c>
      <c r="R87" s="9">
        <f t="shared" si="8"/>
        <v>2.3855000000000017</v>
      </c>
      <c r="S87" s="10">
        <f t="shared" si="9"/>
        <v>132.93550000000002</v>
      </c>
      <c r="T87" s="11">
        <f t="shared" si="10"/>
        <v>0.43529411764705883</v>
      </c>
      <c r="U87" s="12">
        <f t="shared" si="11"/>
        <v>1.827269245499814E-2</v>
      </c>
      <c r="V87">
        <f>COUNTIF($L$3:L87,1)</f>
        <v>37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38.25" x14ac:dyDescent="0.2">
      <c r="A88" s="3">
        <v>86</v>
      </c>
      <c r="B88" s="4">
        <v>44131</v>
      </c>
      <c r="C88" s="3" t="s">
        <v>245</v>
      </c>
      <c r="D88" s="3" t="s">
        <v>103</v>
      </c>
      <c r="E88" s="3">
        <v>3</v>
      </c>
      <c r="F88" s="3" t="s">
        <v>246</v>
      </c>
      <c r="G88" s="3" t="s">
        <v>20</v>
      </c>
      <c r="H88" s="3" t="s">
        <v>24</v>
      </c>
      <c r="I88" s="3" t="s">
        <v>26</v>
      </c>
      <c r="J88" s="13" t="s">
        <v>247</v>
      </c>
      <c r="K88" s="20" t="s">
        <v>248</v>
      </c>
      <c r="L88" s="6" t="s">
        <v>27</v>
      </c>
      <c r="M88" s="7">
        <v>2.15</v>
      </c>
      <c r="N88" s="7">
        <v>2</v>
      </c>
      <c r="O88" s="8" t="s">
        <v>25</v>
      </c>
      <c r="P88" s="7">
        <f t="shared" si="6"/>
        <v>132.55000000000001</v>
      </c>
      <c r="Q88" s="32">
        <f t="shared" si="7"/>
        <v>-2</v>
      </c>
      <c r="R88" s="9">
        <f t="shared" si="8"/>
        <v>0.38550000000000173</v>
      </c>
      <c r="S88" s="10">
        <f t="shared" si="9"/>
        <v>132.93550000000002</v>
      </c>
      <c r="T88" s="11">
        <f t="shared" si="10"/>
        <v>0.43023255813953487</v>
      </c>
      <c r="U88" s="12">
        <f t="shared" si="11"/>
        <v>2.9083364768012635E-3</v>
      </c>
      <c r="V88">
        <f>COUNTIF($L$3:L88,1)</f>
        <v>37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5.5" x14ac:dyDescent="0.2">
      <c r="A89" s="3">
        <v>87</v>
      </c>
      <c r="B89" s="4">
        <v>44132</v>
      </c>
      <c r="C89" s="3" t="s">
        <v>249</v>
      </c>
      <c r="D89" s="3" t="s">
        <v>38</v>
      </c>
      <c r="E89" s="3">
        <v>2</v>
      </c>
      <c r="F89" s="3" t="s">
        <v>250</v>
      </c>
      <c r="G89" s="3" t="s">
        <v>20</v>
      </c>
      <c r="H89" s="3" t="s">
        <v>162</v>
      </c>
      <c r="I89" s="3" t="s">
        <v>26</v>
      </c>
      <c r="J89" s="13" t="s">
        <v>251</v>
      </c>
      <c r="K89" s="20"/>
      <c r="L89" s="6" t="s">
        <v>27</v>
      </c>
      <c r="M89" s="7">
        <v>3.2</v>
      </c>
      <c r="N89" s="7">
        <v>1</v>
      </c>
      <c r="O89" s="8" t="s">
        <v>25</v>
      </c>
      <c r="P89" s="7">
        <f t="shared" si="6"/>
        <v>133.55000000000001</v>
      </c>
      <c r="Q89" s="32">
        <f t="shared" si="7"/>
        <v>-1</v>
      </c>
      <c r="R89" s="9">
        <f t="shared" si="8"/>
        <v>-0.61449999999999827</v>
      </c>
      <c r="S89" s="10">
        <f t="shared" si="9"/>
        <v>132.93550000000002</v>
      </c>
      <c r="T89" s="11">
        <f t="shared" si="10"/>
        <v>0.42528735632183906</v>
      </c>
      <c r="U89" s="12">
        <f t="shared" si="11"/>
        <v>-4.6012729314862779E-3</v>
      </c>
      <c r="V89">
        <f>COUNTIF($L$3:L89,1)</f>
        <v>37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44135</v>
      </c>
      <c r="C90" s="3" t="s">
        <v>252</v>
      </c>
      <c r="D90" s="3" t="s">
        <v>103</v>
      </c>
      <c r="E90" s="3">
        <v>2</v>
      </c>
      <c r="F90" s="3" t="s">
        <v>232</v>
      </c>
      <c r="G90" s="3" t="s">
        <v>20</v>
      </c>
      <c r="H90" s="3" t="s">
        <v>253</v>
      </c>
      <c r="I90" s="3" t="s">
        <v>26</v>
      </c>
      <c r="J90" s="13" t="s">
        <v>254</v>
      </c>
      <c r="K90" s="20" t="s">
        <v>164</v>
      </c>
      <c r="L90" s="6" t="s">
        <v>27</v>
      </c>
      <c r="M90" s="7">
        <v>2.09</v>
      </c>
      <c r="N90" s="7">
        <v>2</v>
      </c>
      <c r="O90" s="8" t="s">
        <v>25</v>
      </c>
      <c r="P90" s="7">
        <f t="shared" si="6"/>
        <v>135.55000000000001</v>
      </c>
      <c r="Q90" s="32">
        <f t="shared" si="7"/>
        <v>-2</v>
      </c>
      <c r="R90" s="9">
        <f t="shared" si="8"/>
        <v>-2.6144999999999983</v>
      </c>
      <c r="S90" s="10">
        <f t="shared" si="9"/>
        <v>132.93550000000002</v>
      </c>
      <c r="T90" s="11">
        <f t="shared" si="10"/>
        <v>0.42045454545454547</v>
      </c>
      <c r="U90" s="12">
        <f t="shared" si="11"/>
        <v>-1.9288085577277701E-2</v>
      </c>
      <c r="V90">
        <f>COUNTIF($L$3:L90,1)</f>
        <v>37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38.25" x14ac:dyDescent="0.2">
      <c r="A91" s="3">
        <v>89</v>
      </c>
      <c r="B91" s="4">
        <v>44135</v>
      </c>
      <c r="C91" s="3" t="s">
        <v>255</v>
      </c>
      <c r="D91" s="3" t="s">
        <v>103</v>
      </c>
      <c r="E91" s="3">
        <v>3</v>
      </c>
      <c r="F91" s="3" t="s">
        <v>256</v>
      </c>
      <c r="G91" s="3" t="s">
        <v>20</v>
      </c>
      <c r="H91" s="3" t="s">
        <v>162</v>
      </c>
      <c r="I91" s="3" t="s">
        <v>26</v>
      </c>
      <c r="J91" s="13" t="s">
        <v>257</v>
      </c>
      <c r="K91" s="20"/>
      <c r="L91" s="6" t="s">
        <v>27</v>
      </c>
      <c r="M91" s="7">
        <v>8.65</v>
      </c>
      <c r="N91" s="7">
        <v>0.5</v>
      </c>
      <c r="O91" s="8" t="s">
        <v>25</v>
      </c>
      <c r="P91" s="7">
        <f t="shared" si="6"/>
        <v>136.05000000000001</v>
      </c>
      <c r="Q91" s="32">
        <f t="shared" si="7"/>
        <v>-0.5</v>
      </c>
      <c r="R91" s="26">
        <f t="shared" si="8"/>
        <v>-3.1144999999999983</v>
      </c>
      <c r="S91" s="27">
        <f t="shared" si="9"/>
        <v>132.93550000000002</v>
      </c>
      <c r="T91" s="28">
        <f t="shared" si="10"/>
        <v>0.4157303370786517</v>
      </c>
      <c r="U91" s="12">
        <f t="shared" si="11"/>
        <v>-2.2892319000367454E-2</v>
      </c>
      <c r="V91">
        <f>COUNTIF($L$3:L91,1)</f>
        <v>37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</sheetData>
  <sheetProtection selectLockedCells="1" selectUnlockedCells="1"/>
  <autoFilter ref="A1:IK9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2020-11-04T19:49:21Z</dcterms:modified>
</cp:coreProperties>
</file>