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/>
  <mc:AlternateContent xmlns:mc="http://schemas.openxmlformats.org/markup-compatibility/2006">
    <mc:Choice Requires="x15">
      <x15ac:absPath xmlns:x15ac="http://schemas.microsoft.com/office/spreadsheetml/2010/11/ac" url="D:\Dropbox\Tippbrüder\Statistik\"/>
    </mc:Choice>
  </mc:AlternateContent>
  <xr:revisionPtr revIDLastSave="0" documentId="13_ncr:1_{CA8F97A6-FA4A-4B5E-A65B-6AF64A777B2C}" xr6:coauthVersionLast="44" xr6:coauthVersionMax="44" xr10:uidLastSave="{00000000-0000-0000-0000-000000000000}"/>
  <bookViews>
    <workbookView xWindow="-23670" yWindow="2715" windowWidth="21600" windowHeight="11385" tabRatio="282" xr2:uid="{00000000-000D-0000-FFFF-FFFF00000000}"/>
  </bookViews>
  <sheets>
    <sheet name="März" sheetId="1" r:id="rId1"/>
  </sheets>
  <definedNames>
    <definedName name="__Anonymous_Sheet_DB__1">März!#REF!</definedName>
    <definedName name="__xlnm._FilterDatabase" localSheetId="0">März!#REF!</definedName>
    <definedName name="__xlnm._FilterDatabase_1">März!#REF!</definedName>
    <definedName name="_xlnm._FilterDatabase" localSheetId="0" hidden="1">März!$A$1:$IK$27</definedName>
    <definedName name="Excel_BuiltIn__FilterDatabase" localSheetId="0">März!#REF!</definedName>
    <definedName name="Excel_BuiltIn__FilterDatabase_1">März!#REF!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V42" i="1" l="1"/>
  <c r="T42" i="1" s="1"/>
  <c r="Q42" i="1"/>
  <c r="V41" i="1"/>
  <c r="T41" i="1" s="1"/>
  <c r="Q41" i="1"/>
  <c r="V40" i="1"/>
  <c r="T40" i="1"/>
  <c r="Q40" i="1"/>
  <c r="V39" i="1"/>
  <c r="T39" i="1"/>
  <c r="Q39" i="1"/>
  <c r="V38" i="1"/>
  <c r="T38" i="1" s="1"/>
  <c r="Q38" i="1"/>
  <c r="V37" i="1"/>
  <c r="T37" i="1" s="1"/>
  <c r="Q37" i="1"/>
  <c r="V36" i="1"/>
  <c r="T36" i="1"/>
  <c r="Q36" i="1"/>
  <c r="V35" i="1"/>
  <c r="T35" i="1"/>
  <c r="Q35" i="1"/>
  <c r="V34" i="1"/>
  <c r="T34" i="1" s="1"/>
  <c r="Q34" i="1"/>
  <c r="V33" i="1"/>
  <c r="T33" i="1" s="1"/>
  <c r="Q33" i="1"/>
  <c r="V32" i="1"/>
  <c r="T32" i="1"/>
  <c r="Q32" i="1"/>
  <c r="V31" i="1"/>
  <c r="T31" i="1"/>
  <c r="Q31" i="1"/>
  <c r="V30" i="1"/>
  <c r="T30" i="1" s="1"/>
  <c r="Q30" i="1"/>
  <c r="V29" i="1"/>
  <c r="T29" i="1" s="1"/>
  <c r="Q29" i="1"/>
  <c r="V28" i="1"/>
  <c r="T28" i="1"/>
  <c r="Q28" i="1"/>
  <c r="R28" i="1" s="1"/>
  <c r="R29" i="1" s="1"/>
  <c r="R30" i="1" s="1"/>
  <c r="R31" i="1" s="1"/>
  <c r="R32" i="1" s="1"/>
  <c r="R33" i="1" s="1"/>
  <c r="R34" i="1" s="1"/>
  <c r="R35" i="1" s="1"/>
  <c r="R36" i="1" s="1"/>
  <c r="R37" i="1" s="1"/>
  <c r="R38" i="1" s="1"/>
  <c r="R39" i="1" s="1"/>
  <c r="R40" i="1" s="1"/>
  <c r="R41" i="1" s="1"/>
  <c r="R42" i="1" s="1"/>
  <c r="P28" i="1"/>
  <c r="P29" i="1" s="1"/>
  <c r="P30" i="1" l="1"/>
  <c r="S29" i="1"/>
  <c r="U29" i="1" s="1"/>
  <c r="S28" i="1"/>
  <c r="U28" i="1" s="1"/>
  <c r="P31" i="1" l="1"/>
  <c r="S30" i="1"/>
  <c r="U30" i="1" s="1"/>
  <c r="P32" i="1" l="1"/>
  <c r="S31" i="1"/>
  <c r="U31" i="1" s="1"/>
  <c r="P33" i="1" l="1"/>
  <c r="S32" i="1"/>
  <c r="U32" i="1" s="1"/>
  <c r="P34" i="1" l="1"/>
  <c r="S33" i="1"/>
  <c r="U33" i="1" s="1"/>
  <c r="P35" i="1" l="1"/>
  <c r="S34" i="1"/>
  <c r="U34" i="1" s="1"/>
  <c r="P36" i="1" l="1"/>
  <c r="S35" i="1"/>
  <c r="U35" i="1" s="1"/>
  <c r="P37" i="1" l="1"/>
  <c r="S36" i="1"/>
  <c r="U36" i="1" s="1"/>
  <c r="P38" i="1" l="1"/>
  <c r="S37" i="1"/>
  <c r="U37" i="1" s="1"/>
  <c r="P39" i="1" l="1"/>
  <c r="S38" i="1"/>
  <c r="U38" i="1" s="1"/>
  <c r="P40" i="1" l="1"/>
  <c r="S39" i="1"/>
  <c r="U39" i="1" s="1"/>
  <c r="P41" i="1" l="1"/>
  <c r="S40" i="1"/>
  <c r="U40" i="1" s="1"/>
  <c r="P42" i="1" l="1"/>
  <c r="S42" i="1" s="1"/>
  <c r="U42" i="1" s="1"/>
  <c r="S41" i="1"/>
  <c r="U41" i="1" s="1"/>
  <c r="V27" i="1" l="1"/>
  <c r="T27" i="1" s="1"/>
  <c r="Q27" i="1"/>
  <c r="V26" i="1"/>
  <c r="T26" i="1" s="1"/>
  <c r="Q26" i="1"/>
  <c r="V25" i="1"/>
  <c r="T25" i="1" s="1"/>
  <c r="Q25" i="1"/>
  <c r="V24" i="1"/>
  <c r="T24" i="1"/>
  <c r="Q24" i="1"/>
  <c r="V23" i="1"/>
  <c r="T23" i="1" s="1"/>
  <c r="Q23" i="1"/>
  <c r="V22" i="1"/>
  <c r="T22" i="1" s="1"/>
  <c r="Q22" i="1"/>
  <c r="V21" i="1"/>
  <c r="T21" i="1" s="1"/>
  <c r="Q21" i="1"/>
  <c r="V20" i="1"/>
  <c r="T20" i="1" s="1"/>
  <c r="Q20" i="1"/>
  <c r="V19" i="1"/>
  <c r="T19" i="1" s="1"/>
  <c r="Q19" i="1"/>
  <c r="V18" i="1"/>
  <c r="T18" i="1" s="1"/>
  <c r="Q18" i="1"/>
  <c r="V17" i="1"/>
  <c r="T17" i="1" s="1"/>
  <c r="Q17" i="1"/>
  <c r="V16" i="1"/>
  <c r="T16" i="1" s="1"/>
  <c r="Q16" i="1"/>
  <c r="V15" i="1"/>
  <c r="T15" i="1" s="1"/>
  <c r="Q15" i="1"/>
  <c r="V14" i="1"/>
  <c r="T14" i="1" s="1"/>
  <c r="Q14" i="1"/>
  <c r="V13" i="1"/>
  <c r="T13" i="1" s="1"/>
  <c r="Q13" i="1"/>
  <c r="V12" i="1"/>
  <c r="T12" i="1" s="1"/>
  <c r="Q12" i="1"/>
  <c r="V11" i="1"/>
  <c r="T11" i="1" s="1"/>
  <c r="Q11" i="1"/>
  <c r="V10" i="1" l="1"/>
  <c r="T10" i="1" s="1"/>
  <c r="Q10" i="1"/>
  <c r="V9" i="1"/>
  <c r="T9" i="1" s="1"/>
  <c r="Q9" i="1"/>
  <c r="V8" i="1"/>
  <c r="T8" i="1" s="1"/>
  <c r="Q8" i="1"/>
  <c r="V7" i="1"/>
  <c r="T7" i="1"/>
  <c r="Q7" i="1"/>
  <c r="V6" i="1"/>
  <c r="T6" i="1" s="1"/>
  <c r="Q6" i="1"/>
  <c r="V5" i="1"/>
  <c r="T5" i="1" s="1"/>
  <c r="Q5" i="1"/>
  <c r="V4" i="1"/>
  <c r="T4" i="1" s="1"/>
  <c r="Q4" i="1"/>
  <c r="V3" i="1"/>
  <c r="T3" i="1" s="1"/>
  <c r="Q3" i="1"/>
  <c r="R3" i="1" s="1"/>
  <c r="P3" i="1"/>
  <c r="P4" i="1" s="1"/>
  <c r="R4" i="1" l="1"/>
  <c r="R5" i="1" s="1"/>
  <c r="R6" i="1" s="1"/>
  <c r="R7" i="1" s="1"/>
  <c r="R8" i="1" s="1"/>
  <c r="R9" i="1" s="1"/>
  <c r="R10" i="1" s="1"/>
  <c r="R11" i="1" s="1"/>
  <c r="R12" i="1" s="1"/>
  <c r="R13" i="1" s="1"/>
  <c r="R14" i="1" s="1"/>
  <c r="R15" i="1" s="1"/>
  <c r="R16" i="1" s="1"/>
  <c r="R17" i="1" s="1"/>
  <c r="R18" i="1" s="1"/>
  <c r="R19" i="1" s="1"/>
  <c r="R20" i="1" s="1"/>
  <c r="R21" i="1" s="1"/>
  <c r="R22" i="1" s="1"/>
  <c r="R23" i="1" s="1"/>
  <c r="R24" i="1" s="1"/>
  <c r="R25" i="1" s="1"/>
  <c r="R26" i="1" s="1"/>
  <c r="R27" i="1" s="1"/>
  <c r="P5" i="1"/>
  <c r="S3" i="1"/>
  <c r="U3" i="1" s="1"/>
  <c r="S4" i="1" l="1"/>
  <c r="U4" i="1" s="1"/>
  <c r="P6" i="1"/>
  <c r="S5" i="1"/>
  <c r="U5" i="1" s="1"/>
  <c r="P7" i="1" l="1"/>
  <c r="S6" i="1"/>
  <c r="U6" i="1" s="1"/>
  <c r="P8" i="1" l="1"/>
  <c r="S7" i="1"/>
  <c r="U7" i="1" s="1"/>
  <c r="P9" i="1" l="1"/>
  <c r="S8" i="1"/>
  <c r="U8" i="1" s="1"/>
  <c r="P10" i="1" l="1"/>
  <c r="P11" i="1" s="1"/>
  <c r="S9" i="1"/>
  <c r="U9" i="1" s="1"/>
  <c r="P12" i="1" l="1"/>
  <c r="S11" i="1"/>
  <c r="U11" i="1" s="1"/>
  <c r="S10" i="1"/>
  <c r="U10" i="1" s="1"/>
  <c r="P13" i="1" l="1"/>
  <c r="S12" i="1"/>
  <c r="U12" i="1" s="1"/>
  <c r="S13" i="1" l="1"/>
  <c r="U13" i="1" s="1"/>
  <c r="P14" i="1"/>
  <c r="P15" i="1" l="1"/>
  <c r="S14" i="1"/>
  <c r="U14" i="1" s="1"/>
  <c r="P16" i="1" l="1"/>
  <c r="S15" i="1"/>
  <c r="U15" i="1" s="1"/>
  <c r="P17" i="1" l="1"/>
  <c r="S16" i="1"/>
  <c r="U16" i="1" s="1"/>
  <c r="P18" i="1" l="1"/>
  <c r="S17" i="1"/>
  <c r="U17" i="1" s="1"/>
  <c r="P19" i="1" l="1"/>
  <c r="S18" i="1"/>
  <c r="U18" i="1" s="1"/>
  <c r="P20" i="1" l="1"/>
  <c r="S19" i="1"/>
  <c r="U19" i="1" s="1"/>
  <c r="P21" i="1" l="1"/>
  <c r="S20" i="1"/>
  <c r="U20" i="1" s="1"/>
  <c r="P22" i="1" l="1"/>
  <c r="S21" i="1"/>
  <c r="U21" i="1" s="1"/>
  <c r="P23" i="1" l="1"/>
  <c r="S22" i="1"/>
  <c r="U22" i="1" s="1"/>
  <c r="P24" i="1" l="1"/>
  <c r="S23" i="1"/>
  <c r="U23" i="1" s="1"/>
  <c r="P25" i="1" l="1"/>
  <c r="S24" i="1"/>
  <c r="U24" i="1" s="1"/>
  <c r="P26" i="1" l="1"/>
  <c r="S25" i="1"/>
  <c r="U25" i="1" s="1"/>
  <c r="P27" i="1" l="1"/>
  <c r="S27" i="1" s="1"/>
  <c r="U27" i="1" s="1"/>
  <c r="S26" i="1"/>
  <c r="U26" i="1" s="1"/>
</calcChain>
</file>

<file path=xl/sharedStrings.xml><?xml version="1.0" encoding="utf-8"?>
<sst xmlns="http://schemas.openxmlformats.org/spreadsheetml/2006/main" count="381" uniqueCount="140">
  <si>
    <t>Nr.</t>
  </si>
  <si>
    <t>Datum</t>
  </si>
  <si>
    <t>Spiel</t>
  </si>
  <si>
    <t>Kategorie</t>
  </si>
  <si>
    <t>Tipp</t>
  </si>
  <si>
    <t>Anbieter</t>
  </si>
  <si>
    <t>Ergebnis</t>
  </si>
  <si>
    <t>Quote</t>
  </si>
  <si>
    <t>Steuern 5%</t>
  </si>
  <si>
    <t>staked</t>
  </si>
  <si>
    <t>returned</t>
  </si>
  <si>
    <t>Hitrate</t>
  </si>
  <si>
    <t>Yield %</t>
  </si>
  <si>
    <t>RIGHT?</t>
  </si>
  <si>
    <t>Treffer</t>
  </si>
  <si>
    <t>Anzahl</t>
  </si>
  <si>
    <t>Einheiten</t>
  </si>
  <si>
    <t>Tippgeber</t>
  </si>
  <si>
    <t>GEWINN</t>
  </si>
  <si>
    <t>Monatsstand</t>
  </si>
  <si>
    <t>Testspiel</t>
  </si>
  <si>
    <t>ma</t>
  </si>
  <si>
    <t>Bet365</t>
  </si>
  <si>
    <t>Live</t>
  </si>
  <si>
    <t>1</t>
  </si>
  <si>
    <t>ja</t>
  </si>
  <si>
    <t>asian</t>
  </si>
  <si>
    <t>nein</t>
  </si>
  <si>
    <t>3-1</t>
  </si>
  <si>
    <t>Pregame</t>
  </si>
  <si>
    <t>Fussball</t>
  </si>
  <si>
    <t>0</t>
  </si>
  <si>
    <t>1 asian -1,75</t>
  </si>
  <si>
    <t>0-3</t>
  </si>
  <si>
    <t>3-0</t>
  </si>
  <si>
    <t>Amateure</t>
  </si>
  <si>
    <t>df</t>
  </si>
  <si>
    <t>Karten</t>
  </si>
  <si>
    <t>betano</t>
  </si>
  <si>
    <t>1
1</t>
  </si>
  <si>
    <t xml:space="preserve">Hennef - Hürth </t>
  </si>
  <si>
    <t>2 asian 0</t>
  </si>
  <si>
    <t>Northeim - Tündern
Egestorf - Hagen</t>
  </si>
  <si>
    <t>Walldorf - Fernwald</t>
  </si>
  <si>
    <t>X2</t>
  </si>
  <si>
    <t>betfair</t>
  </si>
  <si>
    <t>0-1</t>
  </si>
  <si>
    <t xml:space="preserve">Düren - Arnoldsweiler </t>
  </si>
  <si>
    <t>Union - Wolfsburg
Freiburg II - Pirmasens
Pesch - Deutz</t>
  </si>
  <si>
    <t>over 1,5 Karten Union
1
over 2,5</t>
  </si>
  <si>
    <r>
      <t xml:space="preserve">1
</t>
    </r>
    <r>
      <rPr>
        <b/>
        <sz val="10"/>
        <color rgb="FF00B050"/>
        <rFont val="Arial"/>
        <family val="2"/>
      </rPr>
      <t>3-0</t>
    </r>
    <r>
      <rPr>
        <b/>
        <sz val="10"/>
        <color rgb="FFFF0000"/>
        <rFont val="Arial"/>
        <family val="2"/>
      </rPr>
      <t xml:space="preserve">
</t>
    </r>
    <r>
      <rPr>
        <b/>
        <sz val="10"/>
        <color rgb="FF00B050"/>
        <rFont val="Arial"/>
        <family val="2"/>
      </rPr>
      <t>2-1</t>
    </r>
  </si>
  <si>
    <t>Freiburg II - Pirmasens</t>
  </si>
  <si>
    <t>1 asian -1</t>
  </si>
  <si>
    <t>Leipzig - Leverkusen
Aston Villa - City</t>
  </si>
  <si>
    <t>over 3,5 Karten
2 HC -1</t>
  </si>
  <si>
    <t>3
1-2</t>
  </si>
  <si>
    <t>Ingolstadt - Türkücü</t>
  </si>
  <si>
    <t>2 asian +0,25</t>
  </si>
  <si>
    <t>Egestorf - Emden</t>
  </si>
  <si>
    <t>1 asian -1,5</t>
  </si>
  <si>
    <t>1-1</t>
  </si>
  <si>
    <t>Frankfurt - Bremen</t>
  </si>
  <si>
    <t>Klaasen Gelb</t>
  </si>
  <si>
    <t>1x</t>
  </si>
  <si>
    <t>Paderborn - Köln
Hertha - Bremen</t>
  </si>
  <si>
    <t>over 4
over 3,5</t>
  </si>
  <si>
    <t>7
6</t>
  </si>
  <si>
    <t>Fulda - Neuhof</t>
  </si>
  <si>
    <t>1 asian -2,5</t>
  </si>
  <si>
    <t>cbet</t>
  </si>
  <si>
    <t>7-1</t>
  </si>
  <si>
    <t>Köln II - Homberg</t>
  </si>
  <si>
    <t>BW Berlin - Hertha 06
Stuttgart II - Villingen</t>
  </si>
  <si>
    <t>0-2
0-0</t>
  </si>
  <si>
    <t>Lübeck - HSC
Würzburger - Vilzing</t>
  </si>
  <si>
    <t>1 asian -1,25
2</t>
  </si>
  <si>
    <r>
      <t xml:space="preserve">2-1
</t>
    </r>
    <r>
      <rPr>
        <b/>
        <sz val="10"/>
        <color rgb="FF00B050"/>
        <rFont val="Arial"/>
        <family val="2"/>
      </rPr>
      <t>2-6</t>
    </r>
  </si>
  <si>
    <t>Kahl - Bamberg</t>
  </si>
  <si>
    <t>Ravensburg - Nöttingen
Freiburg - Freiberg</t>
  </si>
  <si>
    <t>1
2 asian +0,5</t>
  </si>
  <si>
    <r>
      <t xml:space="preserve">6-1
</t>
    </r>
    <r>
      <rPr>
        <b/>
        <sz val="10"/>
        <color rgb="FFFF0000"/>
        <rFont val="Arial"/>
        <family val="2"/>
      </rPr>
      <t>2-1</t>
    </r>
  </si>
  <si>
    <t>Baunatal - Hanau</t>
  </si>
  <si>
    <t>2-0</t>
  </si>
  <si>
    <t>Augsburg II - Türkücü
Sandhausen II - St. Kickers</t>
  </si>
  <si>
    <t>2
2</t>
  </si>
  <si>
    <t>1-1
2-0</t>
  </si>
  <si>
    <t>ASC Dortmund - Erndtebrück
Hürth - Friesdorf</t>
  </si>
  <si>
    <t>2-1
2-0</t>
  </si>
  <si>
    <t>Ginsheim - Walldorf 
Breinig - Hennef
Hildesheim - Northeim</t>
  </si>
  <si>
    <t>over 2,5
1X
1/1</t>
  </si>
  <si>
    <r>
      <rPr>
        <b/>
        <sz val="10"/>
        <color rgb="FF00B050"/>
        <rFont val="Arial"/>
        <family val="2"/>
      </rPr>
      <t>1-2</t>
    </r>
    <r>
      <rPr>
        <b/>
        <sz val="10"/>
        <color rgb="FFFF0000"/>
        <rFont val="Arial"/>
        <family val="2"/>
      </rPr>
      <t xml:space="preserve">
0-3
1-1</t>
    </r>
  </si>
  <si>
    <t>Osasuna - Espanyol
Gütersloh - Meinerzhagen</t>
  </si>
  <si>
    <t>over 3,5 Karten
X2</t>
  </si>
  <si>
    <t>7
0-2</t>
  </si>
  <si>
    <t>Stendal - Neustrelitz
TVD Velbert - Hilden</t>
  </si>
  <si>
    <t>2
1</t>
  </si>
  <si>
    <t>1-1
2-2</t>
  </si>
  <si>
    <t>Nordhausen II - Inter Leipzig</t>
  </si>
  <si>
    <t>1-2</t>
  </si>
  <si>
    <t>Braunschweig - Egestorf
Nettetal - Kleve</t>
  </si>
  <si>
    <t>2 asian 0
2</t>
  </si>
  <si>
    <r>
      <rPr>
        <b/>
        <sz val="10"/>
        <color rgb="FF00B050"/>
        <rFont val="Arial"/>
        <family val="2"/>
      </rPr>
      <t>0-7</t>
    </r>
    <r>
      <rPr>
        <b/>
        <sz val="10"/>
        <color rgb="FFFF0000"/>
        <rFont val="Arial"/>
        <family val="2"/>
      </rPr>
      <t xml:space="preserve">
0-0</t>
    </r>
  </si>
  <si>
    <r>
      <t xml:space="preserve">1-3
</t>
    </r>
    <r>
      <rPr>
        <b/>
        <sz val="10"/>
        <color rgb="FF00B050"/>
        <rFont val="Arial"/>
        <family val="2"/>
      </rPr>
      <t>4-0</t>
    </r>
  </si>
  <si>
    <t>0-1 Führung…</t>
  </si>
  <si>
    <t>Konter zum 3-1 abgepfiffen</t>
  </si>
  <si>
    <t>Dreieich - Rosenhöhe</t>
  </si>
  <si>
    <t>6-0</t>
  </si>
  <si>
    <t>1 asian -4,75</t>
  </si>
  <si>
    <t>1 asian -5,5</t>
  </si>
  <si>
    <t>next Goal 2</t>
  </si>
  <si>
    <t>Paris - Dortmund</t>
  </si>
  <si>
    <t>Gueye Gelb</t>
  </si>
  <si>
    <t>Can Gelb</t>
  </si>
  <si>
    <t>rot lächerlich</t>
  </si>
  <si>
    <t>Complexity - forZe
Riders - Sprout
BIG - fnatic</t>
  </si>
  <si>
    <t>esports</t>
  </si>
  <si>
    <t>2 +1,5
1 +1,5
2</t>
  </si>
  <si>
    <r>
      <t xml:space="preserve">1-2
</t>
    </r>
    <r>
      <rPr>
        <b/>
        <sz val="10"/>
        <color rgb="FFFF0000"/>
        <rFont val="Arial"/>
        <family val="2"/>
      </rPr>
      <t>0-2
2-1</t>
    </r>
  </si>
  <si>
    <t>Astralis - GODSENT
Sprout - Japaleno
Vitality - ENCE</t>
  </si>
  <si>
    <t>2-0
2 +1,5
2 +1,5</t>
  </si>
  <si>
    <r>
      <t xml:space="preserve">2-0
</t>
    </r>
    <r>
      <rPr>
        <b/>
        <sz val="10"/>
        <color rgb="FFFF0000"/>
        <rFont val="Arial"/>
        <family val="2"/>
      </rPr>
      <t>2-0</t>
    </r>
    <r>
      <rPr>
        <b/>
        <sz val="10"/>
        <color rgb="FF00B050"/>
        <rFont val="Arial"/>
        <family val="2"/>
      </rPr>
      <t xml:space="preserve">
2-1</t>
    </r>
  </si>
  <si>
    <t>NiP - GODSENT
Spirit - Vitality
MIBR - Envy
forZe - NaVi</t>
  </si>
  <si>
    <t>1
1 +1,5
1
2</t>
  </si>
  <si>
    <t>2-0
2-1
2-0
0-2</t>
  </si>
  <si>
    <t>Gen G - Chaos</t>
  </si>
  <si>
    <t>0-2</t>
  </si>
  <si>
    <t>fnatic - forZe
MIBR - Gen G
NaVi - Complexity</t>
  </si>
  <si>
    <t>2 +1,5
1
1</t>
  </si>
  <si>
    <t>2-1
2-0
2-1</t>
  </si>
  <si>
    <t>HAVU - MAD
NaVi - fnatic
BIG - forZe
Chaos - MIBR</t>
  </si>
  <si>
    <t>1 +1,5
2 +1,5
2
2</t>
  </si>
  <si>
    <r>
      <rPr>
        <b/>
        <sz val="10"/>
        <color rgb="FFFF0000"/>
        <rFont val="Arial"/>
        <family val="2"/>
      </rPr>
      <t xml:space="preserve">0-2
2-0
</t>
    </r>
    <r>
      <rPr>
        <b/>
        <sz val="10"/>
        <color rgb="FF00B050"/>
        <rFont val="Arial"/>
        <family val="2"/>
      </rPr>
      <t>1-2
1-2</t>
    </r>
  </si>
  <si>
    <t>GODSENT - Spirit
NiP - ENCE</t>
  </si>
  <si>
    <t>2-0
1-2</t>
  </si>
  <si>
    <t>OG - Tyloo
Dignitas - Gen G
MIBR - Orgless</t>
  </si>
  <si>
    <t>2 +1,5
1 +1,5
2 +1,5</t>
  </si>
  <si>
    <t>2-0
0-2
2-0</t>
  </si>
  <si>
    <t>mousesports - OG
G2 - Faze
Furia - MIBR
G2 - OG</t>
  </si>
  <si>
    <t>1
2 +1,5
2 +1,5
1</t>
  </si>
  <si>
    <r>
      <rPr>
        <b/>
        <sz val="10"/>
        <color rgb="FFFF0000"/>
        <rFont val="Arial"/>
        <family val="2"/>
      </rPr>
      <t>1-2</t>
    </r>
    <r>
      <rPr>
        <b/>
        <sz val="10"/>
        <color rgb="FF00B050"/>
        <rFont val="Arial"/>
        <family val="2"/>
      </rPr>
      <t xml:space="preserve">
2-1
2-1
</t>
    </r>
    <r>
      <rPr>
        <b/>
        <sz val="10"/>
        <color rgb="FFFF0000"/>
        <rFont val="Arial"/>
        <family val="2"/>
      </rPr>
      <t>0-2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</si>
</sst>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  <family val="2"/>
    </font>
    <font>
      <sz val="11"/>
      <color indexed="8"/>
      <name val="Calibri"/>
      <family val="2"/>
      <charset val="1"/>
    </font>
    <font>
      <b/>
      <sz val="10"/>
      <name val="Arial"/>
      <family val="2"/>
    </font>
    <font>
      <b/>
      <sz val="10"/>
      <color rgb="FFFF0000"/>
      <name val="Arial"/>
      <family val="2"/>
    </font>
    <font>
      <b/>
      <sz val="10"/>
      <color rgb="FF00B050"/>
      <name val="Arial"/>
      <family val="2"/>
    </font>
    <font>
      <b/>
      <sz val="10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  <fill>
      <patternFill patternType="solid">
        <fgColor theme="3" tint="0.79998168889431442"/>
        <bgColor indexed="26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26"/>
      </patternFill>
    </fill>
    <fill>
      <patternFill patternType="solid">
        <fgColor theme="5" tint="0.39997558519241921"/>
        <bgColor indexed="26"/>
      </patternFill>
    </fill>
    <fill>
      <patternFill patternType="solid">
        <fgColor theme="5" tint="0.39997558519241921"/>
        <bgColor indexed="64"/>
      </patternFill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7">
    <xf numFmtId="0" fontId="0" fillId="0" borderId="0" xfId="0"/>
    <xf numFmtId="0" fontId="1" fillId="0" borderId="0" xfId="1" applyAlignment="1">
      <alignment horizontal="center"/>
    </xf>
    <xf numFmtId="0" fontId="1" fillId="0" borderId="0" xfId="1"/>
    <xf numFmtId="0" fontId="2" fillId="2" borderId="1" xfId="0" applyFont="1" applyFill="1" applyBorder="1" applyAlignment="1">
      <alignment horizontal="center" wrapText="1"/>
    </xf>
    <xf numFmtId="14" fontId="2" fillId="2" borderId="1" xfId="0" applyNumberFormat="1" applyFont="1" applyFill="1" applyBorder="1"/>
    <xf numFmtId="49" fontId="3" fillId="2" borderId="1" xfId="0" applyNumberFormat="1" applyFont="1" applyFill="1" applyBorder="1" applyAlignment="1">
      <alignment horizontal="center" wrapText="1"/>
    </xf>
    <xf numFmtId="49" fontId="2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9" fontId="2" fillId="2" borderId="1" xfId="0" applyNumberFormat="1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10" fontId="2" fillId="2" borderId="3" xfId="0" applyNumberFormat="1" applyFont="1" applyFill="1" applyBorder="1" applyAlignment="1">
      <alignment horizontal="center"/>
    </xf>
    <xf numFmtId="10" fontId="2" fillId="2" borderId="4" xfId="0" applyNumberFormat="1" applyFont="1" applyFill="1" applyBorder="1" applyAlignment="1">
      <alignment horizontal="center"/>
    </xf>
    <xf numFmtId="49" fontId="4" fillId="2" borderId="1" xfId="0" applyNumberFormat="1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/>
    </xf>
    <xf numFmtId="49" fontId="2" fillId="4" borderId="1" xfId="0" applyNumberFormat="1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2" fillId="4" borderId="7" xfId="0" applyFont="1" applyFill="1" applyBorder="1"/>
    <xf numFmtId="0" fontId="2" fillId="4" borderId="5" xfId="0" applyFont="1" applyFill="1" applyBorder="1"/>
    <xf numFmtId="0" fontId="0" fillId="5" borderId="0" xfId="0" applyFill="1"/>
    <xf numFmtId="49" fontId="5" fillId="2" borderId="1" xfId="0" applyNumberFormat="1" applyFont="1" applyFill="1" applyBorder="1" applyAlignment="1">
      <alignment horizontal="center" wrapText="1"/>
    </xf>
    <xf numFmtId="0" fontId="2" fillId="6" borderId="1" xfId="0" applyFont="1" applyFill="1" applyBorder="1" applyAlignment="1">
      <alignment horizontal="center"/>
    </xf>
    <xf numFmtId="0" fontId="2" fillId="4" borderId="0" xfId="0" applyFont="1" applyFill="1" applyBorder="1"/>
    <xf numFmtId="0" fontId="2" fillId="4" borderId="9" xfId="0" quotePrefix="1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10" fontId="2" fillId="2" borderId="10" xfId="0" applyNumberFormat="1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10" fontId="2" fillId="2" borderId="6" xfId="0" applyNumberFormat="1" applyFont="1" applyFill="1" applyBorder="1" applyAlignment="1">
      <alignment horizontal="center"/>
    </xf>
    <xf numFmtId="0" fontId="2" fillId="8" borderId="1" xfId="0" applyFont="1" applyFill="1" applyBorder="1" applyAlignment="1">
      <alignment horizontal="center"/>
    </xf>
    <xf numFmtId="0" fontId="2" fillId="4" borderId="13" xfId="0" quotePrefix="1" applyFont="1" applyFill="1" applyBorder="1" applyAlignment="1">
      <alignment horizontal="center"/>
    </xf>
    <xf numFmtId="0" fontId="2" fillId="4" borderId="13" xfId="0" applyFont="1" applyFill="1" applyBorder="1" applyAlignment="1">
      <alignment horizontal="center"/>
    </xf>
    <xf numFmtId="0" fontId="2" fillId="4" borderId="12" xfId="0" applyFont="1" applyFill="1" applyBorder="1" applyAlignment="1">
      <alignment horizontal="center"/>
    </xf>
  </cellXfs>
  <cellStyles count="2">
    <cellStyle name="Excel Built-in Normal" xfId="1" xr:uid="{00000000-0005-0000-0000-000000000000}"/>
    <cellStyle name="Stand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FF"/>
      <rgbColor rgb="00FFFF00"/>
      <rgbColor rgb="00FF00FF"/>
      <rgbColor rgb="0000FFFF"/>
      <rgbColor rgb="00800000"/>
      <rgbColor rgb="00009900"/>
      <rgbColor rgb="00000080"/>
      <rgbColor rgb="00808000"/>
      <rgbColor rgb="00800080"/>
      <rgbColor rgb="00008080"/>
      <rgbColor rgb="00B3B3B3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6D9F1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D9D9D9"/>
      <rgbColor rgb="00FFFF99"/>
      <rgbColor rgb="00C3D69B"/>
      <rgbColor rgb="00FF99CC"/>
      <rgbColor rgb="00CC99FF"/>
      <rgbColor rgb="00FAC08F"/>
      <rgbColor rgb="003366FF"/>
      <rgbColor rgb="0033CCCC"/>
      <rgbColor rgb="0099CC00"/>
      <rgbColor rgb="00FFCC00"/>
      <rgbColor rgb="00FF9900"/>
      <rgbColor rgb="00FF6600"/>
      <rgbColor rgb="00666699"/>
      <rgbColor rgb="00999999"/>
      <rgbColor rgb="0000458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de-DE"/>
              <a:t>Statistik VIP</a:t>
            </a:r>
            <a:r>
              <a:rPr lang="de-DE" baseline="0"/>
              <a:t> im März</a:t>
            </a:r>
            <a:endParaRPr lang="de-DE"/>
          </a:p>
        </c:rich>
      </c:tx>
      <c:layout>
        <c:manualLayout>
          <c:xMode val="edge"/>
          <c:yMode val="edge"/>
          <c:x val="0.41239959530300591"/>
          <c:y val="4.0741951793587935E-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4.8530940279640784E-2"/>
          <c:y val="8.7873353926764361E-2"/>
          <c:w val="0.92226617757117713"/>
          <c:h val="0.87810753795962415"/>
        </c:manualLayout>
      </c:layout>
      <c:scatterChart>
        <c:scatterStyle val="lineMarker"/>
        <c:varyColors val="0"/>
        <c:ser>
          <c:idx val="0"/>
          <c:order val="0"/>
          <c:spPr>
            <a:ln w="95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 cap="rnd">
                <a:solidFill>
                  <a:schemeClr val="accent1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dLbls>
            <c:dLbl>
              <c:idx val="22"/>
              <c:layout>
                <c:manualLayout>
                  <c:x val="-2.1903717533228912E-2"/>
                  <c:y val="-3.669914990669712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212-48E7-BA36-80B21AC47DBD}"/>
                </c:ext>
              </c:extLst>
            </c:dLbl>
            <c:dLbl>
              <c:idx val="31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AB1-4CBE-BF69-A3955AFC7A4A}"/>
                </c:ext>
              </c:extLst>
            </c:dLbl>
            <c:dLbl>
              <c:idx val="3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542-4369-ADDC-F73BC1A670B8}"/>
                </c:ext>
              </c:extLst>
            </c:dLbl>
            <c:dLbl>
              <c:idx val="37"/>
              <c:layout>
                <c:manualLayout>
                  <c:x val="-1.5359218287907466E-2"/>
                  <c:y val="-4.20950840066212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024-4777-BA95-6DAFC6065B33}"/>
                </c:ext>
              </c:extLst>
            </c:dLbl>
            <c:dLbl>
              <c:idx val="4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6F8-44EC-92FA-475DF2DB970F}"/>
                </c:ext>
              </c:extLst>
            </c:dLbl>
            <c:dLbl>
              <c:idx val="4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3DE-4B8C-A6C0-FD316B49256E}"/>
                </c:ext>
              </c:extLst>
            </c:dLbl>
            <c:dLbl>
              <c:idx val="4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382-4DE2-88E7-BCD7DB21635C}"/>
                </c:ext>
              </c:extLst>
            </c:dLbl>
            <c:dLbl>
              <c:idx val="5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97D-4485-A8A3-928F33237889}"/>
                </c:ext>
              </c:extLst>
            </c:dLbl>
            <c:dLbl>
              <c:idx val="6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0BD-4B2B-B7C4-5077EA0FC788}"/>
                </c:ext>
              </c:extLst>
            </c:dLbl>
            <c:dLbl>
              <c:idx val="66"/>
              <c:layout>
                <c:manualLayout>
                  <c:x val="-2.9438007875042319E-2"/>
                  <c:y val="-3.66991499066970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A33-43D8-8B04-FE587D4C0439}"/>
                </c:ext>
              </c:extLst>
            </c:dLbl>
            <c:dLbl>
              <c:idx val="6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975-4928-9B52-C9690A5D4713}"/>
                </c:ext>
              </c:extLst>
            </c:dLbl>
            <c:dLbl>
              <c:idx val="71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0CF-4625-BDB5-B442018AA984}"/>
                </c:ext>
              </c:extLst>
            </c:dLbl>
            <c:dLbl>
              <c:idx val="7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E8D-4848-9576-CDC71928D00A}"/>
                </c:ext>
              </c:extLst>
            </c:dLbl>
            <c:dLbl>
              <c:idx val="7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9EE-4A21-9F82-AC232907B863}"/>
                </c:ext>
              </c:extLst>
            </c:dLbl>
            <c:dLbl>
              <c:idx val="8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DE6-42BC-B142-8E01318D1029}"/>
                </c:ext>
              </c:extLst>
            </c:dLbl>
            <c:dLbl>
              <c:idx val="8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D42-482E-A0D0-46CDE6553DFD}"/>
                </c:ext>
              </c:extLst>
            </c:dLbl>
            <c:dLbl>
              <c:idx val="9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7A5-4ADC-BB7E-8E46BE3EE57C}"/>
                </c:ext>
              </c:extLst>
            </c:dLbl>
            <c:dLbl>
              <c:idx val="93"/>
              <c:layout>
                <c:manualLayout>
                  <c:x val="-1.199266603832615E-2"/>
                  <c:y val="1.995815814250704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8E8-4E4E-8AD3-49014F88D526}"/>
                </c:ext>
              </c:extLst>
            </c:dLbl>
            <c:dLbl>
              <c:idx val="9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24A-435E-B426-FF0C11FDD1F6}"/>
                </c:ext>
              </c:extLst>
            </c:dLbl>
            <c:dLbl>
              <c:idx val="9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039-4506-B665-0A07296C1596}"/>
                </c:ext>
              </c:extLst>
            </c:dLbl>
            <c:dLbl>
              <c:idx val="9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237-442C-B1B6-EF63EDFE6638}"/>
                </c:ext>
              </c:extLst>
            </c:dLbl>
            <c:dLbl>
              <c:idx val="102"/>
              <c:layout>
                <c:manualLayout>
                  <c:x val="8.8750108860272884E-4"/>
                  <c:y val="-4.01376273328685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82B-4E0E-A872-DA422BCFF65B}"/>
                </c:ext>
              </c:extLst>
            </c:dLbl>
            <c:dLbl>
              <c:idx val="1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82B-4E0E-A872-DA422BCFF65B}"/>
                </c:ext>
              </c:extLst>
            </c:dLbl>
            <c:dLbl>
              <c:idx val="1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3C6-459F-8C4B-3CFA5D2FC99F}"/>
                </c:ext>
              </c:extLst>
            </c:dLbl>
            <c:dLbl>
              <c:idx val="12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045-44E7-BF37-D63D56B27877}"/>
                </c:ext>
              </c:extLst>
            </c:dLbl>
            <c:dLbl>
              <c:idx val="132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3B7-4F1C-8DDD-09CCED917509}"/>
                </c:ext>
              </c:extLst>
            </c:dLbl>
            <c:dLbl>
              <c:idx val="138"/>
              <c:layout>
                <c:manualLayout>
                  <c:x val="-1.6580930093914179E-2"/>
                  <c:y val="-6.271345925977556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30E-4E91-A0B4-AA8ACDE0860B}"/>
                </c:ext>
              </c:extLst>
            </c:dLbl>
            <c:dLbl>
              <c:idx val="13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90D-408A-97AB-2A740D3F4405}"/>
                </c:ext>
              </c:extLst>
            </c:dLbl>
            <c:dLbl>
              <c:idx val="14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35A-4602-8FD4-C6EF13EAA32A}"/>
                </c:ext>
              </c:extLst>
            </c:dLbl>
            <c:dLbl>
              <c:idx val="14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7B3-4BB8-B892-AFE5689E8CCA}"/>
                </c:ext>
              </c:extLst>
            </c:dLbl>
            <c:dLbl>
              <c:idx val="14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A1C-43E6-A5F7-075E23808241}"/>
                </c:ext>
              </c:extLst>
            </c:dLbl>
            <c:dLbl>
              <c:idx val="14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234-4952-9ACD-867A2C316A7C}"/>
                </c:ext>
              </c:extLst>
            </c:dLbl>
            <c:dLbl>
              <c:idx val="149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B55-4A00-9F74-EAB3A614AF79}"/>
                </c:ext>
              </c:extLst>
            </c:dLbl>
            <c:dLbl>
              <c:idx val="151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060-4EF2-BB6F-4D2265F50F92}"/>
                </c:ext>
              </c:extLst>
            </c:dLbl>
            <c:dLbl>
              <c:idx val="156"/>
              <c:layout>
                <c:manualLayout>
                  <c:x val="-1.2720596615607347E-2"/>
                  <c:y val="3.239092029873190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>
                      <a:solidFill>
                        <a:schemeClr val="bg1"/>
                      </a:solidFill>
                    </a:defRPr>
                  </a:pPr>
                  <a:endParaRPr lang="de-D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8.2102115044511453E-2"/>
                      <c:h val="4.736774713260585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EC26-4CF3-9CF4-D3BAEB06130B}"/>
                </c:ext>
              </c:extLst>
            </c:dLbl>
            <c:dLbl>
              <c:idx val="177"/>
              <c:layout>
                <c:manualLayout>
                  <c:x val="-3.6978538890762684E-2"/>
                  <c:y val="-2.22632660261067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C2B-43B0-9C25-4C1D545DDB65}"/>
                </c:ext>
              </c:extLst>
            </c:dLbl>
            <c:dLbl>
              <c:idx val="193"/>
              <c:layout>
                <c:manualLayout>
                  <c:x val="-7.991720206159585E-4"/>
                  <c:y val="-8.63561132373891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797-42CD-802C-A1BEB16B4A2B}"/>
                </c:ext>
              </c:extLst>
            </c:dLbl>
            <c:dLbl>
              <c:idx val="225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8C8-41B2-A812-F7EC601D360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de-DE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trendline>
            <c:spPr>
              <a:ln w="19050" cap="rnd">
                <a:solidFill>
                  <a:schemeClr val="accent1"/>
                </a:solidFill>
                <a:prstDash val="sysDash"/>
              </a:ln>
              <a:effectLst/>
            </c:spPr>
            <c:trendlineType val="poly"/>
            <c:order val="2"/>
            <c:dispRSqr val="0"/>
            <c:dispEq val="0"/>
          </c:trendline>
          <c:yVal>
            <c:numRef>
              <c:f>März!$R$5:$R$42</c:f>
              <c:numCache>
                <c:formatCode>General</c:formatCode>
                <c:ptCount val="38"/>
                <c:pt idx="0">
                  <c:v>2.11</c:v>
                </c:pt>
                <c:pt idx="1">
                  <c:v>3.08</c:v>
                </c:pt>
                <c:pt idx="2">
                  <c:v>2.58</c:v>
                </c:pt>
                <c:pt idx="3">
                  <c:v>4</c:v>
                </c:pt>
                <c:pt idx="4">
                  <c:v>3</c:v>
                </c:pt>
                <c:pt idx="5">
                  <c:v>1.5</c:v>
                </c:pt>
                <c:pt idx="6">
                  <c:v>0</c:v>
                </c:pt>
                <c:pt idx="7">
                  <c:v>-0.5</c:v>
                </c:pt>
                <c:pt idx="8">
                  <c:v>1.1030000000000002</c:v>
                </c:pt>
                <c:pt idx="9">
                  <c:v>3.2280000000000002</c:v>
                </c:pt>
                <c:pt idx="10">
                  <c:v>4.8930000000000007</c:v>
                </c:pt>
                <c:pt idx="11">
                  <c:v>3.3930000000000007</c:v>
                </c:pt>
                <c:pt idx="12">
                  <c:v>2.3930000000000007</c:v>
                </c:pt>
                <c:pt idx="13">
                  <c:v>4.6530000000000005</c:v>
                </c:pt>
                <c:pt idx="14">
                  <c:v>3.6530000000000005</c:v>
                </c:pt>
                <c:pt idx="15">
                  <c:v>2.6530000000000005</c:v>
                </c:pt>
                <c:pt idx="16">
                  <c:v>0.65300000000000047</c:v>
                </c:pt>
                <c:pt idx="17">
                  <c:v>3.2780000000000005</c:v>
                </c:pt>
                <c:pt idx="18">
                  <c:v>2.7780000000000005</c:v>
                </c:pt>
                <c:pt idx="19">
                  <c:v>4.3559999999999999</c:v>
                </c:pt>
                <c:pt idx="20">
                  <c:v>3.8559999999999999</c:v>
                </c:pt>
                <c:pt idx="21">
                  <c:v>6.3919999999999995</c:v>
                </c:pt>
                <c:pt idx="22">
                  <c:v>5.3919999999999995</c:v>
                </c:pt>
                <c:pt idx="23">
                  <c:v>7.9494999999999987</c:v>
                </c:pt>
                <c:pt idx="24">
                  <c:v>9.6544999999999987</c:v>
                </c:pt>
                <c:pt idx="25">
                  <c:v>11.359499999999999</c:v>
                </c:pt>
                <c:pt idx="26">
                  <c:v>10.859499999999999</c:v>
                </c:pt>
                <c:pt idx="27">
                  <c:v>10.359499999999999</c:v>
                </c:pt>
                <c:pt idx="28">
                  <c:v>9.8594999999999988</c:v>
                </c:pt>
                <c:pt idx="29">
                  <c:v>9.3594999999999988</c:v>
                </c:pt>
                <c:pt idx="30">
                  <c:v>8.8594999999999988</c:v>
                </c:pt>
                <c:pt idx="31">
                  <c:v>10.766999999999999</c:v>
                </c:pt>
                <c:pt idx="32">
                  <c:v>9.7669999999999995</c:v>
                </c:pt>
                <c:pt idx="33">
                  <c:v>11.170999999999999</c:v>
                </c:pt>
                <c:pt idx="34">
                  <c:v>10.670999999999999</c:v>
                </c:pt>
                <c:pt idx="35">
                  <c:v>9.6709999999999994</c:v>
                </c:pt>
                <c:pt idx="36">
                  <c:v>9.1709999999999994</c:v>
                </c:pt>
                <c:pt idx="37">
                  <c:v>8.6709999999999994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86C-4013-9870-B311F7968B73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axId val="419924360"/>
        <c:axId val="419923704"/>
      </c:scatterChart>
      <c:valAx>
        <c:axId val="419924360"/>
        <c:scaling>
          <c:orientation val="minMax"/>
          <c:max val="43"/>
          <c:min val="0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betting tips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19923704"/>
        <c:crosses val="autoZero"/>
        <c:crossBetween val="midCat"/>
        <c:majorUnit val="25"/>
      </c:valAx>
      <c:valAx>
        <c:axId val="419923704"/>
        <c:scaling>
          <c:orientation val="minMax"/>
          <c:max val="15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units won</a:t>
                </a:r>
              </a:p>
            </c:rich>
          </c:tx>
          <c:layout>
            <c:manualLayout>
              <c:xMode val="edge"/>
              <c:yMode val="edge"/>
              <c:x val="0"/>
              <c:y val="0.3919473735667921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1992436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990174</xdr:colOff>
      <xdr:row>42</xdr:row>
      <xdr:rowOff>97584</xdr:rowOff>
    </xdr:from>
    <xdr:to>
      <xdr:col>13</xdr:col>
      <xdr:colOff>74085</xdr:colOff>
      <xdr:row>67</xdr:row>
      <xdr:rowOff>42332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89444450-1F1E-401A-9F9B-9FF37709FBC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K42"/>
  <sheetViews>
    <sheetView tabSelected="1" topLeftCell="A34" zoomScale="90" zoomScaleNormal="90" workbookViewId="0">
      <selection activeCell="K36" sqref="K36"/>
    </sheetView>
  </sheetViews>
  <sheetFormatPr baseColWidth="10" defaultColWidth="11.5703125" defaultRowHeight="15" x14ac:dyDescent="0.25"/>
  <cols>
    <col min="1" max="1" width="9.140625" style="1" customWidth="1"/>
    <col min="2" max="2" width="12" style="1" bestFit="1" customWidth="1"/>
    <col min="3" max="3" width="34" style="1" customWidth="1"/>
    <col min="4" max="4" width="18.42578125" style="1" customWidth="1"/>
    <col min="5" max="5" width="6.42578125" style="1" customWidth="1"/>
    <col min="6" max="6" width="23" style="1" customWidth="1"/>
    <col min="7" max="7" width="9.28515625" style="1" customWidth="1"/>
    <col min="8" max="8" width="10.140625" style="1" customWidth="1"/>
    <col min="9" max="9" width="10.5703125" style="1" customWidth="1"/>
    <col min="10" max="10" width="11.28515625" style="1" customWidth="1"/>
    <col min="11" max="11" width="25.42578125" style="1" customWidth="1"/>
    <col min="12" max="12" width="6.140625" style="2" customWidth="1"/>
    <col min="13" max="245" width="9.140625" style="2" customWidth="1"/>
  </cols>
  <sheetData>
    <row r="1" spans="1:245" s="19" customFormat="1" ht="12.75" x14ac:dyDescent="0.2">
      <c r="A1" s="14" t="s">
        <v>0</v>
      </c>
      <c r="B1" s="14" t="s">
        <v>1</v>
      </c>
      <c r="C1" s="14" t="s">
        <v>2</v>
      </c>
      <c r="D1" s="14" t="s">
        <v>3</v>
      </c>
      <c r="E1" s="14" t="s">
        <v>15</v>
      </c>
      <c r="F1" s="14" t="s">
        <v>4</v>
      </c>
      <c r="G1" s="14" t="s">
        <v>17</v>
      </c>
      <c r="H1" s="14" t="s">
        <v>5</v>
      </c>
      <c r="I1" s="14"/>
      <c r="J1" s="15" t="s">
        <v>6</v>
      </c>
      <c r="K1" s="15"/>
      <c r="L1" s="15" t="s">
        <v>13</v>
      </c>
      <c r="M1" s="14" t="s">
        <v>7</v>
      </c>
      <c r="N1" s="14" t="s">
        <v>16</v>
      </c>
      <c r="O1" s="14" t="s">
        <v>8</v>
      </c>
      <c r="P1" s="14" t="s">
        <v>9</v>
      </c>
      <c r="Q1" s="14" t="s">
        <v>18</v>
      </c>
      <c r="R1" s="23" t="s">
        <v>19</v>
      </c>
      <c r="S1" s="24" t="s">
        <v>10</v>
      </c>
      <c r="T1" s="25" t="s">
        <v>11</v>
      </c>
      <c r="U1" s="16" t="s">
        <v>12</v>
      </c>
      <c r="V1" s="17" t="s">
        <v>14</v>
      </c>
      <c r="W1" s="18" t="s">
        <v>15</v>
      </c>
    </row>
    <row r="2" spans="1:245" s="19" customFormat="1" ht="12.75" x14ac:dyDescent="0.2">
      <c r="A2" s="14"/>
      <c r="B2" s="14"/>
      <c r="C2" s="14"/>
      <c r="D2" s="14"/>
      <c r="E2" s="14"/>
      <c r="F2" s="14"/>
      <c r="G2" s="14"/>
      <c r="H2" s="14"/>
      <c r="I2" s="14"/>
      <c r="J2" s="15"/>
      <c r="K2" s="15"/>
      <c r="L2" s="15"/>
      <c r="M2" s="14"/>
      <c r="N2" s="14"/>
      <c r="O2" s="14"/>
      <c r="P2" s="14"/>
      <c r="Q2" s="14"/>
      <c r="R2" s="34">
        <v>0</v>
      </c>
      <c r="S2" s="35"/>
      <c r="T2" s="36"/>
      <c r="U2" s="16"/>
      <c r="V2" s="22"/>
      <c r="W2" s="22"/>
    </row>
    <row r="3" spans="1:245" ht="16.5" customHeight="1" x14ac:dyDescent="0.2">
      <c r="A3" s="3">
        <v>1</v>
      </c>
      <c r="B3" s="4">
        <v>43891</v>
      </c>
      <c r="C3" s="3" t="s">
        <v>40</v>
      </c>
      <c r="D3" s="3" t="s">
        <v>35</v>
      </c>
      <c r="E3" s="3">
        <v>1</v>
      </c>
      <c r="F3" s="3" t="s">
        <v>41</v>
      </c>
      <c r="G3" s="3" t="s">
        <v>36</v>
      </c>
      <c r="H3" s="3" t="s">
        <v>26</v>
      </c>
      <c r="I3" s="3" t="s">
        <v>29</v>
      </c>
      <c r="J3" s="13" t="s">
        <v>33</v>
      </c>
      <c r="K3" s="20"/>
      <c r="L3" s="6" t="s">
        <v>24</v>
      </c>
      <c r="M3" s="7">
        <v>2.61</v>
      </c>
      <c r="N3" s="7">
        <v>1</v>
      </c>
      <c r="O3" s="8" t="s">
        <v>27</v>
      </c>
      <c r="P3" s="7">
        <f>N3</f>
        <v>1</v>
      </c>
      <c r="Q3" s="21">
        <f>IF(AND(L3="1",O3="ja"),(N3*M3*0.95)-N3,IF(AND(L3="1",O3="nein"),N3*M3-N3,-N3))</f>
        <v>1.6099999999999999</v>
      </c>
      <c r="R3" s="30">
        <f>Q3</f>
        <v>1.6099999999999999</v>
      </c>
      <c r="S3" s="31">
        <f>P3+R3</f>
        <v>2.61</v>
      </c>
      <c r="T3" s="32">
        <f>V3/W3</f>
        <v>1</v>
      </c>
      <c r="U3" s="12">
        <f>((S3-P3)/P3)*100%</f>
        <v>1.6099999999999999</v>
      </c>
      <c r="V3">
        <f>COUNTIF($L$3:L3,1)</f>
        <v>1</v>
      </c>
      <c r="W3">
        <v>1</v>
      </c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</row>
    <row r="4" spans="1:245" ht="25.5" x14ac:dyDescent="0.2">
      <c r="A4" s="3">
        <v>2</v>
      </c>
      <c r="B4" s="4">
        <v>43891</v>
      </c>
      <c r="C4" s="3" t="s">
        <v>42</v>
      </c>
      <c r="D4" s="3" t="s">
        <v>35</v>
      </c>
      <c r="E4" s="3">
        <v>2</v>
      </c>
      <c r="F4" s="3" t="s">
        <v>39</v>
      </c>
      <c r="G4" s="3" t="s">
        <v>21</v>
      </c>
      <c r="H4" s="3" t="s">
        <v>26</v>
      </c>
      <c r="I4" s="3" t="s">
        <v>29</v>
      </c>
      <c r="J4" s="5" t="s">
        <v>102</v>
      </c>
      <c r="K4" s="20"/>
      <c r="L4" s="6" t="s">
        <v>31</v>
      </c>
      <c r="M4" s="7">
        <v>2.2210000000000001</v>
      </c>
      <c r="N4" s="7">
        <v>1</v>
      </c>
      <c r="O4" s="8" t="s">
        <v>27</v>
      </c>
      <c r="P4" s="7">
        <f>P3+N4</f>
        <v>2</v>
      </c>
      <c r="Q4" s="33">
        <f>IF(AND(L4="1",O4="ja"),(N4*M4*0.95)-N4,IF(AND(L4="1",O4="nein"),N4*M4-N4,-N4))</f>
        <v>-1</v>
      </c>
      <c r="R4" s="9">
        <f>R3+Q4</f>
        <v>0.60999999999999988</v>
      </c>
      <c r="S4" s="10">
        <f>P4+R4</f>
        <v>2.61</v>
      </c>
      <c r="T4" s="11">
        <f>V4/W4</f>
        <v>0.5</v>
      </c>
      <c r="U4" s="12">
        <f>((S4-P4)/P4)*100%</f>
        <v>0.30499999999999994</v>
      </c>
      <c r="V4">
        <f>COUNTIF($L$3:L4,1)</f>
        <v>1</v>
      </c>
      <c r="W4">
        <v>2</v>
      </c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</row>
    <row r="5" spans="1:245" ht="17.25" customHeight="1" x14ac:dyDescent="0.2">
      <c r="A5" s="3">
        <v>3</v>
      </c>
      <c r="B5" s="4">
        <v>43891</v>
      </c>
      <c r="C5" s="3" t="s">
        <v>43</v>
      </c>
      <c r="D5" s="3" t="s">
        <v>35</v>
      </c>
      <c r="E5" s="3">
        <v>1</v>
      </c>
      <c r="F5" s="3" t="s">
        <v>44</v>
      </c>
      <c r="G5" s="3" t="s">
        <v>36</v>
      </c>
      <c r="H5" s="3" t="s">
        <v>45</v>
      </c>
      <c r="I5" s="3" t="s">
        <v>29</v>
      </c>
      <c r="J5" s="13" t="s">
        <v>46</v>
      </c>
      <c r="K5" s="20"/>
      <c r="L5" s="6" t="s">
        <v>24</v>
      </c>
      <c r="M5" s="7">
        <v>2.5</v>
      </c>
      <c r="N5" s="7">
        <v>1</v>
      </c>
      <c r="O5" s="8" t="s">
        <v>27</v>
      </c>
      <c r="P5" s="7">
        <f>P4+N5</f>
        <v>3</v>
      </c>
      <c r="Q5" s="21">
        <f>IF(AND(L5="1",O5="ja"),(N5*M5*0.95)-N5,IF(AND(L5="1",O5="nein"),N5*M5-N5,-N5))</f>
        <v>1.5</v>
      </c>
      <c r="R5" s="9">
        <f>R4+Q5</f>
        <v>2.11</v>
      </c>
      <c r="S5" s="10">
        <f>P5+R5</f>
        <v>5.1099999999999994</v>
      </c>
      <c r="T5" s="11">
        <f>V5/W5</f>
        <v>0.66666666666666663</v>
      </c>
      <c r="U5" s="12">
        <f>((S5-P5)/P5)*100%</f>
        <v>0.70333333333333314</v>
      </c>
      <c r="V5">
        <f>COUNTIF($L$3:L5,1)</f>
        <v>2</v>
      </c>
      <c r="W5">
        <v>3</v>
      </c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</row>
    <row r="6" spans="1:245" ht="17.25" customHeight="1" x14ac:dyDescent="0.2">
      <c r="A6" s="3">
        <v>4</v>
      </c>
      <c r="B6" s="4">
        <v>43891</v>
      </c>
      <c r="C6" s="3" t="s">
        <v>47</v>
      </c>
      <c r="D6" s="3" t="s">
        <v>35</v>
      </c>
      <c r="E6" s="3">
        <v>1</v>
      </c>
      <c r="F6" s="3" t="s">
        <v>32</v>
      </c>
      <c r="G6" s="3" t="s">
        <v>36</v>
      </c>
      <c r="H6" s="3" t="s">
        <v>26</v>
      </c>
      <c r="I6" s="3" t="s">
        <v>29</v>
      </c>
      <c r="J6" s="13" t="s">
        <v>28</v>
      </c>
      <c r="K6" s="20"/>
      <c r="L6" s="6" t="s">
        <v>24</v>
      </c>
      <c r="M6" s="7">
        <v>1.4850000000000001</v>
      </c>
      <c r="N6" s="7">
        <v>2</v>
      </c>
      <c r="O6" s="8" t="s">
        <v>27</v>
      </c>
      <c r="P6" s="7">
        <f t="shared" ref="P6:P42" si="0">P5+N6</f>
        <v>5</v>
      </c>
      <c r="Q6" s="21">
        <f t="shared" ref="Q6:Q42" si="1">IF(AND(L6="1",O6="ja"),(N6*M6*0.95)-N6,IF(AND(L6="1",O6="nein"),N6*M6-N6,-N6))</f>
        <v>0.9700000000000002</v>
      </c>
      <c r="R6" s="9">
        <f t="shared" ref="R6:R42" si="2">R5+Q6</f>
        <v>3.08</v>
      </c>
      <c r="S6" s="10">
        <f t="shared" ref="S6:S42" si="3">P6+R6</f>
        <v>8.08</v>
      </c>
      <c r="T6" s="11">
        <f t="shared" ref="T6:T42" si="4">V6/W6</f>
        <v>0.75</v>
      </c>
      <c r="U6" s="12">
        <f t="shared" ref="U6:U42" si="5">((S6-P6)/P6)*100%</f>
        <v>0.61599999999999999</v>
      </c>
      <c r="V6">
        <f>COUNTIF($L$3:L6,1)</f>
        <v>3</v>
      </c>
      <c r="W6">
        <v>4</v>
      </c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</row>
    <row r="7" spans="1:245" ht="38.25" x14ac:dyDescent="0.2">
      <c r="A7" s="3">
        <v>5</v>
      </c>
      <c r="B7" s="4">
        <v>43891</v>
      </c>
      <c r="C7" s="3" t="s">
        <v>48</v>
      </c>
      <c r="D7" s="3" t="s">
        <v>37</v>
      </c>
      <c r="E7" s="3">
        <v>3</v>
      </c>
      <c r="F7" s="3" t="s">
        <v>49</v>
      </c>
      <c r="G7" s="3" t="s">
        <v>36</v>
      </c>
      <c r="H7" s="3" t="s">
        <v>22</v>
      </c>
      <c r="I7" s="3" t="s">
        <v>29</v>
      </c>
      <c r="J7" s="5" t="s">
        <v>50</v>
      </c>
      <c r="K7" s="20"/>
      <c r="L7" s="6" t="s">
        <v>31</v>
      </c>
      <c r="M7" s="7">
        <v>3.51</v>
      </c>
      <c r="N7" s="7">
        <v>0.5</v>
      </c>
      <c r="O7" s="8" t="s">
        <v>25</v>
      </c>
      <c r="P7" s="7">
        <f t="shared" si="0"/>
        <v>5.5</v>
      </c>
      <c r="Q7" s="26">
        <f t="shared" si="1"/>
        <v>-0.5</v>
      </c>
      <c r="R7" s="9">
        <f t="shared" si="2"/>
        <v>2.58</v>
      </c>
      <c r="S7" s="10">
        <f t="shared" si="3"/>
        <v>8.08</v>
      </c>
      <c r="T7" s="11">
        <f t="shared" si="4"/>
        <v>0.6</v>
      </c>
      <c r="U7" s="12">
        <f t="shared" si="5"/>
        <v>0.46909090909090911</v>
      </c>
      <c r="V7">
        <f>COUNTIF($L$3:L7,1)</f>
        <v>3</v>
      </c>
      <c r="W7">
        <v>5</v>
      </c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</row>
    <row r="8" spans="1:245" ht="12.75" x14ac:dyDescent="0.2">
      <c r="A8" s="3">
        <v>6</v>
      </c>
      <c r="B8" s="4">
        <v>43891</v>
      </c>
      <c r="C8" s="3" t="s">
        <v>51</v>
      </c>
      <c r="D8" s="3" t="s">
        <v>35</v>
      </c>
      <c r="E8" s="3">
        <v>1</v>
      </c>
      <c r="F8" s="3" t="s">
        <v>52</v>
      </c>
      <c r="G8" s="3" t="s">
        <v>21</v>
      </c>
      <c r="H8" s="3" t="s">
        <v>26</v>
      </c>
      <c r="I8" s="3" t="s">
        <v>23</v>
      </c>
      <c r="J8" s="13" t="s">
        <v>34</v>
      </c>
      <c r="K8" s="20"/>
      <c r="L8" s="6" t="s">
        <v>24</v>
      </c>
      <c r="M8" s="7">
        <v>2.42</v>
      </c>
      <c r="N8" s="7">
        <v>1</v>
      </c>
      <c r="O8" s="8" t="s">
        <v>27</v>
      </c>
      <c r="P8" s="7">
        <f t="shared" si="0"/>
        <v>6.5</v>
      </c>
      <c r="Q8" s="21">
        <f t="shared" si="1"/>
        <v>1.42</v>
      </c>
      <c r="R8" s="9">
        <f t="shared" si="2"/>
        <v>4</v>
      </c>
      <c r="S8" s="10">
        <f t="shared" si="3"/>
        <v>10.5</v>
      </c>
      <c r="T8" s="11">
        <f t="shared" si="4"/>
        <v>0.66666666666666663</v>
      </c>
      <c r="U8" s="12">
        <f t="shared" si="5"/>
        <v>0.61538461538461542</v>
      </c>
      <c r="V8">
        <f>COUNTIF($L$3:L8,1)</f>
        <v>4</v>
      </c>
      <c r="W8">
        <v>6</v>
      </c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</row>
    <row r="9" spans="1:245" ht="25.5" x14ac:dyDescent="0.2">
      <c r="A9" s="3">
        <v>7</v>
      </c>
      <c r="B9" s="4">
        <v>43891</v>
      </c>
      <c r="C9" s="3" t="s">
        <v>53</v>
      </c>
      <c r="D9" s="3" t="s">
        <v>30</v>
      </c>
      <c r="E9" s="3">
        <v>2</v>
      </c>
      <c r="F9" s="3" t="s">
        <v>54</v>
      </c>
      <c r="G9" s="3" t="s">
        <v>21</v>
      </c>
      <c r="H9" s="3" t="s">
        <v>38</v>
      </c>
      <c r="I9" s="3" t="s">
        <v>29</v>
      </c>
      <c r="J9" s="5" t="s">
        <v>55</v>
      </c>
      <c r="K9" s="20"/>
      <c r="L9" s="6" t="s">
        <v>31</v>
      </c>
      <c r="M9" s="7">
        <v>2.46</v>
      </c>
      <c r="N9" s="7">
        <v>1</v>
      </c>
      <c r="O9" s="8" t="s">
        <v>25</v>
      </c>
      <c r="P9" s="7">
        <f t="shared" si="0"/>
        <v>7.5</v>
      </c>
      <c r="Q9" s="26">
        <f t="shared" si="1"/>
        <v>-1</v>
      </c>
      <c r="R9" s="9">
        <f t="shared" si="2"/>
        <v>3</v>
      </c>
      <c r="S9" s="10">
        <f t="shared" si="3"/>
        <v>10.5</v>
      </c>
      <c r="T9" s="11">
        <f t="shared" si="4"/>
        <v>0.5714285714285714</v>
      </c>
      <c r="U9" s="12">
        <f t="shared" si="5"/>
        <v>0.4</v>
      </c>
      <c r="V9">
        <f>COUNTIF($L$3:L9,1)</f>
        <v>4</v>
      </c>
      <c r="W9">
        <v>7</v>
      </c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</row>
    <row r="10" spans="1:245" ht="14.25" customHeight="1" x14ac:dyDescent="0.2">
      <c r="A10" s="3">
        <v>8</v>
      </c>
      <c r="B10" s="4">
        <v>43892</v>
      </c>
      <c r="C10" s="3" t="s">
        <v>56</v>
      </c>
      <c r="D10" s="3" t="s">
        <v>20</v>
      </c>
      <c r="E10" s="3">
        <v>1</v>
      </c>
      <c r="F10" s="3" t="s">
        <v>57</v>
      </c>
      <c r="G10" s="3" t="s">
        <v>21</v>
      </c>
      <c r="H10" s="3" t="s">
        <v>22</v>
      </c>
      <c r="I10" s="3" t="s">
        <v>23</v>
      </c>
      <c r="J10" s="5" t="s">
        <v>28</v>
      </c>
      <c r="K10" s="20"/>
      <c r="L10" s="6" t="s">
        <v>31</v>
      </c>
      <c r="M10" s="7">
        <v>2.2000000000000002</v>
      </c>
      <c r="N10" s="7">
        <v>1.5</v>
      </c>
      <c r="O10" s="8" t="s">
        <v>25</v>
      </c>
      <c r="P10" s="7">
        <f t="shared" si="0"/>
        <v>9</v>
      </c>
      <c r="Q10" s="26">
        <f t="shared" si="1"/>
        <v>-1.5</v>
      </c>
      <c r="R10" s="9">
        <f t="shared" si="2"/>
        <v>1.5</v>
      </c>
      <c r="S10" s="10">
        <f t="shared" si="3"/>
        <v>10.5</v>
      </c>
      <c r="T10" s="11">
        <f t="shared" si="4"/>
        <v>0.5</v>
      </c>
      <c r="U10" s="12">
        <f t="shared" si="5"/>
        <v>0.16666666666666666</v>
      </c>
      <c r="V10">
        <f>COUNTIF($L$3:L10,1)</f>
        <v>4</v>
      </c>
      <c r="W10">
        <v>8</v>
      </c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</row>
    <row r="11" spans="1:245" ht="16.5" customHeight="1" x14ac:dyDescent="0.2">
      <c r="A11" s="3">
        <v>9</v>
      </c>
      <c r="B11" s="4">
        <v>43894</v>
      </c>
      <c r="C11" s="3" t="s">
        <v>58</v>
      </c>
      <c r="D11" s="3" t="s">
        <v>35</v>
      </c>
      <c r="E11" s="3">
        <v>1</v>
      </c>
      <c r="F11" s="3" t="s">
        <v>59</v>
      </c>
      <c r="G11" s="3" t="s">
        <v>21</v>
      </c>
      <c r="H11" s="3" t="s">
        <v>26</v>
      </c>
      <c r="I11" s="3" t="s">
        <v>29</v>
      </c>
      <c r="J11" s="5" t="s">
        <v>60</v>
      </c>
      <c r="K11" s="20"/>
      <c r="L11" s="6" t="s">
        <v>31</v>
      </c>
      <c r="M11" s="7">
        <v>1.9339999999999999</v>
      </c>
      <c r="N11" s="7">
        <v>1.5</v>
      </c>
      <c r="O11" s="8" t="s">
        <v>27</v>
      </c>
      <c r="P11" s="7">
        <f t="shared" si="0"/>
        <v>10.5</v>
      </c>
      <c r="Q11" s="26">
        <f t="shared" si="1"/>
        <v>-1.5</v>
      </c>
      <c r="R11" s="9">
        <f t="shared" si="2"/>
        <v>0</v>
      </c>
      <c r="S11" s="10">
        <f t="shared" si="3"/>
        <v>10.5</v>
      </c>
      <c r="T11" s="11">
        <f t="shared" si="4"/>
        <v>0.44444444444444442</v>
      </c>
      <c r="U11" s="12">
        <f t="shared" si="5"/>
        <v>0</v>
      </c>
      <c r="V11">
        <f>COUNTIF($L$3:L11,1)</f>
        <v>4</v>
      </c>
      <c r="W11">
        <v>9</v>
      </c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</row>
    <row r="12" spans="1:245" ht="15.75" customHeight="1" x14ac:dyDescent="0.2">
      <c r="A12" s="3">
        <v>10</v>
      </c>
      <c r="B12" s="4">
        <v>43894</v>
      </c>
      <c r="C12" s="3" t="s">
        <v>61</v>
      </c>
      <c r="D12" s="3" t="s">
        <v>37</v>
      </c>
      <c r="E12" s="3">
        <v>1</v>
      </c>
      <c r="F12" s="3" t="s">
        <v>62</v>
      </c>
      <c r="G12" s="3" t="s">
        <v>36</v>
      </c>
      <c r="H12" s="3" t="s">
        <v>63</v>
      </c>
      <c r="I12" s="3" t="s">
        <v>29</v>
      </c>
      <c r="J12" s="5" t="s">
        <v>27</v>
      </c>
      <c r="K12" s="20"/>
      <c r="L12" s="6" t="s">
        <v>31</v>
      </c>
      <c r="M12" s="7">
        <v>6</v>
      </c>
      <c r="N12" s="7">
        <v>0.5</v>
      </c>
      <c r="O12" s="8" t="s">
        <v>27</v>
      </c>
      <c r="P12" s="7">
        <f t="shared" si="0"/>
        <v>11</v>
      </c>
      <c r="Q12" s="26">
        <f t="shared" si="1"/>
        <v>-0.5</v>
      </c>
      <c r="R12" s="9">
        <f t="shared" si="2"/>
        <v>-0.5</v>
      </c>
      <c r="S12" s="10">
        <f t="shared" si="3"/>
        <v>10.5</v>
      </c>
      <c r="T12" s="11">
        <f t="shared" si="4"/>
        <v>0.4</v>
      </c>
      <c r="U12" s="12">
        <f t="shared" si="5"/>
        <v>-4.5454545454545456E-2</v>
      </c>
      <c r="V12">
        <f>COUNTIF($L$3:L12,1)</f>
        <v>4</v>
      </c>
      <c r="W12">
        <v>10</v>
      </c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</row>
    <row r="13" spans="1:245" ht="25.5" x14ac:dyDescent="0.2">
      <c r="A13" s="3">
        <v>11</v>
      </c>
      <c r="B13" s="4">
        <v>43896</v>
      </c>
      <c r="C13" s="3" t="s">
        <v>64</v>
      </c>
      <c r="D13" s="3" t="s">
        <v>37</v>
      </c>
      <c r="E13" s="3">
        <v>2</v>
      </c>
      <c r="F13" s="3" t="s">
        <v>65</v>
      </c>
      <c r="G13" s="3" t="s">
        <v>21</v>
      </c>
      <c r="H13" s="3" t="s">
        <v>22</v>
      </c>
      <c r="I13" s="3" t="s">
        <v>29</v>
      </c>
      <c r="J13" s="13" t="s">
        <v>66</v>
      </c>
      <c r="K13" s="20"/>
      <c r="L13" s="6" t="s">
        <v>24</v>
      </c>
      <c r="M13" s="7">
        <v>2.74</v>
      </c>
      <c r="N13" s="7">
        <v>1</v>
      </c>
      <c r="O13" s="8" t="s">
        <v>25</v>
      </c>
      <c r="P13" s="7">
        <f t="shared" si="0"/>
        <v>12</v>
      </c>
      <c r="Q13" s="21">
        <f t="shared" si="1"/>
        <v>1.6030000000000002</v>
      </c>
      <c r="R13" s="9">
        <f t="shared" si="2"/>
        <v>1.1030000000000002</v>
      </c>
      <c r="S13" s="10">
        <f t="shared" si="3"/>
        <v>13.103</v>
      </c>
      <c r="T13" s="11">
        <f t="shared" si="4"/>
        <v>0.45454545454545453</v>
      </c>
      <c r="U13" s="12">
        <f t="shared" si="5"/>
        <v>9.1916666666666647E-2</v>
      </c>
      <c r="V13">
        <f>COUNTIF($L$3:L13,1)</f>
        <v>5</v>
      </c>
      <c r="W13">
        <v>11</v>
      </c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</row>
    <row r="14" spans="1:245" ht="16.5" customHeight="1" x14ac:dyDescent="0.2">
      <c r="A14" s="3">
        <v>12</v>
      </c>
      <c r="B14" s="4">
        <v>43897</v>
      </c>
      <c r="C14" s="3" t="s">
        <v>67</v>
      </c>
      <c r="D14" s="3" t="s">
        <v>35</v>
      </c>
      <c r="E14" s="3">
        <v>1</v>
      </c>
      <c r="F14" s="3" t="s">
        <v>68</v>
      </c>
      <c r="G14" s="3" t="s">
        <v>36</v>
      </c>
      <c r="H14" s="3" t="s">
        <v>69</v>
      </c>
      <c r="I14" s="3" t="s">
        <v>29</v>
      </c>
      <c r="J14" s="13" t="s">
        <v>70</v>
      </c>
      <c r="K14" s="20"/>
      <c r="L14" s="6" t="s">
        <v>24</v>
      </c>
      <c r="M14" s="7">
        <v>1.85</v>
      </c>
      <c r="N14" s="7">
        <v>2.5</v>
      </c>
      <c r="O14" s="8" t="s">
        <v>27</v>
      </c>
      <c r="P14" s="7">
        <f t="shared" si="0"/>
        <v>14.5</v>
      </c>
      <c r="Q14" s="21">
        <f t="shared" si="1"/>
        <v>2.125</v>
      </c>
      <c r="R14" s="9">
        <f t="shared" si="2"/>
        <v>3.2280000000000002</v>
      </c>
      <c r="S14" s="10">
        <f t="shared" si="3"/>
        <v>17.728000000000002</v>
      </c>
      <c r="T14" s="11">
        <f t="shared" si="4"/>
        <v>0.5</v>
      </c>
      <c r="U14" s="12">
        <f t="shared" si="5"/>
        <v>0.22262068965517251</v>
      </c>
      <c r="V14">
        <f>COUNTIF($L$3:L14,1)</f>
        <v>6</v>
      </c>
      <c r="W14">
        <v>12</v>
      </c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</row>
    <row r="15" spans="1:245" ht="15.75" customHeight="1" x14ac:dyDescent="0.2">
      <c r="A15" s="3">
        <v>13</v>
      </c>
      <c r="B15" s="4">
        <v>43897</v>
      </c>
      <c r="C15" s="3" t="s">
        <v>71</v>
      </c>
      <c r="D15" s="3" t="s">
        <v>35</v>
      </c>
      <c r="E15" s="3">
        <v>1</v>
      </c>
      <c r="F15" s="3" t="s">
        <v>52</v>
      </c>
      <c r="G15" s="3" t="s">
        <v>36</v>
      </c>
      <c r="H15" s="3" t="s">
        <v>26</v>
      </c>
      <c r="I15" s="3" t="s">
        <v>29</v>
      </c>
      <c r="J15" s="13" t="s">
        <v>34</v>
      </c>
      <c r="K15" s="20"/>
      <c r="L15" s="6" t="s">
        <v>24</v>
      </c>
      <c r="M15" s="7">
        <v>2.11</v>
      </c>
      <c r="N15" s="7">
        <v>1.5</v>
      </c>
      <c r="O15" s="8" t="s">
        <v>27</v>
      </c>
      <c r="P15" s="7">
        <f t="shared" si="0"/>
        <v>16</v>
      </c>
      <c r="Q15" s="21">
        <f t="shared" si="1"/>
        <v>1.665</v>
      </c>
      <c r="R15" s="9">
        <f t="shared" si="2"/>
        <v>4.8930000000000007</v>
      </c>
      <c r="S15" s="10">
        <f t="shared" si="3"/>
        <v>20.893000000000001</v>
      </c>
      <c r="T15" s="11">
        <f t="shared" si="4"/>
        <v>0.53846153846153844</v>
      </c>
      <c r="U15" s="12">
        <f t="shared" si="5"/>
        <v>0.30581250000000004</v>
      </c>
      <c r="V15">
        <f>COUNTIF($L$3:L15,1)</f>
        <v>7</v>
      </c>
      <c r="W15">
        <v>13</v>
      </c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</row>
    <row r="16" spans="1:245" ht="25.5" x14ac:dyDescent="0.2">
      <c r="A16" s="3">
        <v>14</v>
      </c>
      <c r="B16" s="4">
        <v>43897</v>
      </c>
      <c r="C16" s="3" t="s">
        <v>72</v>
      </c>
      <c r="D16" s="3" t="s">
        <v>35</v>
      </c>
      <c r="E16" s="3">
        <v>2</v>
      </c>
      <c r="F16" s="3" t="s">
        <v>39</v>
      </c>
      <c r="G16" s="3" t="s">
        <v>21</v>
      </c>
      <c r="H16" s="3" t="s">
        <v>69</v>
      </c>
      <c r="I16" s="3" t="s">
        <v>29</v>
      </c>
      <c r="J16" s="5" t="s">
        <v>73</v>
      </c>
      <c r="K16" s="20"/>
      <c r="L16" s="6" t="s">
        <v>31</v>
      </c>
      <c r="M16" s="7">
        <v>2.02</v>
      </c>
      <c r="N16" s="7">
        <v>1.5</v>
      </c>
      <c r="O16" s="8" t="s">
        <v>27</v>
      </c>
      <c r="P16" s="7">
        <f t="shared" si="0"/>
        <v>17.5</v>
      </c>
      <c r="Q16" s="26">
        <f t="shared" si="1"/>
        <v>-1.5</v>
      </c>
      <c r="R16" s="9">
        <f t="shared" si="2"/>
        <v>3.3930000000000007</v>
      </c>
      <c r="S16" s="10">
        <f t="shared" si="3"/>
        <v>20.893000000000001</v>
      </c>
      <c r="T16" s="11">
        <f t="shared" si="4"/>
        <v>0.5</v>
      </c>
      <c r="U16" s="12">
        <f t="shared" si="5"/>
        <v>0.19388571428571433</v>
      </c>
      <c r="V16">
        <f>COUNTIF($L$3:L16,1)</f>
        <v>7</v>
      </c>
      <c r="W16">
        <v>14</v>
      </c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</row>
    <row r="17" spans="1:245" ht="25.5" x14ac:dyDescent="0.2">
      <c r="A17" s="3">
        <v>15</v>
      </c>
      <c r="B17" s="4">
        <v>43897</v>
      </c>
      <c r="C17" s="3" t="s">
        <v>74</v>
      </c>
      <c r="D17" s="3" t="s">
        <v>35</v>
      </c>
      <c r="E17" s="3">
        <v>2</v>
      </c>
      <c r="F17" s="3" t="s">
        <v>75</v>
      </c>
      <c r="G17" s="3" t="s">
        <v>36</v>
      </c>
      <c r="H17" s="3" t="s">
        <v>22</v>
      </c>
      <c r="I17" s="3" t="s">
        <v>29</v>
      </c>
      <c r="J17" s="5" t="s">
        <v>76</v>
      </c>
      <c r="K17" s="20" t="s">
        <v>104</v>
      </c>
      <c r="L17" s="6" t="s">
        <v>31</v>
      </c>
      <c r="M17" s="7">
        <v>1.98</v>
      </c>
      <c r="N17" s="7">
        <v>1</v>
      </c>
      <c r="O17" s="8" t="s">
        <v>25</v>
      </c>
      <c r="P17" s="7">
        <f t="shared" si="0"/>
        <v>18.5</v>
      </c>
      <c r="Q17" s="26">
        <f t="shared" si="1"/>
        <v>-1</v>
      </c>
      <c r="R17" s="9">
        <f t="shared" si="2"/>
        <v>2.3930000000000007</v>
      </c>
      <c r="S17" s="10">
        <f t="shared" si="3"/>
        <v>20.893000000000001</v>
      </c>
      <c r="T17" s="11">
        <f t="shared" si="4"/>
        <v>0.46666666666666667</v>
      </c>
      <c r="U17" s="12">
        <f t="shared" si="5"/>
        <v>0.1293513513513514</v>
      </c>
      <c r="V17">
        <f>COUNTIF($L$3:L17,1)</f>
        <v>7</v>
      </c>
      <c r="W17">
        <v>15</v>
      </c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</row>
    <row r="18" spans="1:245" ht="12.75" x14ac:dyDescent="0.2">
      <c r="A18" s="3">
        <v>16</v>
      </c>
      <c r="B18" s="4">
        <v>43897</v>
      </c>
      <c r="C18" s="3" t="s">
        <v>77</v>
      </c>
      <c r="D18" s="3" t="s">
        <v>35</v>
      </c>
      <c r="E18" s="3">
        <v>1</v>
      </c>
      <c r="F18" s="3">
        <v>2</v>
      </c>
      <c r="G18" s="3" t="s">
        <v>21</v>
      </c>
      <c r="H18" s="3" t="s">
        <v>26</v>
      </c>
      <c r="I18" s="3" t="s">
        <v>29</v>
      </c>
      <c r="J18" s="13" t="s">
        <v>33</v>
      </c>
      <c r="K18" s="20"/>
      <c r="L18" s="6" t="s">
        <v>24</v>
      </c>
      <c r="M18" s="7">
        <v>2.13</v>
      </c>
      <c r="N18" s="7">
        <v>2</v>
      </c>
      <c r="O18" s="8" t="s">
        <v>27</v>
      </c>
      <c r="P18" s="7">
        <f t="shared" si="0"/>
        <v>20.5</v>
      </c>
      <c r="Q18" s="21">
        <f t="shared" si="1"/>
        <v>2.2599999999999998</v>
      </c>
      <c r="R18" s="9">
        <f t="shared" si="2"/>
        <v>4.6530000000000005</v>
      </c>
      <c r="S18" s="10">
        <f t="shared" si="3"/>
        <v>25.152999999999999</v>
      </c>
      <c r="T18" s="11">
        <f t="shared" si="4"/>
        <v>0.5</v>
      </c>
      <c r="U18" s="12">
        <f t="shared" si="5"/>
        <v>0.22697560975609749</v>
      </c>
      <c r="V18">
        <f>COUNTIF($L$3:L18,1)</f>
        <v>8</v>
      </c>
      <c r="W18">
        <v>16</v>
      </c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</row>
    <row r="19" spans="1:245" ht="25.5" x14ac:dyDescent="0.2">
      <c r="A19" s="3">
        <v>17</v>
      </c>
      <c r="B19" s="4">
        <v>43897</v>
      </c>
      <c r="C19" s="3" t="s">
        <v>78</v>
      </c>
      <c r="D19" s="3" t="s">
        <v>35</v>
      </c>
      <c r="E19" s="3">
        <v>2</v>
      </c>
      <c r="F19" s="3" t="s">
        <v>79</v>
      </c>
      <c r="G19" s="3" t="s">
        <v>21</v>
      </c>
      <c r="H19" s="3" t="s">
        <v>26</v>
      </c>
      <c r="I19" s="3" t="s">
        <v>29</v>
      </c>
      <c r="J19" s="13" t="s">
        <v>80</v>
      </c>
      <c r="K19" s="20" t="s">
        <v>103</v>
      </c>
      <c r="L19" s="6" t="s">
        <v>31</v>
      </c>
      <c r="M19" s="7">
        <v>3.12</v>
      </c>
      <c r="N19" s="7">
        <v>1</v>
      </c>
      <c r="O19" s="8" t="s">
        <v>27</v>
      </c>
      <c r="P19" s="7">
        <f t="shared" si="0"/>
        <v>21.5</v>
      </c>
      <c r="Q19" s="26">
        <f t="shared" si="1"/>
        <v>-1</v>
      </c>
      <c r="R19" s="9">
        <f t="shared" si="2"/>
        <v>3.6530000000000005</v>
      </c>
      <c r="S19" s="10">
        <f t="shared" si="3"/>
        <v>25.152999999999999</v>
      </c>
      <c r="T19" s="11">
        <f t="shared" si="4"/>
        <v>0.47058823529411764</v>
      </c>
      <c r="U19" s="12">
        <f t="shared" si="5"/>
        <v>0.16990697674418598</v>
      </c>
      <c r="V19">
        <f>COUNTIF($L$3:L19,1)</f>
        <v>8</v>
      </c>
      <c r="W19">
        <v>17</v>
      </c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</row>
    <row r="20" spans="1:245" ht="14.25" customHeight="1" x14ac:dyDescent="0.2">
      <c r="A20" s="3">
        <v>18</v>
      </c>
      <c r="B20" s="4">
        <v>43897</v>
      </c>
      <c r="C20" s="3" t="s">
        <v>81</v>
      </c>
      <c r="D20" s="3" t="s">
        <v>35</v>
      </c>
      <c r="E20" s="3">
        <v>1</v>
      </c>
      <c r="F20" s="3" t="s">
        <v>44</v>
      </c>
      <c r="G20" s="3" t="s">
        <v>36</v>
      </c>
      <c r="H20" s="3" t="s">
        <v>69</v>
      </c>
      <c r="I20" s="3" t="s">
        <v>29</v>
      </c>
      <c r="J20" s="5" t="s">
        <v>82</v>
      </c>
      <c r="K20" s="20"/>
      <c r="L20" s="6" t="s">
        <v>31</v>
      </c>
      <c r="M20" s="7">
        <v>2.61</v>
      </c>
      <c r="N20" s="7">
        <v>1</v>
      </c>
      <c r="O20" s="8" t="s">
        <v>27</v>
      </c>
      <c r="P20" s="7">
        <f t="shared" si="0"/>
        <v>22.5</v>
      </c>
      <c r="Q20" s="26">
        <f t="shared" si="1"/>
        <v>-1</v>
      </c>
      <c r="R20" s="9">
        <f t="shared" si="2"/>
        <v>2.6530000000000005</v>
      </c>
      <c r="S20" s="10">
        <f t="shared" si="3"/>
        <v>25.152999999999999</v>
      </c>
      <c r="T20" s="11">
        <f t="shared" si="4"/>
        <v>0.44444444444444442</v>
      </c>
      <c r="U20" s="12">
        <f t="shared" si="5"/>
        <v>0.11791111111111105</v>
      </c>
      <c r="V20">
        <f>COUNTIF($L$3:L20,1)</f>
        <v>8</v>
      </c>
      <c r="W20">
        <v>18</v>
      </c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</row>
    <row r="21" spans="1:245" ht="25.5" x14ac:dyDescent="0.2">
      <c r="A21" s="3">
        <v>19</v>
      </c>
      <c r="B21" s="4">
        <v>43897</v>
      </c>
      <c r="C21" s="3" t="s">
        <v>83</v>
      </c>
      <c r="D21" s="3" t="s">
        <v>35</v>
      </c>
      <c r="E21" s="3">
        <v>2</v>
      </c>
      <c r="F21" s="3" t="s">
        <v>84</v>
      </c>
      <c r="G21" s="3" t="s">
        <v>21</v>
      </c>
      <c r="H21" s="3" t="s">
        <v>26</v>
      </c>
      <c r="I21" s="3" t="s">
        <v>29</v>
      </c>
      <c r="J21" s="5" t="s">
        <v>85</v>
      </c>
      <c r="K21" s="20"/>
      <c r="L21" s="6" t="s">
        <v>31</v>
      </c>
      <c r="M21" s="7">
        <v>1.89</v>
      </c>
      <c r="N21" s="7">
        <v>2</v>
      </c>
      <c r="O21" s="8" t="s">
        <v>27</v>
      </c>
      <c r="P21" s="7">
        <f t="shared" si="0"/>
        <v>24.5</v>
      </c>
      <c r="Q21" s="26">
        <f t="shared" si="1"/>
        <v>-2</v>
      </c>
      <c r="R21" s="9">
        <f t="shared" si="2"/>
        <v>0.65300000000000047</v>
      </c>
      <c r="S21" s="10">
        <f t="shared" si="3"/>
        <v>25.152999999999999</v>
      </c>
      <c r="T21" s="11">
        <f t="shared" si="4"/>
        <v>0.42105263157894735</v>
      </c>
      <c r="U21" s="12">
        <f t="shared" si="5"/>
        <v>2.6653061224489741E-2</v>
      </c>
      <c r="V21">
        <f>COUNTIF($L$3:L21,1)</f>
        <v>8</v>
      </c>
      <c r="W21">
        <v>19</v>
      </c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</row>
    <row r="22" spans="1:245" ht="25.5" x14ac:dyDescent="0.2">
      <c r="A22" s="3">
        <v>20</v>
      </c>
      <c r="B22" s="4">
        <v>43898</v>
      </c>
      <c r="C22" s="3" t="s">
        <v>86</v>
      </c>
      <c r="D22" s="3" t="s">
        <v>35</v>
      </c>
      <c r="E22" s="3">
        <v>2</v>
      </c>
      <c r="F22" s="3" t="s">
        <v>39</v>
      </c>
      <c r="G22" s="3" t="s">
        <v>36</v>
      </c>
      <c r="H22" s="3" t="s">
        <v>26</v>
      </c>
      <c r="I22" s="3" t="s">
        <v>29</v>
      </c>
      <c r="J22" s="13" t="s">
        <v>87</v>
      </c>
      <c r="K22" s="20"/>
      <c r="L22" s="6" t="s">
        <v>24</v>
      </c>
      <c r="M22" s="7">
        <v>2.75</v>
      </c>
      <c r="N22" s="7">
        <v>1.5</v>
      </c>
      <c r="O22" s="8" t="s">
        <v>27</v>
      </c>
      <c r="P22" s="7">
        <f t="shared" si="0"/>
        <v>26</v>
      </c>
      <c r="Q22" s="21">
        <f t="shared" si="1"/>
        <v>2.625</v>
      </c>
      <c r="R22" s="9">
        <f t="shared" si="2"/>
        <v>3.2780000000000005</v>
      </c>
      <c r="S22" s="10">
        <f t="shared" si="3"/>
        <v>29.277999999999999</v>
      </c>
      <c r="T22" s="11">
        <f t="shared" si="4"/>
        <v>0.45</v>
      </c>
      <c r="U22" s="12">
        <f t="shared" si="5"/>
        <v>0.12607692307692303</v>
      </c>
      <c r="V22">
        <f>COUNTIF($L$3:L22,1)</f>
        <v>9</v>
      </c>
      <c r="W22">
        <v>20</v>
      </c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</row>
    <row r="23" spans="1:245" ht="38.25" x14ac:dyDescent="0.2">
      <c r="A23" s="3">
        <v>21</v>
      </c>
      <c r="B23" s="4">
        <v>43898</v>
      </c>
      <c r="C23" s="3" t="s">
        <v>88</v>
      </c>
      <c r="D23" s="3" t="s">
        <v>35</v>
      </c>
      <c r="E23" s="3">
        <v>3</v>
      </c>
      <c r="F23" s="3" t="s">
        <v>89</v>
      </c>
      <c r="G23" s="3" t="s">
        <v>36</v>
      </c>
      <c r="H23" s="3" t="s">
        <v>38</v>
      </c>
      <c r="I23" s="3" t="s">
        <v>29</v>
      </c>
      <c r="J23" s="5" t="s">
        <v>90</v>
      </c>
      <c r="K23" s="20"/>
      <c r="L23" s="6" t="s">
        <v>31</v>
      </c>
      <c r="M23" s="7">
        <v>3.2</v>
      </c>
      <c r="N23" s="7">
        <v>0.5</v>
      </c>
      <c r="O23" s="8" t="s">
        <v>25</v>
      </c>
      <c r="P23" s="7">
        <f t="shared" si="0"/>
        <v>26.5</v>
      </c>
      <c r="Q23" s="26">
        <f t="shared" si="1"/>
        <v>-0.5</v>
      </c>
      <c r="R23" s="9">
        <f t="shared" si="2"/>
        <v>2.7780000000000005</v>
      </c>
      <c r="S23" s="10">
        <f t="shared" si="3"/>
        <v>29.277999999999999</v>
      </c>
      <c r="T23" s="11">
        <f t="shared" si="4"/>
        <v>0.42857142857142855</v>
      </c>
      <c r="U23" s="12">
        <f t="shared" si="5"/>
        <v>0.10483018867924523</v>
      </c>
      <c r="V23">
        <f>COUNTIF($L$3:L23,1)</f>
        <v>9</v>
      </c>
      <c r="W23">
        <v>21</v>
      </c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</row>
    <row r="24" spans="1:245" ht="25.5" x14ac:dyDescent="0.2">
      <c r="A24" s="3">
        <v>22</v>
      </c>
      <c r="B24" s="4">
        <v>43898</v>
      </c>
      <c r="C24" s="3" t="s">
        <v>91</v>
      </c>
      <c r="D24" s="3" t="s">
        <v>37</v>
      </c>
      <c r="E24" s="3">
        <v>2</v>
      </c>
      <c r="F24" s="3" t="s">
        <v>92</v>
      </c>
      <c r="G24" s="3" t="s">
        <v>21</v>
      </c>
      <c r="H24" s="3" t="s">
        <v>22</v>
      </c>
      <c r="I24" s="3" t="s">
        <v>23</v>
      </c>
      <c r="J24" s="13" t="s">
        <v>93</v>
      </c>
      <c r="K24" s="20"/>
      <c r="L24" s="6" t="s">
        <v>24</v>
      </c>
      <c r="M24" s="7">
        <v>2.16</v>
      </c>
      <c r="N24" s="7">
        <v>1.5</v>
      </c>
      <c r="O24" s="8" t="s">
        <v>25</v>
      </c>
      <c r="P24" s="7">
        <f t="shared" si="0"/>
        <v>28</v>
      </c>
      <c r="Q24" s="21">
        <f t="shared" si="1"/>
        <v>1.5779999999999998</v>
      </c>
      <c r="R24" s="9">
        <f t="shared" si="2"/>
        <v>4.3559999999999999</v>
      </c>
      <c r="S24" s="10">
        <f t="shared" si="3"/>
        <v>32.356000000000002</v>
      </c>
      <c r="T24" s="11">
        <f t="shared" si="4"/>
        <v>0.45454545454545453</v>
      </c>
      <c r="U24" s="12">
        <f t="shared" si="5"/>
        <v>0.15557142857142864</v>
      </c>
      <c r="V24">
        <f>COUNTIF($L$3:L24,1)</f>
        <v>10</v>
      </c>
      <c r="W24">
        <v>22</v>
      </c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</row>
    <row r="25" spans="1:245" ht="25.5" x14ac:dyDescent="0.2">
      <c r="A25" s="3">
        <v>23</v>
      </c>
      <c r="B25" s="4">
        <v>43898</v>
      </c>
      <c r="C25" s="3" t="s">
        <v>94</v>
      </c>
      <c r="D25" s="3" t="s">
        <v>35</v>
      </c>
      <c r="E25" s="3">
        <v>2</v>
      </c>
      <c r="F25" s="3" t="s">
        <v>95</v>
      </c>
      <c r="G25" s="3" t="s">
        <v>21</v>
      </c>
      <c r="H25" s="3" t="s">
        <v>22</v>
      </c>
      <c r="I25" s="3" t="s">
        <v>29</v>
      </c>
      <c r="J25" s="5" t="s">
        <v>96</v>
      </c>
      <c r="K25" s="20"/>
      <c r="L25" s="6" t="s">
        <v>31</v>
      </c>
      <c r="M25" s="7">
        <v>3.9</v>
      </c>
      <c r="N25" s="7">
        <v>0.5</v>
      </c>
      <c r="O25" s="8" t="s">
        <v>25</v>
      </c>
      <c r="P25" s="7">
        <f t="shared" si="0"/>
        <v>28.5</v>
      </c>
      <c r="Q25" s="26">
        <f t="shared" si="1"/>
        <v>-0.5</v>
      </c>
      <c r="R25" s="9">
        <f t="shared" si="2"/>
        <v>3.8559999999999999</v>
      </c>
      <c r="S25" s="10">
        <f t="shared" si="3"/>
        <v>32.356000000000002</v>
      </c>
      <c r="T25" s="11">
        <f t="shared" si="4"/>
        <v>0.43478260869565216</v>
      </c>
      <c r="U25" s="12">
        <f t="shared" si="5"/>
        <v>0.13529824561403514</v>
      </c>
      <c r="V25">
        <f>COUNTIF($L$3:L25,1)</f>
        <v>10</v>
      </c>
      <c r="W25">
        <v>23</v>
      </c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</row>
    <row r="26" spans="1:245" ht="15.75" customHeight="1" x14ac:dyDescent="0.2">
      <c r="A26" s="3">
        <v>24</v>
      </c>
      <c r="B26" s="4">
        <v>43898</v>
      </c>
      <c r="C26" s="3" t="s">
        <v>97</v>
      </c>
      <c r="D26" s="3" t="s">
        <v>35</v>
      </c>
      <c r="E26" s="3">
        <v>1</v>
      </c>
      <c r="F26" s="3">
        <v>2</v>
      </c>
      <c r="G26" s="3" t="s">
        <v>21</v>
      </c>
      <c r="H26" s="3" t="s">
        <v>22</v>
      </c>
      <c r="I26" s="3" t="s">
        <v>29</v>
      </c>
      <c r="J26" s="13" t="s">
        <v>98</v>
      </c>
      <c r="K26" s="20"/>
      <c r="L26" s="6" t="s">
        <v>24</v>
      </c>
      <c r="M26" s="7">
        <v>1.72</v>
      </c>
      <c r="N26" s="7">
        <v>4</v>
      </c>
      <c r="O26" s="8" t="s">
        <v>25</v>
      </c>
      <c r="P26" s="7">
        <f t="shared" si="0"/>
        <v>32.5</v>
      </c>
      <c r="Q26" s="21">
        <f t="shared" si="1"/>
        <v>2.5359999999999996</v>
      </c>
      <c r="R26" s="9">
        <f t="shared" si="2"/>
        <v>6.3919999999999995</v>
      </c>
      <c r="S26" s="10">
        <f t="shared" si="3"/>
        <v>38.891999999999996</v>
      </c>
      <c r="T26" s="11">
        <f t="shared" si="4"/>
        <v>0.45833333333333331</v>
      </c>
      <c r="U26" s="12">
        <f t="shared" si="5"/>
        <v>0.19667692307692294</v>
      </c>
      <c r="V26">
        <f>COUNTIF($L$3:L26,1)</f>
        <v>11</v>
      </c>
      <c r="W26">
        <v>24</v>
      </c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</row>
    <row r="27" spans="1:245" ht="25.5" x14ac:dyDescent="0.2">
      <c r="A27" s="3">
        <v>25</v>
      </c>
      <c r="B27" s="4">
        <v>43898</v>
      </c>
      <c r="C27" s="3" t="s">
        <v>99</v>
      </c>
      <c r="D27" s="3" t="s">
        <v>35</v>
      </c>
      <c r="E27" s="3">
        <v>2</v>
      </c>
      <c r="F27" s="3" t="s">
        <v>100</v>
      </c>
      <c r="G27" s="3" t="s">
        <v>21</v>
      </c>
      <c r="H27" s="3" t="s">
        <v>26</v>
      </c>
      <c r="I27" s="3" t="s">
        <v>29</v>
      </c>
      <c r="J27" s="5" t="s">
        <v>101</v>
      </c>
      <c r="K27" s="20"/>
      <c r="L27" s="6" t="s">
        <v>31</v>
      </c>
      <c r="M27" s="7">
        <v>2.4889999999999999</v>
      </c>
      <c r="N27" s="7">
        <v>1</v>
      </c>
      <c r="O27" s="8" t="s">
        <v>27</v>
      </c>
      <c r="P27" s="7">
        <f t="shared" si="0"/>
        <v>33.5</v>
      </c>
      <c r="Q27" s="26">
        <f t="shared" si="1"/>
        <v>-1</v>
      </c>
      <c r="R27" s="27">
        <f t="shared" si="2"/>
        <v>5.3919999999999995</v>
      </c>
      <c r="S27" s="28">
        <f t="shared" si="3"/>
        <v>38.891999999999996</v>
      </c>
      <c r="T27" s="29">
        <f t="shared" si="4"/>
        <v>0.44</v>
      </c>
      <c r="U27" s="12">
        <f t="shared" si="5"/>
        <v>0.16095522388059688</v>
      </c>
      <c r="V27">
        <f>COUNTIF($L$3:L27,1)</f>
        <v>11</v>
      </c>
      <c r="W27">
        <v>25</v>
      </c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</row>
    <row r="28" spans="1:245" ht="15" customHeight="1" x14ac:dyDescent="0.2">
      <c r="A28" s="3">
        <v>26</v>
      </c>
      <c r="B28" s="4">
        <v>43901</v>
      </c>
      <c r="C28" s="3" t="s">
        <v>105</v>
      </c>
      <c r="D28" s="3" t="s">
        <v>20</v>
      </c>
      <c r="E28" s="3">
        <v>1</v>
      </c>
      <c r="F28" s="3" t="s">
        <v>68</v>
      </c>
      <c r="G28" s="3" t="s">
        <v>21</v>
      </c>
      <c r="H28" s="3" t="s">
        <v>22</v>
      </c>
      <c r="I28" s="3" t="s">
        <v>29</v>
      </c>
      <c r="J28" s="13" t="s">
        <v>106</v>
      </c>
      <c r="K28" s="20"/>
      <c r="L28" s="6" t="s">
        <v>24</v>
      </c>
      <c r="M28" s="7">
        <v>1.95</v>
      </c>
      <c r="N28" s="7">
        <v>3</v>
      </c>
      <c r="O28" s="8" t="s">
        <v>25</v>
      </c>
      <c r="P28" s="7">
        <f t="shared" si="0"/>
        <v>36.5</v>
      </c>
      <c r="Q28" s="21">
        <f t="shared" si="1"/>
        <v>2.5574999999999992</v>
      </c>
      <c r="R28" s="9">
        <f t="shared" si="2"/>
        <v>7.9494999999999987</v>
      </c>
      <c r="S28" s="10">
        <f t="shared" si="3"/>
        <v>44.4495</v>
      </c>
      <c r="T28" s="11">
        <f t="shared" si="4"/>
        <v>0.46153846153846156</v>
      </c>
      <c r="U28" s="12">
        <f t="shared" si="5"/>
        <v>0.21779452054794521</v>
      </c>
      <c r="V28">
        <f>COUNTIF($L$3:L28,1)</f>
        <v>12</v>
      </c>
      <c r="W28">
        <v>26</v>
      </c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</row>
    <row r="29" spans="1:245" ht="15" customHeight="1" x14ac:dyDescent="0.2">
      <c r="A29" s="3">
        <v>27</v>
      </c>
      <c r="B29" s="4">
        <v>43901</v>
      </c>
      <c r="C29" s="3" t="s">
        <v>105</v>
      </c>
      <c r="D29" s="3" t="s">
        <v>20</v>
      </c>
      <c r="E29" s="3">
        <v>1</v>
      </c>
      <c r="F29" s="3" t="s">
        <v>107</v>
      </c>
      <c r="G29" s="3" t="s">
        <v>21</v>
      </c>
      <c r="H29" s="3" t="s">
        <v>22</v>
      </c>
      <c r="I29" s="3" t="s">
        <v>23</v>
      </c>
      <c r="J29" s="13" t="s">
        <v>106</v>
      </c>
      <c r="K29" s="20"/>
      <c r="L29" s="6" t="s">
        <v>24</v>
      </c>
      <c r="M29" s="7">
        <v>1.95</v>
      </c>
      <c r="N29" s="7">
        <v>2</v>
      </c>
      <c r="O29" s="8" t="s">
        <v>25</v>
      </c>
      <c r="P29" s="7">
        <f t="shared" si="0"/>
        <v>38.5</v>
      </c>
      <c r="Q29" s="21">
        <f t="shared" si="1"/>
        <v>1.7049999999999996</v>
      </c>
      <c r="R29" s="9">
        <f t="shared" si="2"/>
        <v>9.6544999999999987</v>
      </c>
      <c r="S29" s="10">
        <f t="shared" si="3"/>
        <v>48.154499999999999</v>
      </c>
      <c r="T29" s="11">
        <f t="shared" si="4"/>
        <v>0.48148148148148145</v>
      </c>
      <c r="U29" s="12">
        <f t="shared" si="5"/>
        <v>0.25076623376623375</v>
      </c>
      <c r="V29">
        <f>COUNTIF($L$3:L29,1)</f>
        <v>13</v>
      </c>
      <c r="W29">
        <v>27</v>
      </c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</row>
    <row r="30" spans="1:245" ht="15" customHeight="1" x14ac:dyDescent="0.2">
      <c r="A30" s="3">
        <v>28</v>
      </c>
      <c r="B30" s="4">
        <v>43901</v>
      </c>
      <c r="C30" s="3" t="s">
        <v>105</v>
      </c>
      <c r="D30" s="3" t="s">
        <v>20</v>
      </c>
      <c r="E30" s="3">
        <v>1</v>
      </c>
      <c r="F30" s="3" t="s">
        <v>108</v>
      </c>
      <c r="G30" s="3" t="s">
        <v>21</v>
      </c>
      <c r="H30" s="3" t="s">
        <v>22</v>
      </c>
      <c r="I30" s="3" t="s">
        <v>23</v>
      </c>
      <c r="J30" s="13" t="s">
        <v>106</v>
      </c>
      <c r="K30" s="20"/>
      <c r="L30" s="6" t="s">
        <v>24</v>
      </c>
      <c r="M30" s="7">
        <v>1.95</v>
      </c>
      <c r="N30" s="7">
        <v>2</v>
      </c>
      <c r="O30" s="8" t="s">
        <v>25</v>
      </c>
      <c r="P30" s="7">
        <f t="shared" si="0"/>
        <v>40.5</v>
      </c>
      <c r="Q30" s="21">
        <f t="shared" si="1"/>
        <v>1.7049999999999996</v>
      </c>
      <c r="R30" s="9">
        <f t="shared" si="2"/>
        <v>11.359499999999999</v>
      </c>
      <c r="S30" s="10">
        <f t="shared" si="3"/>
        <v>51.859499999999997</v>
      </c>
      <c r="T30" s="11">
        <f t="shared" si="4"/>
        <v>0.5</v>
      </c>
      <c r="U30" s="12">
        <f t="shared" si="5"/>
        <v>0.28048148148148139</v>
      </c>
      <c r="V30">
        <f>COUNTIF($L$3:L30,1)</f>
        <v>14</v>
      </c>
      <c r="W30">
        <v>28</v>
      </c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</row>
    <row r="31" spans="1:245" ht="15" customHeight="1" x14ac:dyDescent="0.2">
      <c r="A31" s="3">
        <v>29</v>
      </c>
      <c r="B31" s="4">
        <v>43901</v>
      </c>
      <c r="C31" s="3" t="s">
        <v>105</v>
      </c>
      <c r="D31" s="3" t="s">
        <v>20</v>
      </c>
      <c r="E31" s="3">
        <v>1</v>
      </c>
      <c r="F31" s="3" t="s">
        <v>109</v>
      </c>
      <c r="G31" s="3" t="s">
        <v>21</v>
      </c>
      <c r="H31" s="3" t="s">
        <v>22</v>
      </c>
      <c r="I31" s="3" t="s">
        <v>23</v>
      </c>
      <c r="J31" s="5" t="s">
        <v>106</v>
      </c>
      <c r="K31" s="20"/>
      <c r="L31" s="6" t="s">
        <v>31</v>
      </c>
      <c r="M31" s="7">
        <v>6.5</v>
      </c>
      <c r="N31" s="7">
        <v>0.5</v>
      </c>
      <c r="O31" s="8" t="s">
        <v>25</v>
      </c>
      <c r="P31" s="7">
        <f t="shared" si="0"/>
        <v>41</v>
      </c>
      <c r="Q31" s="26">
        <f t="shared" si="1"/>
        <v>-0.5</v>
      </c>
      <c r="R31" s="9">
        <f t="shared" si="2"/>
        <v>10.859499999999999</v>
      </c>
      <c r="S31" s="10">
        <f t="shared" si="3"/>
        <v>51.859499999999997</v>
      </c>
      <c r="T31" s="11">
        <f t="shared" si="4"/>
        <v>0.48275862068965519</v>
      </c>
      <c r="U31" s="12">
        <f t="shared" si="5"/>
        <v>0.26486585365853649</v>
      </c>
      <c r="V31">
        <f>COUNTIF($L$3:L31,1)</f>
        <v>14</v>
      </c>
      <c r="W31">
        <v>29</v>
      </c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</row>
    <row r="32" spans="1:245" ht="15" customHeight="1" x14ac:dyDescent="0.2">
      <c r="A32" s="3">
        <v>30</v>
      </c>
      <c r="B32" s="4">
        <v>43901</v>
      </c>
      <c r="C32" s="3" t="s">
        <v>110</v>
      </c>
      <c r="D32" s="3" t="s">
        <v>37</v>
      </c>
      <c r="E32" s="3">
        <v>1</v>
      </c>
      <c r="F32" s="3" t="s">
        <v>111</v>
      </c>
      <c r="G32" s="3" t="s">
        <v>21</v>
      </c>
      <c r="H32" s="3" t="s">
        <v>63</v>
      </c>
      <c r="I32" s="3" t="s">
        <v>23</v>
      </c>
      <c r="J32" s="5" t="s">
        <v>27</v>
      </c>
      <c r="K32" s="20"/>
      <c r="L32" s="6" t="s">
        <v>31</v>
      </c>
      <c r="M32" s="7">
        <v>3.6</v>
      </c>
      <c r="N32" s="7">
        <v>0.5</v>
      </c>
      <c r="O32" s="8" t="s">
        <v>27</v>
      </c>
      <c r="P32" s="7">
        <f t="shared" si="0"/>
        <v>41.5</v>
      </c>
      <c r="Q32" s="26">
        <f t="shared" si="1"/>
        <v>-0.5</v>
      </c>
      <c r="R32" s="9">
        <f t="shared" si="2"/>
        <v>10.359499999999999</v>
      </c>
      <c r="S32" s="10">
        <f t="shared" si="3"/>
        <v>51.859499999999997</v>
      </c>
      <c r="T32" s="11">
        <f t="shared" si="4"/>
        <v>0.46666666666666667</v>
      </c>
      <c r="U32" s="12">
        <f t="shared" si="5"/>
        <v>0.24962650602409631</v>
      </c>
      <c r="V32">
        <f>COUNTIF($L$3:L32,1)</f>
        <v>14</v>
      </c>
      <c r="W32">
        <v>30</v>
      </c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</row>
    <row r="33" spans="1:245" ht="15" customHeight="1" x14ac:dyDescent="0.2">
      <c r="A33" s="3">
        <v>31</v>
      </c>
      <c r="B33" s="4">
        <v>43901</v>
      </c>
      <c r="C33" s="3" t="s">
        <v>110</v>
      </c>
      <c r="D33" s="3" t="s">
        <v>37</v>
      </c>
      <c r="E33" s="3">
        <v>1</v>
      </c>
      <c r="F33" s="3" t="s">
        <v>112</v>
      </c>
      <c r="G33" s="3" t="s">
        <v>21</v>
      </c>
      <c r="H33" s="3" t="s">
        <v>63</v>
      </c>
      <c r="I33" s="3" t="s">
        <v>23</v>
      </c>
      <c r="J33" s="5" t="s">
        <v>27</v>
      </c>
      <c r="K33" s="20" t="s">
        <v>113</v>
      </c>
      <c r="L33" s="6" t="s">
        <v>31</v>
      </c>
      <c r="M33" s="7">
        <v>4</v>
      </c>
      <c r="N33" s="7">
        <v>0.5</v>
      </c>
      <c r="O33" s="8" t="s">
        <v>27</v>
      </c>
      <c r="P33" s="7">
        <f t="shared" si="0"/>
        <v>42</v>
      </c>
      <c r="Q33" s="26">
        <f t="shared" si="1"/>
        <v>-0.5</v>
      </c>
      <c r="R33" s="9">
        <f t="shared" si="2"/>
        <v>9.8594999999999988</v>
      </c>
      <c r="S33" s="10">
        <f t="shared" si="3"/>
        <v>51.859499999999997</v>
      </c>
      <c r="T33" s="11">
        <f t="shared" si="4"/>
        <v>0.45161290322580644</v>
      </c>
      <c r="U33" s="12">
        <f t="shared" si="5"/>
        <v>0.23474999999999993</v>
      </c>
      <c r="V33">
        <f>COUNTIF($L$3:L33,1)</f>
        <v>14</v>
      </c>
      <c r="W33">
        <v>31</v>
      </c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</row>
    <row r="34" spans="1:245" ht="38.25" x14ac:dyDescent="0.2">
      <c r="A34" s="3">
        <v>32</v>
      </c>
      <c r="B34" s="4">
        <v>43907</v>
      </c>
      <c r="C34" s="3" t="s">
        <v>114</v>
      </c>
      <c r="D34" s="3" t="s">
        <v>115</v>
      </c>
      <c r="E34" s="3">
        <v>3</v>
      </c>
      <c r="F34" s="3" t="s">
        <v>116</v>
      </c>
      <c r="G34" s="3" t="s">
        <v>21</v>
      </c>
      <c r="H34" s="3" t="s">
        <v>26</v>
      </c>
      <c r="I34" s="3" t="s">
        <v>29</v>
      </c>
      <c r="J34" s="13" t="s">
        <v>117</v>
      </c>
      <c r="K34" s="20"/>
      <c r="L34" s="6" t="s">
        <v>31</v>
      </c>
      <c r="M34" s="7">
        <v>3.0659999999999998</v>
      </c>
      <c r="N34" s="7">
        <v>0.5</v>
      </c>
      <c r="O34" s="8" t="s">
        <v>27</v>
      </c>
      <c r="P34" s="7">
        <f t="shared" si="0"/>
        <v>42.5</v>
      </c>
      <c r="Q34" s="26">
        <f t="shared" si="1"/>
        <v>-0.5</v>
      </c>
      <c r="R34" s="9">
        <f t="shared" si="2"/>
        <v>9.3594999999999988</v>
      </c>
      <c r="S34" s="10">
        <f t="shared" si="3"/>
        <v>51.859499999999997</v>
      </c>
      <c r="T34" s="11">
        <f t="shared" si="4"/>
        <v>0.4375</v>
      </c>
      <c r="U34" s="12">
        <f t="shared" si="5"/>
        <v>0.22022352941176462</v>
      </c>
      <c r="V34">
        <f>COUNTIF($L$3:L34,1)</f>
        <v>14</v>
      </c>
      <c r="W34">
        <v>32</v>
      </c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</row>
    <row r="35" spans="1:245" ht="38.25" x14ac:dyDescent="0.2">
      <c r="A35" s="3">
        <v>33</v>
      </c>
      <c r="B35" s="4">
        <v>43908</v>
      </c>
      <c r="C35" s="3" t="s">
        <v>118</v>
      </c>
      <c r="D35" s="3" t="s">
        <v>115</v>
      </c>
      <c r="E35" s="3">
        <v>3</v>
      </c>
      <c r="F35" s="3" t="s">
        <v>119</v>
      </c>
      <c r="G35" s="3" t="s">
        <v>21</v>
      </c>
      <c r="H35" s="3" t="s">
        <v>26</v>
      </c>
      <c r="I35" s="3" t="s">
        <v>29</v>
      </c>
      <c r="J35" s="13" t="s">
        <v>120</v>
      </c>
      <c r="K35" s="20"/>
      <c r="L35" s="6" t="s">
        <v>31</v>
      </c>
      <c r="M35" s="7">
        <v>4.9550000000000001</v>
      </c>
      <c r="N35" s="7">
        <v>0.5</v>
      </c>
      <c r="O35" s="8" t="s">
        <v>27</v>
      </c>
      <c r="P35" s="7">
        <f t="shared" si="0"/>
        <v>43</v>
      </c>
      <c r="Q35" s="26">
        <f t="shared" si="1"/>
        <v>-0.5</v>
      </c>
      <c r="R35" s="9">
        <f t="shared" si="2"/>
        <v>8.8594999999999988</v>
      </c>
      <c r="S35" s="10">
        <f t="shared" si="3"/>
        <v>51.859499999999997</v>
      </c>
      <c r="T35" s="11">
        <f t="shared" si="4"/>
        <v>0.42424242424242425</v>
      </c>
      <c r="U35" s="12">
        <f t="shared" si="5"/>
        <v>0.20603488372093015</v>
      </c>
      <c r="V35">
        <f>COUNTIF($L$3:L35,1)</f>
        <v>14</v>
      </c>
      <c r="W35">
        <v>33</v>
      </c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</row>
    <row r="36" spans="1:245" ht="51" x14ac:dyDescent="0.2">
      <c r="A36" s="3">
        <v>34</v>
      </c>
      <c r="B36" s="4">
        <v>43910</v>
      </c>
      <c r="C36" s="3" t="s">
        <v>121</v>
      </c>
      <c r="D36" s="3" t="s">
        <v>115</v>
      </c>
      <c r="E36" s="3">
        <v>4</v>
      </c>
      <c r="F36" s="3" t="s">
        <v>122</v>
      </c>
      <c r="G36" s="3" t="s">
        <v>21</v>
      </c>
      <c r="H36" s="3" t="s">
        <v>26</v>
      </c>
      <c r="I36" s="3" t="s">
        <v>29</v>
      </c>
      <c r="J36" s="13" t="s">
        <v>123</v>
      </c>
      <c r="K36" s="20"/>
      <c r="L36" s="6" t="s">
        <v>24</v>
      </c>
      <c r="M36" s="7">
        <v>4.8150000000000004</v>
      </c>
      <c r="N36" s="7">
        <v>0.5</v>
      </c>
      <c r="O36" s="8" t="s">
        <v>27</v>
      </c>
      <c r="P36" s="7">
        <f t="shared" si="0"/>
        <v>43.5</v>
      </c>
      <c r="Q36" s="21">
        <f t="shared" si="1"/>
        <v>1.9075000000000002</v>
      </c>
      <c r="R36" s="9">
        <f t="shared" si="2"/>
        <v>10.766999999999999</v>
      </c>
      <c r="S36" s="10">
        <f t="shared" si="3"/>
        <v>54.266999999999996</v>
      </c>
      <c r="T36" s="11">
        <f t="shared" si="4"/>
        <v>0.44117647058823528</v>
      </c>
      <c r="U36" s="12">
        <f t="shared" si="5"/>
        <v>0.24751724137931025</v>
      </c>
      <c r="V36">
        <f>COUNTIF($L$3:L36,1)</f>
        <v>15</v>
      </c>
      <c r="W36">
        <v>34</v>
      </c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</row>
    <row r="37" spans="1:245" ht="15" customHeight="1" x14ac:dyDescent="0.2">
      <c r="A37" s="3">
        <v>35</v>
      </c>
      <c r="B37" s="4">
        <v>43911</v>
      </c>
      <c r="C37" s="3" t="s">
        <v>124</v>
      </c>
      <c r="D37" s="3" t="s">
        <v>115</v>
      </c>
      <c r="E37" s="3">
        <v>1</v>
      </c>
      <c r="F37" s="3">
        <v>1</v>
      </c>
      <c r="G37" s="3" t="s">
        <v>21</v>
      </c>
      <c r="H37" s="3" t="s">
        <v>26</v>
      </c>
      <c r="I37" s="3" t="s">
        <v>29</v>
      </c>
      <c r="J37" s="5" t="s">
        <v>125</v>
      </c>
      <c r="K37" s="20"/>
      <c r="L37" s="6" t="s">
        <v>31</v>
      </c>
      <c r="M37" s="7">
        <v>1.909</v>
      </c>
      <c r="N37" s="7">
        <v>1</v>
      </c>
      <c r="O37" s="8" t="s">
        <v>27</v>
      </c>
      <c r="P37" s="7">
        <f t="shared" si="0"/>
        <v>44.5</v>
      </c>
      <c r="Q37" s="26">
        <f t="shared" si="1"/>
        <v>-1</v>
      </c>
      <c r="R37" s="9">
        <f t="shared" si="2"/>
        <v>9.7669999999999995</v>
      </c>
      <c r="S37" s="10">
        <f t="shared" si="3"/>
        <v>54.266999999999996</v>
      </c>
      <c r="T37" s="11">
        <f t="shared" si="4"/>
        <v>0.42857142857142855</v>
      </c>
      <c r="U37" s="12">
        <f t="shared" si="5"/>
        <v>0.21948314606741565</v>
      </c>
      <c r="V37">
        <f>COUNTIF($L$3:L37,1)</f>
        <v>15</v>
      </c>
      <c r="W37">
        <v>35</v>
      </c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</row>
    <row r="38" spans="1:245" ht="38.25" x14ac:dyDescent="0.2">
      <c r="A38" s="3">
        <v>36</v>
      </c>
      <c r="B38" s="4">
        <v>43913</v>
      </c>
      <c r="C38" s="3" t="s">
        <v>126</v>
      </c>
      <c r="D38" s="3" t="s">
        <v>115</v>
      </c>
      <c r="E38" s="3">
        <v>3</v>
      </c>
      <c r="F38" s="3" t="s">
        <v>127</v>
      </c>
      <c r="G38" s="3" t="s">
        <v>21</v>
      </c>
      <c r="H38" s="3" t="s">
        <v>26</v>
      </c>
      <c r="I38" s="3" t="s">
        <v>29</v>
      </c>
      <c r="J38" s="13" t="s">
        <v>128</v>
      </c>
      <c r="K38" s="20"/>
      <c r="L38" s="6" t="s">
        <v>24</v>
      </c>
      <c r="M38" s="7">
        <v>3.8079999999999998</v>
      </c>
      <c r="N38" s="7">
        <v>0.5</v>
      </c>
      <c r="O38" s="8" t="s">
        <v>27</v>
      </c>
      <c r="P38" s="7">
        <f t="shared" si="0"/>
        <v>45</v>
      </c>
      <c r="Q38" s="21">
        <f t="shared" si="1"/>
        <v>1.4039999999999999</v>
      </c>
      <c r="R38" s="9">
        <f t="shared" si="2"/>
        <v>11.170999999999999</v>
      </c>
      <c r="S38" s="10">
        <f t="shared" si="3"/>
        <v>56.170999999999999</v>
      </c>
      <c r="T38" s="11">
        <f t="shared" si="4"/>
        <v>0.44444444444444442</v>
      </c>
      <c r="U38" s="12">
        <f t="shared" si="5"/>
        <v>0.24824444444444443</v>
      </c>
      <c r="V38">
        <f>COUNTIF($L$3:L38,1)</f>
        <v>16</v>
      </c>
      <c r="W38">
        <v>36</v>
      </c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  <c r="IK38"/>
    </row>
    <row r="39" spans="1:245" ht="51" x14ac:dyDescent="0.2">
      <c r="A39" s="3">
        <v>37</v>
      </c>
      <c r="B39" s="4">
        <v>43914</v>
      </c>
      <c r="C39" s="3" t="s">
        <v>129</v>
      </c>
      <c r="D39" s="3" t="s">
        <v>115</v>
      </c>
      <c r="E39" s="3">
        <v>4</v>
      </c>
      <c r="F39" s="3" t="s">
        <v>130</v>
      </c>
      <c r="G39" s="3" t="s">
        <v>21</v>
      </c>
      <c r="H39" s="3" t="s">
        <v>26</v>
      </c>
      <c r="I39" s="3" t="s">
        <v>29</v>
      </c>
      <c r="J39" s="13" t="s">
        <v>131</v>
      </c>
      <c r="K39" s="20"/>
      <c r="L39" s="6" t="s">
        <v>31</v>
      </c>
      <c r="M39" s="7">
        <v>5.9349999999999996</v>
      </c>
      <c r="N39" s="7">
        <v>0.5</v>
      </c>
      <c r="O39" s="8" t="s">
        <v>27</v>
      </c>
      <c r="P39" s="7">
        <f t="shared" si="0"/>
        <v>45.5</v>
      </c>
      <c r="Q39" s="26">
        <f t="shared" si="1"/>
        <v>-0.5</v>
      </c>
      <c r="R39" s="9">
        <f t="shared" si="2"/>
        <v>10.670999999999999</v>
      </c>
      <c r="S39" s="10">
        <f t="shared" si="3"/>
        <v>56.170999999999999</v>
      </c>
      <c r="T39" s="11">
        <f t="shared" si="4"/>
        <v>0.43243243243243246</v>
      </c>
      <c r="U39" s="12">
        <f t="shared" si="5"/>
        <v>0.23452747252747252</v>
      </c>
      <c r="V39">
        <f>COUNTIF($L$3:L39,1)</f>
        <v>16</v>
      </c>
      <c r="W39">
        <v>37</v>
      </c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  <c r="IK39"/>
    </row>
    <row r="40" spans="1:245" ht="27" customHeight="1" x14ac:dyDescent="0.2">
      <c r="A40" s="3">
        <v>38</v>
      </c>
      <c r="B40" s="4">
        <v>43914</v>
      </c>
      <c r="C40" s="3" t="s">
        <v>132</v>
      </c>
      <c r="D40" s="3" t="s">
        <v>115</v>
      </c>
      <c r="E40" s="3">
        <v>2</v>
      </c>
      <c r="F40" s="3" t="s">
        <v>95</v>
      </c>
      <c r="G40" s="3" t="s">
        <v>21</v>
      </c>
      <c r="H40" s="3" t="s">
        <v>26</v>
      </c>
      <c r="I40" s="3" t="s">
        <v>29</v>
      </c>
      <c r="J40" s="5" t="s">
        <v>133</v>
      </c>
      <c r="K40" s="20"/>
      <c r="L40" s="6" t="s">
        <v>31</v>
      </c>
      <c r="M40" s="7">
        <v>2.4350000000000001</v>
      </c>
      <c r="N40" s="7">
        <v>1</v>
      </c>
      <c r="O40" s="8" t="s">
        <v>27</v>
      </c>
      <c r="P40" s="7">
        <f t="shared" si="0"/>
        <v>46.5</v>
      </c>
      <c r="Q40" s="26">
        <f t="shared" si="1"/>
        <v>-1</v>
      </c>
      <c r="R40" s="9">
        <f t="shared" si="2"/>
        <v>9.6709999999999994</v>
      </c>
      <c r="S40" s="10">
        <f t="shared" si="3"/>
        <v>56.170999999999999</v>
      </c>
      <c r="T40" s="11">
        <f t="shared" si="4"/>
        <v>0.42105263157894735</v>
      </c>
      <c r="U40" s="12">
        <f t="shared" si="5"/>
        <v>0.20797849462365589</v>
      </c>
      <c r="V40">
        <f>COUNTIF($L$3:L40,1)</f>
        <v>16</v>
      </c>
      <c r="W40">
        <v>38</v>
      </c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  <c r="II40"/>
      <c r="IJ40"/>
      <c r="IK40"/>
    </row>
    <row r="41" spans="1:245" ht="38.25" x14ac:dyDescent="0.2">
      <c r="A41" s="3">
        <v>39</v>
      </c>
      <c r="B41" s="4">
        <v>43917</v>
      </c>
      <c r="C41" s="3" t="s">
        <v>134</v>
      </c>
      <c r="D41" s="3" t="s">
        <v>115</v>
      </c>
      <c r="E41" s="3">
        <v>3</v>
      </c>
      <c r="F41" s="3" t="s">
        <v>135</v>
      </c>
      <c r="G41" s="3" t="s">
        <v>21</v>
      </c>
      <c r="H41" s="3" t="s">
        <v>26</v>
      </c>
      <c r="I41" s="3" t="s">
        <v>29</v>
      </c>
      <c r="J41" s="5" t="s">
        <v>136</v>
      </c>
      <c r="K41" s="20"/>
      <c r="L41" s="6" t="s">
        <v>31</v>
      </c>
      <c r="M41" s="7">
        <v>4.351</v>
      </c>
      <c r="N41" s="7">
        <v>0.5</v>
      </c>
      <c r="O41" s="8" t="s">
        <v>27</v>
      </c>
      <c r="P41" s="7">
        <f t="shared" si="0"/>
        <v>47</v>
      </c>
      <c r="Q41" s="26">
        <f t="shared" si="1"/>
        <v>-0.5</v>
      </c>
      <c r="R41" s="9">
        <f t="shared" si="2"/>
        <v>9.1709999999999994</v>
      </c>
      <c r="S41" s="10">
        <f t="shared" si="3"/>
        <v>56.170999999999999</v>
      </c>
      <c r="T41" s="11">
        <f t="shared" si="4"/>
        <v>0.41025641025641024</v>
      </c>
      <c r="U41" s="12">
        <f t="shared" si="5"/>
        <v>0.19512765957446807</v>
      </c>
      <c r="V41">
        <f>COUNTIF($L$3:L41,1)</f>
        <v>16</v>
      </c>
      <c r="W41">
        <v>39</v>
      </c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  <c r="HL41"/>
      <c r="HM41"/>
      <c r="HN41"/>
      <c r="HO41"/>
      <c r="HP41"/>
      <c r="HQ41"/>
      <c r="HR41"/>
      <c r="HS41"/>
      <c r="HT41"/>
      <c r="HU41"/>
      <c r="HV41"/>
      <c r="HW41"/>
      <c r="HX41"/>
      <c r="HY41"/>
      <c r="HZ41"/>
      <c r="IA41"/>
      <c r="IB41"/>
      <c r="IC41"/>
      <c r="ID41"/>
      <c r="IE41"/>
      <c r="IF41"/>
      <c r="IG41"/>
      <c r="IH41"/>
      <c r="II41"/>
      <c r="IJ41"/>
      <c r="IK41"/>
    </row>
    <row r="42" spans="1:245" ht="51" x14ac:dyDescent="0.2">
      <c r="A42" s="3">
        <v>40</v>
      </c>
      <c r="B42" s="4">
        <v>43919</v>
      </c>
      <c r="C42" s="3" t="s">
        <v>137</v>
      </c>
      <c r="D42" s="3" t="s">
        <v>115</v>
      </c>
      <c r="E42" s="3">
        <v>4</v>
      </c>
      <c r="F42" s="3" t="s">
        <v>138</v>
      </c>
      <c r="G42" s="3" t="s">
        <v>21</v>
      </c>
      <c r="H42" s="3" t="s">
        <v>69</v>
      </c>
      <c r="I42" s="3" t="s">
        <v>29</v>
      </c>
      <c r="J42" s="13" t="s">
        <v>139</v>
      </c>
      <c r="K42" s="20"/>
      <c r="L42" s="6" t="s">
        <v>31</v>
      </c>
      <c r="M42" s="7">
        <v>3.69</v>
      </c>
      <c r="N42" s="7">
        <v>0.5</v>
      </c>
      <c r="O42" s="8" t="s">
        <v>27</v>
      </c>
      <c r="P42" s="7">
        <f t="shared" si="0"/>
        <v>47.5</v>
      </c>
      <c r="Q42" s="26">
        <f t="shared" si="1"/>
        <v>-0.5</v>
      </c>
      <c r="R42" s="27">
        <f t="shared" si="2"/>
        <v>8.6709999999999994</v>
      </c>
      <c r="S42" s="28">
        <f t="shared" si="3"/>
        <v>56.170999999999999</v>
      </c>
      <c r="T42" s="29">
        <f t="shared" si="4"/>
        <v>0.4</v>
      </c>
      <c r="U42" s="12">
        <f t="shared" si="5"/>
        <v>0.18254736842105262</v>
      </c>
      <c r="V42">
        <f>COUNTIF($L$3:L42,1)</f>
        <v>16</v>
      </c>
      <c r="W42">
        <v>40</v>
      </c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  <c r="HR42"/>
      <c r="HS42"/>
      <c r="HT42"/>
      <c r="HU42"/>
      <c r="HV42"/>
      <c r="HW42"/>
      <c r="HX42"/>
      <c r="HY42"/>
      <c r="HZ42"/>
      <c r="IA42"/>
      <c r="IB42"/>
      <c r="IC42"/>
      <c r="ID42"/>
      <c r="IE42"/>
      <c r="IF42"/>
      <c r="IG42"/>
      <c r="IH42"/>
      <c r="II42"/>
      <c r="IJ42"/>
      <c r="IK42"/>
    </row>
  </sheetData>
  <sheetProtection selectLockedCells="1" selectUnlockedCells="1"/>
  <autoFilter ref="A1:IK27" xr:uid="{00000000-0009-0000-0000-000000000000}"/>
  <pageMargins left="0.7" right="0.7" top="0.75" bottom="0.75" header="0.51180555555555551" footer="0.51180555555555551"/>
  <pageSetup firstPageNumber="0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März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manyon</cp:lastModifiedBy>
  <dcterms:created xsi:type="dcterms:W3CDTF">2017-05-08T10:53:33Z</dcterms:created>
  <dcterms:modified xsi:type="dcterms:W3CDTF">2020-04-01T07:02:50Z</dcterms:modified>
</cp:coreProperties>
</file>