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EAE8CD38-5881-4AAF-850D-82F5C8CD36A2}" xr6:coauthVersionLast="41" xr6:coauthVersionMax="43" xr10:uidLastSave="{00000000-0000-0000-0000-000000000000}"/>
  <bookViews>
    <workbookView xWindow="-25320" yWindow="465" windowWidth="25440" windowHeight="15390" tabRatio="282" xr2:uid="{00000000-000D-0000-FFFF-FFFF00000000}"/>
  </bookViews>
  <sheets>
    <sheet name="Februar" sheetId="1" r:id="rId1"/>
  </sheets>
  <definedNames>
    <definedName name="__Anonymous_Sheet_DB__1">Februar!#REF!</definedName>
    <definedName name="__xlnm._FilterDatabase" localSheetId="0">Februar!#REF!</definedName>
    <definedName name="__xlnm._FilterDatabase_1">Februar!#REF!</definedName>
    <definedName name="_xlnm._FilterDatabase" localSheetId="0" hidden="1">Februar!$A$1:$IK$102</definedName>
    <definedName name="Excel_BuiltIn__FilterDatabase" localSheetId="0">Februar!#REF!</definedName>
    <definedName name="Excel_BuiltIn__FilterDatabase_1">Februar!#REF!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2" i="1" l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 l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 l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 l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 l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 l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S3" i="1"/>
  <c r="U3" i="1" s="1"/>
  <c r="P6" i="1"/>
  <c r="R38" i="1" l="1"/>
  <c r="R39" i="1" s="1"/>
  <c r="R40" i="1" s="1"/>
  <c r="R41" i="1" s="1"/>
  <c r="R42" i="1" s="1"/>
  <c r="S4" i="1"/>
  <c r="U4" i="1" s="1"/>
  <c r="P7" i="1"/>
  <c r="S6" i="1"/>
  <c r="U6" i="1" s="1"/>
  <c r="S5" i="1"/>
  <c r="U5" i="1" s="1"/>
  <c r="R43" i="1" l="1"/>
  <c r="P8" i="1"/>
  <c r="S7" i="1"/>
  <c r="U7" i="1" s="1"/>
  <c r="R44" i="1" l="1"/>
  <c r="P9" i="1"/>
  <c r="S8" i="1"/>
  <c r="U8" i="1" s="1"/>
  <c r="R45" i="1" l="1"/>
  <c r="P10" i="1"/>
  <c r="S9" i="1"/>
  <c r="U9" i="1" s="1"/>
  <c r="R46" i="1" l="1"/>
  <c r="P11" i="1"/>
  <c r="P12" i="1" s="1"/>
  <c r="S10" i="1"/>
  <c r="U10" i="1" s="1"/>
  <c r="R47" i="1" l="1"/>
  <c r="P13" i="1"/>
  <c r="S12" i="1"/>
  <c r="U12" i="1" s="1"/>
  <c r="S11" i="1"/>
  <c r="U11" i="1" s="1"/>
  <c r="R48" i="1" l="1"/>
  <c r="P14" i="1"/>
  <c r="S13" i="1"/>
  <c r="U13" i="1" s="1"/>
  <c r="R49" i="1" l="1"/>
  <c r="P15" i="1"/>
  <c r="S14" i="1"/>
  <c r="U14" i="1" s="1"/>
  <c r="R50" i="1" l="1"/>
  <c r="P16" i="1"/>
  <c r="S15" i="1"/>
  <c r="U15" i="1" s="1"/>
  <c r="R51" i="1" l="1"/>
  <c r="P17" i="1"/>
  <c r="S16" i="1"/>
  <c r="U16" i="1" s="1"/>
  <c r="R52" i="1" l="1"/>
  <c r="P18" i="1"/>
  <c r="S17" i="1"/>
  <c r="U17" i="1" s="1"/>
  <c r="R53" i="1" l="1"/>
  <c r="P19" i="1"/>
  <c r="S18" i="1"/>
  <c r="U18" i="1" s="1"/>
  <c r="R54" i="1" l="1"/>
  <c r="P20" i="1"/>
  <c r="S19" i="1"/>
  <c r="U19" i="1" s="1"/>
  <c r="R55" i="1" l="1"/>
  <c r="P21" i="1"/>
  <c r="S20" i="1"/>
  <c r="U20" i="1" s="1"/>
  <c r="R56" i="1" l="1"/>
  <c r="S21" i="1"/>
  <c r="U21" i="1" s="1"/>
  <c r="P22" i="1"/>
  <c r="R57" i="1" l="1"/>
  <c r="S22" i="1"/>
  <c r="U22" i="1" s="1"/>
  <c r="P23" i="1"/>
  <c r="R58" i="1" l="1"/>
  <c r="P24" i="1"/>
  <c r="S23" i="1"/>
  <c r="U23" i="1" s="1"/>
  <c r="R59" i="1" l="1"/>
  <c r="P25" i="1"/>
  <c r="S24" i="1"/>
  <c r="U24" i="1" s="1"/>
  <c r="R60" i="1" l="1"/>
  <c r="P26" i="1"/>
  <c r="S25" i="1"/>
  <c r="U25" i="1" s="1"/>
  <c r="R61" i="1" l="1"/>
  <c r="P27" i="1"/>
  <c r="S26" i="1"/>
  <c r="U26" i="1" s="1"/>
  <c r="R62" i="1" l="1"/>
  <c r="S27" i="1"/>
  <c r="U27" i="1" s="1"/>
  <c r="P28" i="1"/>
  <c r="R63" i="1" l="1"/>
  <c r="P29" i="1"/>
  <c r="S28" i="1"/>
  <c r="U28" i="1" s="1"/>
  <c r="R64" i="1" l="1"/>
  <c r="P30" i="1"/>
  <c r="S29" i="1"/>
  <c r="U29" i="1" s="1"/>
  <c r="R65" i="1" l="1"/>
  <c r="P31" i="1"/>
  <c r="S30" i="1"/>
  <c r="U30" i="1" s="1"/>
  <c r="R66" i="1" l="1"/>
  <c r="P32" i="1"/>
  <c r="S31" i="1"/>
  <c r="U31" i="1" s="1"/>
  <c r="R67" i="1" l="1"/>
  <c r="P33" i="1"/>
  <c r="S32" i="1"/>
  <c r="U32" i="1" s="1"/>
  <c r="R68" i="1" l="1"/>
  <c r="P34" i="1"/>
  <c r="S33" i="1"/>
  <c r="U33" i="1" s="1"/>
  <c r="R69" i="1" l="1"/>
  <c r="P35" i="1"/>
  <c r="S34" i="1"/>
  <c r="U34" i="1" s="1"/>
  <c r="R70" i="1" l="1"/>
  <c r="P36" i="1"/>
  <c r="S35" i="1"/>
  <c r="U35" i="1" s="1"/>
  <c r="S36" i="1" l="1"/>
  <c r="U36" i="1" s="1"/>
  <c r="P37" i="1"/>
  <c r="R71" i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S74" i="1" l="1"/>
  <c r="U74" i="1" s="1"/>
  <c r="P75" i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S93" i="1" l="1"/>
  <c r="U93" i="1" s="1"/>
  <c r="P94" i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S98" i="1" l="1"/>
  <c r="U98" i="1" s="1"/>
  <c r="P99" i="1"/>
  <c r="P100" i="1" l="1"/>
  <c r="S99" i="1"/>
  <c r="U99" i="1" s="1"/>
  <c r="P101" i="1" l="1"/>
  <c r="S100" i="1"/>
  <c r="U100" i="1" s="1"/>
  <c r="P102" i="1" l="1"/>
  <c r="S102" i="1" s="1"/>
  <c r="U102" i="1" s="1"/>
  <c r="S101" i="1"/>
  <c r="U101" i="1" s="1"/>
</calcChain>
</file>

<file path=xl/sharedStrings.xml><?xml version="1.0" encoding="utf-8"?>
<sst xmlns="http://schemas.openxmlformats.org/spreadsheetml/2006/main" count="931" uniqueCount="263">
  <si>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</si>
  <si>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</si>
  <si>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</si>
  <si>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</si>
  <si>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</si>
  <si>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</si>
  <si>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</si>
  <si>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</si>
  <si>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</si>
  <si>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</si>
  <si>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</si>
  <si>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</si>
  <si>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</si>
  <si>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</si>
  <si>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</si>
  <si>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</si>
  <si>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</si>
  <si>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</si>
  <si>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</si>
  <si>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</si>
  <si>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Prag B - Chomutov</t>
  </si>
  <si>
    <t>Testspiel</t>
  </si>
  <si>
    <t>1 asian -0,75</t>
  </si>
  <si>
    <t>ma</t>
  </si>
  <si>
    <t>Bet365</t>
  </si>
  <si>
    <t>Live</t>
  </si>
  <si>
    <t>5-0</t>
  </si>
  <si>
    <t>1</t>
  </si>
  <si>
    <t>ja</t>
  </si>
  <si>
    <t>Walldorf - Lautern II</t>
  </si>
  <si>
    <t>asian</t>
  </si>
  <si>
    <t>4-3</t>
  </si>
  <si>
    <t>nein</t>
  </si>
  <si>
    <t>Hannover II - Schwachhausen</t>
  </si>
  <si>
    <t>1 asian -2 1. Hz</t>
  </si>
  <si>
    <t>3-1</t>
  </si>
  <si>
    <t>Gonsenheim - Pirmasens</t>
  </si>
  <si>
    <t>Pregame</t>
  </si>
  <si>
    <t>2-3</t>
  </si>
  <si>
    <t>Düsseldorf - Frankfurt
Dortmund - Union</t>
  </si>
  <si>
    <t>Fussball</t>
  </si>
  <si>
    <t>over 3,5 Karten
1</t>
  </si>
  <si>
    <r>
      <t xml:space="preserve">3
</t>
    </r>
    <r>
      <rPr>
        <b/>
        <sz val="10"/>
        <color rgb="FF00B050"/>
        <rFont val="Arial"/>
        <family val="2"/>
      </rPr>
      <t>5-0</t>
    </r>
  </si>
  <si>
    <t>0</t>
  </si>
  <si>
    <t>Kaindorf - Hausmannstaetten</t>
  </si>
  <si>
    <t>4-4</t>
  </si>
  <si>
    <t>cbet</t>
  </si>
  <si>
    <t>Djokovic - Thiem
Juve - Florenz
Chiefs - 49ers</t>
  </si>
  <si>
    <t>1
1
2 +10,5</t>
  </si>
  <si>
    <r>
      <rPr>
        <b/>
        <sz val="10"/>
        <color rgb="FF00B050"/>
        <rFont val="Arial"/>
        <family val="2"/>
      </rPr>
      <t xml:space="preserve">3-2
3-0
</t>
    </r>
    <r>
      <rPr>
        <b/>
        <sz val="10"/>
        <color rgb="FFFF0000"/>
        <rFont val="Arial"/>
        <family val="2"/>
      </rPr>
      <t>31-20</t>
    </r>
  </si>
  <si>
    <t>20-0 letzte 8 Minuten haha</t>
  </si>
  <si>
    <t>Union Bremen - Vfl Bremen</t>
  </si>
  <si>
    <t>1-3</t>
  </si>
  <si>
    <t>NFL</t>
  </si>
  <si>
    <t>wow</t>
  </si>
  <si>
    <t>Kapfenberg - Gleichenberg</t>
  </si>
  <si>
    <t>6-3</t>
  </si>
  <si>
    <t>Gratkorn - Mur</t>
  </si>
  <si>
    <t>2-2</t>
  </si>
  <si>
    <t>BW Linz - Pregarten</t>
  </si>
  <si>
    <t>1 asian -7,25</t>
  </si>
  <si>
    <t>7-0</t>
  </si>
  <si>
    <t>ZSKA - Orihuela
Ulm - Dorfmerkingen</t>
  </si>
  <si>
    <t>1/1
1/1</t>
  </si>
  <si>
    <r>
      <rPr>
        <b/>
        <sz val="10"/>
        <color rgb="FF00B050"/>
        <rFont val="Arial"/>
        <family val="2"/>
      </rPr>
      <t>1-0/2-0
2-2/</t>
    </r>
    <r>
      <rPr>
        <b/>
        <sz val="10"/>
        <color rgb="FFFF0000"/>
        <rFont val="Arial"/>
        <family val="2"/>
      </rPr>
      <t>7-2</t>
    </r>
  </si>
  <si>
    <t>Komletinci - Cibalia</t>
  </si>
  <si>
    <t>2 asian -2,5</t>
  </si>
  <si>
    <t>0-4</t>
  </si>
  <si>
    <t>Walldorf - Ludwigshafen</t>
  </si>
  <si>
    <t>1 asian -1,75</t>
  </si>
  <si>
    <t>1-2</t>
  </si>
  <si>
    <t>Geestemünde - Drochtersen</t>
  </si>
  <si>
    <t>2 asian -3</t>
  </si>
  <si>
    <t>0-3</t>
  </si>
  <si>
    <t>Dreieich - SV Münster</t>
  </si>
  <si>
    <t>1 asian -2,5</t>
  </si>
  <si>
    <t>3-0</t>
  </si>
  <si>
    <t>SVGO Bremen - Bornreihe</t>
  </si>
  <si>
    <t>2 asian -2,25</t>
  </si>
  <si>
    <t>2-12</t>
  </si>
  <si>
    <t>2 asian -4,25</t>
  </si>
  <si>
    <t>2 asian -6,5</t>
  </si>
  <si>
    <t>Hiltrup - Roxel</t>
  </si>
  <si>
    <t>2 asian -8</t>
  </si>
  <si>
    <t>2 asian -9</t>
  </si>
  <si>
    <t>2 asian -10,25</t>
  </si>
  <si>
    <t>Deutschlandsberger - Gamlitz</t>
  </si>
  <si>
    <t>4-1</t>
  </si>
  <si>
    <t>Dortmund II - Haltern</t>
  </si>
  <si>
    <t>Amateure</t>
  </si>
  <si>
    <t>1 asian -1,25</t>
  </si>
  <si>
    <t>df</t>
  </si>
  <si>
    <t>4-0</t>
  </si>
  <si>
    <t>WSC Hertha - Steyr
Slavoj - Jablonec</t>
  </si>
  <si>
    <t>2 asian -1
2 asian -1,5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</si>
  <si>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1-6</t>
    </r>
  </si>
  <si>
    <t>Steinbach - Stadtallendorf
Bremen - Union</t>
  </si>
  <si>
    <t>1
over 4 Karten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</si>
  <si>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7</t>
    </r>
  </si>
  <si>
    <t>Chemnitz U19 - Dresden U19</t>
  </si>
  <si>
    <t>1-0</t>
  </si>
  <si>
    <t>Gifhorn - Lupo
Osasuna - Real</t>
  </si>
  <si>
    <t>2 asian 0
2 asian 0</t>
  </si>
  <si>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1-4</t>
    </r>
  </si>
  <si>
    <t>Bayern - Leipzig</t>
  </si>
  <si>
    <t>Karten</t>
  </si>
  <si>
    <t>Kimmich Gelb</t>
  </si>
  <si>
    <t>tipico</t>
  </si>
  <si>
    <t>Parvard Gelb</t>
  </si>
  <si>
    <t>Viking - Arendal</t>
  </si>
  <si>
    <t>0-0</t>
  </si>
  <si>
    <t>wahnsinn</t>
  </si>
  <si>
    <t>0-1 geführt..</t>
  </si>
  <si>
    <t>Garching - Neuburg</t>
  </si>
  <si>
    <t>1 asian -2,5 1. Hz</t>
  </si>
  <si>
    <t>3-2</t>
  </si>
  <si>
    <t>3-0 geführt</t>
  </si>
  <si>
    <t>Marienfelde - Altglienicke</t>
  </si>
  <si>
    <t>Fernwald - Marburg</t>
  </si>
  <si>
    <t>Bad Soden - Fulda
Ginsheim - Kreuznach</t>
  </si>
  <si>
    <t>2/2
1/1</t>
  </si>
  <si>
    <r>
      <t xml:space="preserve">0-4/0-11
</t>
    </r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>/7-2</t>
    </r>
  </si>
  <si>
    <t>Bad Soden - Fulda</t>
  </si>
  <si>
    <t>2 asian -0,5 1. Hz</t>
  </si>
  <si>
    <t>Tor zu früh</t>
  </si>
  <si>
    <t>0-11</t>
  </si>
  <si>
    <t>2 asian -5,25</t>
  </si>
  <si>
    <t>Jammerbugt - Thisted</t>
  </si>
  <si>
    <t>4-2</t>
  </si>
  <si>
    <t>Türkspor Kiel - Kiel II</t>
  </si>
  <si>
    <t>2 asian -3,75</t>
  </si>
  <si>
    <t>0-6</t>
  </si>
  <si>
    <t>2 asian -6</t>
  </si>
  <si>
    <t>Smora - Mathopen</t>
  </si>
  <si>
    <t>1xbet</t>
  </si>
  <si>
    <t>1-4</t>
  </si>
  <si>
    <t>Elfer verschossen</t>
  </si>
  <si>
    <t>Halbenrain - Mühlgraben</t>
  </si>
  <si>
    <t>Mönchengladbach - Ekrelenz</t>
  </si>
  <si>
    <t>1 asian -6</t>
  </si>
  <si>
    <t>9-2</t>
  </si>
  <si>
    <t>Dortmund - Frankfurt</t>
  </si>
  <si>
    <t>over 3,5 Karten</t>
  </si>
  <si>
    <t>BW Linz - Paura</t>
  </si>
  <si>
    <t>1 asian -2</t>
  </si>
  <si>
    <t>1-1</t>
  </si>
  <si>
    <t>Pauli II - Lübeck
Bramfelder - Teutonia
Vic. Hamburg - Rugenbergen</t>
  </si>
  <si>
    <t>2
2 asian -3
1 asian -2,5</t>
  </si>
  <si>
    <r>
      <t xml:space="preserve">1-2
</t>
    </r>
    <r>
      <rPr>
        <b/>
        <sz val="10"/>
        <color rgb="FFFF0000"/>
        <rFont val="Arial"/>
        <family val="2"/>
      </rPr>
      <t>1-3
0-1</t>
    </r>
  </si>
  <si>
    <t>Stonava - Bohumin</t>
  </si>
  <si>
    <t>2 asian -8,25</t>
  </si>
  <si>
    <t>0-10</t>
  </si>
  <si>
    <t>2 asian -9,75</t>
  </si>
  <si>
    <t>Can Gelb</t>
  </si>
  <si>
    <t>betwinner</t>
  </si>
  <si>
    <t>schiri danke</t>
  </si>
  <si>
    <t>FV Wehrda - VFB Marburg</t>
  </si>
  <si>
    <t>2 asian -3,5</t>
  </si>
  <si>
    <t>1-6</t>
  </si>
  <si>
    <t>Timisoara - Dumbravita</t>
  </si>
  <si>
    <t>2-1</t>
  </si>
  <si>
    <t>Dassendorf - Curslack
Straelen - Velbert
Paderborn - Hertha</t>
  </si>
  <si>
    <t>2 asian +3,5
2 asian +3,25
over 3,5 Karten</t>
  </si>
  <si>
    <t>1-1
3-0
4</t>
  </si>
  <si>
    <t>Rosental - Jennersdorf</t>
  </si>
  <si>
    <t>3-3</t>
  </si>
  <si>
    <t>Thieves - EG
Düsseldorf - Gladbach</t>
  </si>
  <si>
    <t>esports/Karten</t>
  </si>
  <si>
    <t>2
over 1,5 Karten 1</t>
  </si>
  <si>
    <t>0-2
2</t>
  </si>
  <si>
    <t>Fernwald - Bauerbach</t>
  </si>
  <si>
    <t>1 asian -6,5</t>
  </si>
  <si>
    <t>11-2</t>
  </si>
  <si>
    <t>Malmö - Syrianska</t>
  </si>
  <si>
    <t>1 asian -4,25 1. Hz</t>
  </si>
  <si>
    <t>Notodden - KFUM</t>
  </si>
  <si>
    <t>2 1. Halbzeit</t>
  </si>
  <si>
    <t>1 asian -8</t>
  </si>
  <si>
    <t>8-0</t>
  </si>
  <si>
    <t>wahnsinn +elfer verschossen</t>
  </si>
  <si>
    <t>Juve - Brescia
EG - OG
Real - Vigo</t>
  </si>
  <si>
    <t>Fussball/esports</t>
  </si>
  <si>
    <t>1 asian -1,5
1
1</t>
  </si>
  <si>
    <r>
      <t xml:space="preserve">2-0
</t>
    </r>
    <r>
      <rPr>
        <b/>
        <sz val="10"/>
        <color rgb="FFFF0000"/>
        <rFont val="Arial"/>
        <family val="2"/>
      </rPr>
      <t>1-2
2-2</t>
    </r>
  </si>
  <si>
    <t>Hanau - Alzenau</t>
  </si>
  <si>
    <t>1X</t>
  </si>
  <si>
    <t>Deutschlandsberger - Rottenmann</t>
  </si>
  <si>
    <t>1 asian -2,75</t>
  </si>
  <si>
    <t>2-0</t>
  </si>
  <si>
    <t>30 Schüsse</t>
  </si>
  <si>
    <t>Stripfing - Mistelbach</t>
  </si>
  <si>
    <t>Siegburg - Windhagen</t>
  </si>
  <si>
    <t>1 asian -1,5 1. Hz</t>
  </si>
  <si>
    <t>Dortmund - Paris</t>
  </si>
  <si>
    <t>betano</t>
  </si>
  <si>
    <t>Atletico - Liverpool</t>
  </si>
  <si>
    <t>Thomas Gelb</t>
  </si>
  <si>
    <t>22bet</t>
  </si>
  <si>
    <t>Vrsalkjo Gelb</t>
  </si>
  <si>
    <t>Atalanta - Valencia</t>
  </si>
  <si>
    <t>Gaya Gelb</t>
  </si>
  <si>
    <t>Tottenham - Leipzig</t>
  </si>
  <si>
    <t>Laimer Gelb</t>
  </si>
  <si>
    <t>Strausberg - TeBe
HSV II - Dassendorf</t>
  </si>
  <si>
    <t>2
2 asian -1</t>
  </si>
  <si>
    <t>1-4
1-3</t>
  </si>
  <si>
    <t>HSV - Pauli 
Bremen - Dortmund
Grimma - Inter</t>
  </si>
  <si>
    <t>over 3,5 Karten
over 3,5 Karten
2</t>
  </si>
  <si>
    <r>
      <t xml:space="preserve">4
</t>
    </r>
    <r>
      <rPr>
        <b/>
        <sz val="10"/>
        <color rgb="FFFF0000"/>
        <rFont val="Arial"/>
        <family val="2"/>
      </rPr>
      <t>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2-1</t>
    </r>
  </si>
  <si>
    <t>Krieschow - Nordhausen II
Staaken - Hertha 06</t>
  </si>
  <si>
    <t>1
1</t>
  </si>
  <si>
    <r>
      <t xml:space="preserve">5-0
</t>
    </r>
    <r>
      <rPr>
        <b/>
        <sz val="10"/>
        <color rgb="FFFF0000"/>
        <rFont val="Arial"/>
        <family val="2"/>
      </rPr>
      <t>2-2</t>
    </r>
  </si>
  <si>
    <t>Köln II - Haltern</t>
  </si>
  <si>
    <t>Lübeck - Kiel II
Barca - Eibar</t>
  </si>
  <si>
    <t>1 asian -1,25
1</t>
  </si>
  <si>
    <t>4-0
5-0</t>
  </si>
  <si>
    <t>Ismaning - Garching</t>
  </si>
  <si>
    <t>2 asian -1</t>
  </si>
  <si>
    <t>Chelsea - Tottenham</t>
  </si>
  <si>
    <t>Kovacic Gelb</t>
  </si>
  <si>
    <t>Azpilicueta Gelb</t>
  </si>
  <si>
    <t>Bocholt - Niederwenigern
Straelen - Meerbusch</t>
  </si>
  <si>
    <t>1 asian -1,75
1 asian -1,5</t>
  </si>
  <si>
    <r>
      <t xml:space="preserve">5-2
</t>
    </r>
    <r>
      <rPr>
        <b/>
        <sz val="10"/>
        <color rgb="FFFF0000"/>
        <rFont val="Arial"/>
        <family val="2"/>
      </rPr>
      <t>4-3</t>
    </r>
  </si>
  <si>
    <t>80. Gegentor..</t>
  </si>
  <si>
    <t>Chelsea - Bayern</t>
  </si>
  <si>
    <t>Neapel - Barca</t>
  </si>
  <si>
    <t>Demme Gelb</t>
  </si>
  <si>
    <t>Astralis - Vitality
Renegades - Faze
Chelsea - Bayern</t>
  </si>
  <si>
    <t>esports</t>
  </si>
  <si>
    <t>1
2
over 1,5</t>
  </si>
  <si>
    <t>2-0
0-2
0-3</t>
  </si>
  <si>
    <t>St. Kitts U20 - Haiti U20</t>
  </si>
  <si>
    <t>2 asian -9,5</t>
  </si>
  <si>
    <t>0-7</t>
  </si>
  <si>
    <t>NIP - Navi
G2 - mouseports</t>
  </si>
  <si>
    <t>2
2</t>
  </si>
  <si>
    <r>
      <t xml:space="preserve">0-2
</t>
    </r>
    <r>
      <rPr>
        <b/>
        <sz val="10"/>
        <color rgb="FFFF0000"/>
        <rFont val="Arial"/>
        <family val="2"/>
      </rPr>
      <t>2-1</t>
    </r>
  </si>
  <si>
    <t>0-1 geführt</t>
  </si>
  <si>
    <t>Vitality - Faze
Windeck - Arnoldsweiler
Lyon - Juve</t>
  </si>
  <si>
    <t>2
2 asian -1
over 3,5 Karten</t>
  </si>
  <si>
    <t>Paffendorf - Düren</t>
  </si>
  <si>
    <t>Hammer - Bonen</t>
  </si>
  <si>
    <t>1 asian -2,25</t>
  </si>
  <si>
    <t>1 asian -3,75</t>
  </si>
  <si>
    <t>lächerlich</t>
  </si>
  <si>
    <t>unglücklich</t>
  </si>
  <si>
    <t>Essen - Lippstadt
Düsseldorf - Hertha</t>
  </si>
  <si>
    <t>1
over 3,5 Karten</t>
  </si>
  <si>
    <t>3-1
4</t>
  </si>
  <si>
    <t>Griesheim - Steinbach
Mainz - Paderborn</t>
  </si>
  <si>
    <t>over 2,5
over 3,5 Karten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</si>
  <si>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</t>
    </r>
  </si>
  <si>
    <t>Ilshofen - Stuttgart II</t>
  </si>
  <si>
    <t>2 asian -1,75</t>
  </si>
  <si>
    <t>0-5</t>
  </si>
  <si>
    <t>Mainz - Paderborn
Astralis - Navi</t>
  </si>
  <si>
    <t>Esports</t>
  </si>
  <si>
    <r>
      <t xml:space="preserve">4
</t>
    </r>
    <r>
      <rPr>
        <b/>
        <sz val="10"/>
        <color rgb="FFFF0000"/>
        <rFont val="Arial"/>
        <family val="2"/>
      </rPr>
      <t>0-2</t>
    </r>
  </si>
  <si>
    <t>Abseitstor etc.</t>
  </si>
  <si>
    <r>
      <t xml:space="preserve">1-2
</t>
    </r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</t>
    </r>
  </si>
  <si>
    <t>Chancenwucher</t>
  </si>
  <si>
    <t>2 Abseitstore, Verletzungen..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</si>
</sst>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8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10" fontId="2" fillId="2" borderId="12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Februar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B1-4CBE-BF69-A3955AFC7A4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layout>
                <c:manualLayout>
                  <c:x val="-2.9438007875042319E-2"/>
                  <c:y val="-3.669914990669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Februar!$R$5:$R$102</c:f>
              <c:numCache>
                <c:formatCode>General</c:formatCode>
                <c:ptCount val="98"/>
                <c:pt idx="0">
                  <c:v>3.3956249999999994</c:v>
                </c:pt>
                <c:pt idx="1">
                  <c:v>5.3556249999999999</c:v>
                </c:pt>
                <c:pt idx="2">
                  <c:v>2.8556249999999999</c:v>
                </c:pt>
                <c:pt idx="3">
                  <c:v>1.3556249999999999</c:v>
                </c:pt>
                <c:pt idx="4">
                  <c:v>0.35562499999999986</c:v>
                </c:pt>
                <c:pt idx="5">
                  <c:v>-1.6443750000000001</c:v>
                </c:pt>
                <c:pt idx="6">
                  <c:v>-2.1443750000000001</c:v>
                </c:pt>
                <c:pt idx="7">
                  <c:v>0.2056249999999995</c:v>
                </c:pt>
                <c:pt idx="8">
                  <c:v>-1.2943750000000005</c:v>
                </c:pt>
                <c:pt idx="9">
                  <c:v>-2.0443750000000005</c:v>
                </c:pt>
                <c:pt idx="10">
                  <c:v>-3.5443750000000005</c:v>
                </c:pt>
                <c:pt idx="11">
                  <c:v>-2.3368750000000009</c:v>
                </c:pt>
                <c:pt idx="12">
                  <c:v>-4.8368750000000009</c:v>
                </c:pt>
                <c:pt idx="13">
                  <c:v>-5.0368750000000011</c:v>
                </c:pt>
                <c:pt idx="14">
                  <c:v>-3.4268750000000012</c:v>
                </c:pt>
                <c:pt idx="15">
                  <c:v>-1.6268750000000014</c:v>
                </c:pt>
                <c:pt idx="16">
                  <c:v>-1.6875000000001528E-2</c:v>
                </c:pt>
                <c:pt idx="17">
                  <c:v>1.3331249999999981</c:v>
                </c:pt>
                <c:pt idx="18">
                  <c:v>-0.16687500000000188</c:v>
                </c:pt>
                <c:pt idx="19">
                  <c:v>1.253124999999998</c:v>
                </c:pt>
                <c:pt idx="20">
                  <c:v>2.9581249999999977</c:v>
                </c:pt>
                <c:pt idx="21">
                  <c:v>1.9581249999999977</c:v>
                </c:pt>
                <c:pt idx="22">
                  <c:v>0.95812499999999767</c:v>
                </c:pt>
                <c:pt idx="23">
                  <c:v>0.45812499999999767</c:v>
                </c:pt>
                <c:pt idx="24">
                  <c:v>2.6981249999999979</c:v>
                </c:pt>
                <c:pt idx="25">
                  <c:v>1.6981249999999979</c:v>
                </c:pt>
                <c:pt idx="26">
                  <c:v>0.19812499999999789</c:v>
                </c:pt>
                <c:pt idx="27">
                  <c:v>-0.80187500000000211</c:v>
                </c:pt>
                <c:pt idx="28">
                  <c:v>-2.8018750000000021</c:v>
                </c:pt>
                <c:pt idx="29">
                  <c:v>-1.3018750000000021</c:v>
                </c:pt>
                <c:pt idx="30">
                  <c:v>0.69812499999999789</c:v>
                </c:pt>
                <c:pt idx="31">
                  <c:v>-0.80187500000000211</c:v>
                </c:pt>
                <c:pt idx="32">
                  <c:v>-2.3018750000000021</c:v>
                </c:pt>
                <c:pt idx="33">
                  <c:v>-4.3018750000000026</c:v>
                </c:pt>
                <c:pt idx="34">
                  <c:v>-2.5018750000000027</c:v>
                </c:pt>
                <c:pt idx="35">
                  <c:v>-3.5018750000000027</c:v>
                </c:pt>
                <c:pt idx="36">
                  <c:v>-3.5018750000000027</c:v>
                </c:pt>
                <c:pt idx="37">
                  <c:v>-0.94437500000000352</c:v>
                </c:pt>
                <c:pt idx="38">
                  <c:v>0.61812499999999648</c:v>
                </c:pt>
                <c:pt idx="39">
                  <c:v>2.7181249999999966</c:v>
                </c:pt>
                <c:pt idx="40">
                  <c:v>5.3468749999999972</c:v>
                </c:pt>
                <c:pt idx="41">
                  <c:v>6.9568749999999966</c:v>
                </c:pt>
                <c:pt idx="42">
                  <c:v>9.2293749999999974</c:v>
                </c:pt>
                <c:pt idx="43">
                  <c:v>8.2293749999999974</c:v>
                </c:pt>
                <c:pt idx="44">
                  <c:v>6.7293749999999974</c:v>
                </c:pt>
                <c:pt idx="45">
                  <c:v>6.2293749999999974</c:v>
                </c:pt>
                <c:pt idx="46">
                  <c:v>7.6843749999999975</c:v>
                </c:pt>
                <c:pt idx="47">
                  <c:v>6.1843749999999975</c:v>
                </c:pt>
                <c:pt idx="48">
                  <c:v>4.6843749999999975</c:v>
                </c:pt>
                <c:pt idx="49">
                  <c:v>4.1843749999999975</c:v>
                </c:pt>
                <c:pt idx="50">
                  <c:v>5.6056249999999972</c:v>
                </c:pt>
                <c:pt idx="51">
                  <c:v>6.186124999999997</c:v>
                </c:pt>
                <c:pt idx="52">
                  <c:v>5.186124999999997</c:v>
                </c:pt>
                <c:pt idx="53">
                  <c:v>6.6073749999999967</c:v>
                </c:pt>
                <c:pt idx="54">
                  <c:v>5.8573749999999967</c:v>
                </c:pt>
                <c:pt idx="55">
                  <c:v>7.1373749999999969</c:v>
                </c:pt>
                <c:pt idx="56">
                  <c:v>8.6173749999999973</c:v>
                </c:pt>
                <c:pt idx="57">
                  <c:v>8.1173749999999973</c:v>
                </c:pt>
                <c:pt idx="58">
                  <c:v>9.2168749999999982</c:v>
                </c:pt>
                <c:pt idx="59">
                  <c:v>11.845624999999998</c:v>
                </c:pt>
                <c:pt idx="60">
                  <c:v>9.8456249999999983</c:v>
                </c:pt>
                <c:pt idx="61">
                  <c:v>8.8456249999999983</c:v>
                </c:pt>
                <c:pt idx="62">
                  <c:v>8.7456249999999986</c:v>
                </c:pt>
                <c:pt idx="63">
                  <c:v>7.7456249999999986</c:v>
                </c:pt>
                <c:pt idx="64">
                  <c:v>6.7456249999999986</c:v>
                </c:pt>
                <c:pt idx="65">
                  <c:v>4.7456249999999986</c:v>
                </c:pt>
                <c:pt idx="66">
                  <c:v>4.2456249999999986</c:v>
                </c:pt>
                <c:pt idx="67">
                  <c:v>2.7456249999999986</c:v>
                </c:pt>
                <c:pt idx="68">
                  <c:v>4.0599999999999987</c:v>
                </c:pt>
                <c:pt idx="69">
                  <c:v>5.2674999999999983</c:v>
                </c:pt>
                <c:pt idx="70">
                  <c:v>4.2674999999999983</c:v>
                </c:pt>
                <c:pt idx="71">
                  <c:v>3.2674999999999983</c:v>
                </c:pt>
                <c:pt idx="72">
                  <c:v>2.2674999999999983</c:v>
                </c:pt>
                <c:pt idx="73">
                  <c:v>1.2674999999999983</c:v>
                </c:pt>
                <c:pt idx="74">
                  <c:v>0.76749999999999829</c:v>
                </c:pt>
                <c:pt idx="75">
                  <c:v>0.26749999999999829</c:v>
                </c:pt>
                <c:pt idx="76">
                  <c:v>1.713499999999998</c:v>
                </c:pt>
                <c:pt idx="77">
                  <c:v>1.213499999999998</c:v>
                </c:pt>
                <c:pt idx="78">
                  <c:v>-0.78650000000000198</c:v>
                </c:pt>
                <c:pt idx="79">
                  <c:v>-2.286500000000002</c:v>
                </c:pt>
                <c:pt idx="80">
                  <c:v>-0.93650000000000233</c:v>
                </c:pt>
                <c:pt idx="81">
                  <c:v>-0.93650000000000233</c:v>
                </c:pt>
                <c:pt idx="82">
                  <c:v>-1.4365000000000023</c:v>
                </c:pt>
                <c:pt idx="83">
                  <c:v>-1.9365000000000023</c:v>
                </c:pt>
                <c:pt idx="84">
                  <c:v>-2.9365000000000023</c:v>
                </c:pt>
                <c:pt idx="85">
                  <c:v>-3.4365000000000023</c:v>
                </c:pt>
                <c:pt idx="86">
                  <c:v>-4.4365000000000023</c:v>
                </c:pt>
                <c:pt idx="87">
                  <c:v>-3.0865000000000027</c:v>
                </c:pt>
                <c:pt idx="88">
                  <c:v>-4.5865000000000027</c:v>
                </c:pt>
                <c:pt idx="89">
                  <c:v>-5.5865000000000027</c:v>
                </c:pt>
                <c:pt idx="90">
                  <c:v>-6.5865000000000027</c:v>
                </c:pt>
                <c:pt idx="91">
                  <c:v>-6.736500000000003</c:v>
                </c:pt>
                <c:pt idx="92">
                  <c:v>-8.236500000000003</c:v>
                </c:pt>
                <c:pt idx="93">
                  <c:v>-9.736500000000003</c:v>
                </c:pt>
                <c:pt idx="94">
                  <c:v>-8.4292500000000032</c:v>
                </c:pt>
                <c:pt idx="95">
                  <c:v>-9.9292500000000032</c:v>
                </c:pt>
                <c:pt idx="96">
                  <c:v>-8.4912500000000026</c:v>
                </c:pt>
                <c:pt idx="97">
                  <c:v>-9.9912500000000026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1032507</xdr:colOff>
      <xdr:row>102</xdr:row>
      <xdr:rowOff>55252</xdr:rowOff>
    </xdr:from>
    <xdr:to>
      <xdr:col>13</xdr:col>
      <xdr:colOff>116418</xdr:colOff>
      <xdr:row>127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02"/>
  <sheetViews>
    <sheetView tabSelected="1" topLeftCell="A97" zoomScale="90" zoomScaleNormal="90" workbookViewId="0">
      <selection activeCell="O114" sqref="O114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5.42578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7" t="s">
        <v>19</v>
      </c>
      <c r="S1" s="28" t="s">
        <v>10</v>
      </c>
      <c r="T1" s="29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6"/>
      <c r="W2" s="26"/>
    </row>
    <row r="3" spans="1:245" ht="16.5" customHeight="1" x14ac:dyDescent="0.2">
      <c r="A3" s="3">
        <v>1</v>
      </c>
      <c r="B3" s="4">
        <v>43862</v>
      </c>
      <c r="C3" s="3" t="s">
        <v>20</v>
      </c>
      <c r="D3" s="3" t="s">
        <v>21</v>
      </c>
      <c r="E3" s="3">
        <v>1</v>
      </c>
      <c r="F3" s="3" t="s">
        <v>22</v>
      </c>
      <c r="G3" s="3" t="s">
        <v>23</v>
      </c>
      <c r="H3" s="3" t="s">
        <v>24</v>
      </c>
      <c r="I3" s="3" t="s">
        <v>25</v>
      </c>
      <c r="J3" s="13" t="s">
        <v>26</v>
      </c>
      <c r="K3" s="23"/>
      <c r="L3" s="6" t="s">
        <v>27</v>
      </c>
      <c r="M3" s="7">
        <v>2.0249999999999999</v>
      </c>
      <c r="N3" s="7">
        <v>1.5</v>
      </c>
      <c r="O3" s="8" t="s">
        <v>28</v>
      </c>
      <c r="P3" s="7">
        <f>N3</f>
        <v>1.5</v>
      </c>
      <c r="Q3" s="24">
        <f>IF(AND(L3="1",O3="ja"),(N3*M3*0.95)-N3,IF(AND(L3="1",O3="nein"),N3*M3-N3,-N3))</f>
        <v>1.3856249999999997</v>
      </c>
      <c r="R3" s="9">
        <f>Q3</f>
        <v>1.3856249999999997</v>
      </c>
      <c r="S3" s="10">
        <f>P3+R3</f>
        <v>2.8856249999999997</v>
      </c>
      <c r="T3" s="11">
        <f>V3/W3</f>
        <v>1</v>
      </c>
      <c r="U3" s="12">
        <f>((S3-P3)/P3)*100%</f>
        <v>0.92374999999999974</v>
      </c>
      <c r="V3">
        <f>COUNTIF($L$3:L3,1)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2.75" x14ac:dyDescent="0.2">
      <c r="A4" s="3">
        <v>2</v>
      </c>
      <c r="B4" s="4">
        <v>43862</v>
      </c>
      <c r="C4" s="3" t="s">
        <v>29</v>
      </c>
      <c r="D4" s="3" t="s">
        <v>21</v>
      </c>
      <c r="E4" s="3">
        <v>1</v>
      </c>
      <c r="F4" s="3">
        <v>1</v>
      </c>
      <c r="G4" s="3" t="s">
        <v>23</v>
      </c>
      <c r="H4" s="3" t="s">
        <v>30</v>
      </c>
      <c r="I4" s="3" t="s">
        <v>25</v>
      </c>
      <c r="J4" s="13" t="s">
        <v>31</v>
      </c>
      <c r="K4" s="23"/>
      <c r="L4" s="6" t="s">
        <v>27</v>
      </c>
      <c r="M4" s="7">
        <v>2.34</v>
      </c>
      <c r="N4" s="7">
        <v>1.5</v>
      </c>
      <c r="O4" s="8" t="s">
        <v>32</v>
      </c>
      <c r="P4" s="7">
        <f>P3+N4</f>
        <v>3</v>
      </c>
      <c r="Q4" s="25">
        <f>IF(AND(L4="1",O4="ja"),(N4*M4*0.95)-N4,IF(AND(L4="1",O4="nein"),N4*M4-N4,-N4))</f>
        <v>2.0099999999999998</v>
      </c>
      <c r="R4" s="9">
        <f>R3+Q4</f>
        <v>3.3956249999999994</v>
      </c>
      <c r="S4" s="10">
        <f>P4+R4</f>
        <v>6.395624999999999</v>
      </c>
      <c r="T4" s="11">
        <f>V4/W4</f>
        <v>1</v>
      </c>
      <c r="U4" s="12">
        <f>((S4-P4)/P4)*100%</f>
        <v>1.1318749999999997</v>
      </c>
      <c r="V4">
        <f>COUNTIF($L$3:L4,1)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43862</v>
      </c>
      <c r="C5" s="3" t="s">
        <v>33</v>
      </c>
      <c r="D5" s="3" t="s">
        <v>21</v>
      </c>
      <c r="E5" s="3">
        <v>1</v>
      </c>
      <c r="F5" s="3" t="s">
        <v>34</v>
      </c>
      <c r="G5" s="3" t="s">
        <v>23</v>
      </c>
      <c r="H5" s="3" t="s">
        <v>30</v>
      </c>
      <c r="I5" s="3" t="s">
        <v>25</v>
      </c>
      <c r="J5" s="30" t="s">
        <v>35</v>
      </c>
      <c r="K5" s="23"/>
      <c r="L5" s="6" t="s">
        <v>27</v>
      </c>
      <c r="M5" s="7">
        <v>1</v>
      </c>
      <c r="N5" s="7">
        <v>2</v>
      </c>
      <c r="O5" s="8" t="s">
        <v>32</v>
      </c>
      <c r="P5" s="7">
        <f>P4+N5</f>
        <v>5</v>
      </c>
      <c r="Q5" s="38">
        <f>IF(AND(L5="1",O5="ja"),(N5*M5*0.95)-N5,IF(AND(L5="1",O5="nein"),N5*M5-N5,-N5))</f>
        <v>0</v>
      </c>
      <c r="R5" s="9">
        <f>R4+Q5</f>
        <v>3.3956249999999994</v>
      </c>
      <c r="S5" s="10">
        <f>P5+R5</f>
        <v>8.395624999999999</v>
      </c>
      <c r="T5" s="11">
        <f>V5/W5</f>
        <v>1</v>
      </c>
      <c r="U5" s="12">
        <f>((S5-P5)/P5)*100%</f>
        <v>0.67912499999999976</v>
      </c>
      <c r="V5">
        <f>COUNTIF($L$3:L5,1)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43862</v>
      </c>
      <c r="C6" s="3" t="s">
        <v>36</v>
      </c>
      <c r="D6" s="3" t="s">
        <v>21</v>
      </c>
      <c r="E6" s="3">
        <v>1</v>
      </c>
      <c r="F6" s="3">
        <v>2</v>
      </c>
      <c r="G6" s="3" t="s">
        <v>23</v>
      </c>
      <c r="H6" s="3" t="s">
        <v>30</v>
      </c>
      <c r="I6" s="3" t="s">
        <v>37</v>
      </c>
      <c r="J6" s="13" t="s">
        <v>38</v>
      </c>
      <c r="K6" s="23"/>
      <c r="L6" s="6" t="s">
        <v>27</v>
      </c>
      <c r="M6" s="7">
        <v>1.98</v>
      </c>
      <c r="N6" s="7">
        <v>2</v>
      </c>
      <c r="O6" s="8" t="s">
        <v>32</v>
      </c>
      <c r="P6" s="7">
        <f t="shared" ref="P6:P69" si="0">P5+N6</f>
        <v>7</v>
      </c>
      <c r="Q6" s="24">
        <f t="shared" ref="Q6:Q69" si="1">IF(AND(L6="1",O6="ja"),(N6*M6*0.95)-N6,IF(AND(L6="1",O6="nein"),N6*M6-N6,-N6))</f>
        <v>1.96</v>
      </c>
      <c r="R6" s="9">
        <f t="shared" ref="R6:R69" si="2">R5+Q6</f>
        <v>5.3556249999999999</v>
      </c>
      <c r="S6" s="10">
        <f t="shared" ref="S6:S69" si="3">P6+R6</f>
        <v>12.355625</v>
      </c>
      <c r="T6" s="11">
        <f t="shared" ref="T6:T69" si="4">V6/W6</f>
        <v>1</v>
      </c>
      <c r="U6" s="12">
        <f t="shared" ref="U6:U69" si="5">((S6-P6)/P6)*100%</f>
        <v>0.76508928571428569</v>
      </c>
      <c r="V6">
        <f>COUNTIF($L$3:L6,1)</f>
        <v>4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6.25" customHeight="1" x14ac:dyDescent="0.2">
      <c r="A7" s="3">
        <v>5</v>
      </c>
      <c r="B7" s="4">
        <v>43862</v>
      </c>
      <c r="C7" s="3" t="s">
        <v>39</v>
      </c>
      <c r="D7" s="3" t="s">
        <v>40</v>
      </c>
      <c r="E7" s="3">
        <v>2</v>
      </c>
      <c r="F7" s="3" t="s">
        <v>41</v>
      </c>
      <c r="G7" s="3" t="s">
        <v>23</v>
      </c>
      <c r="H7" s="3" t="s">
        <v>30</v>
      </c>
      <c r="I7" s="3" t="s">
        <v>37</v>
      </c>
      <c r="J7" s="5" t="s">
        <v>42</v>
      </c>
      <c r="K7" s="23" t="s">
        <v>54</v>
      </c>
      <c r="L7" s="6" t="s">
        <v>43</v>
      </c>
      <c r="M7" s="7">
        <v>1.792</v>
      </c>
      <c r="N7" s="7">
        <v>2.5</v>
      </c>
      <c r="O7" s="8" t="s">
        <v>32</v>
      </c>
      <c r="P7" s="7">
        <f t="shared" si="0"/>
        <v>9.5</v>
      </c>
      <c r="Q7" s="31">
        <f t="shared" si="1"/>
        <v>-2.5</v>
      </c>
      <c r="R7" s="9">
        <f t="shared" si="2"/>
        <v>2.8556249999999999</v>
      </c>
      <c r="S7" s="10">
        <f t="shared" si="3"/>
        <v>12.355625</v>
      </c>
      <c r="T7" s="11">
        <f t="shared" si="4"/>
        <v>0.8</v>
      </c>
      <c r="U7" s="12">
        <f t="shared" si="5"/>
        <v>0.30059210526315788</v>
      </c>
      <c r="V7">
        <f>COUNTIF($L$3:L7,1)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" customHeight="1" x14ac:dyDescent="0.2">
      <c r="A8" s="3">
        <v>6</v>
      </c>
      <c r="B8" s="4">
        <v>43862</v>
      </c>
      <c r="C8" s="3" t="s">
        <v>44</v>
      </c>
      <c r="D8" s="3" t="s">
        <v>21</v>
      </c>
      <c r="E8" s="3">
        <v>1</v>
      </c>
      <c r="F8" s="3">
        <v>1</v>
      </c>
      <c r="G8" s="3" t="s">
        <v>23</v>
      </c>
      <c r="H8" s="3" t="s">
        <v>24</v>
      </c>
      <c r="I8" s="3" t="s">
        <v>25</v>
      </c>
      <c r="J8" s="5" t="s">
        <v>45</v>
      </c>
      <c r="K8" s="23"/>
      <c r="L8" s="6" t="s">
        <v>43</v>
      </c>
      <c r="M8" s="7">
        <v>2.75</v>
      </c>
      <c r="N8" s="7">
        <v>1.5</v>
      </c>
      <c r="O8" s="8" t="s">
        <v>28</v>
      </c>
      <c r="P8" s="7">
        <f t="shared" si="0"/>
        <v>11</v>
      </c>
      <c r="Q8" s="31">
        <f t="shared" si="1"/>
        <v>-1.5</v>
      </c>
      <c r="R8" s="9">
        <f t="shared" si="2"/>
        <v>1.3556249999999999</v>
      </c>
      <c r="S8" s="10">
        <f t="shared" si="3"/>
        <v>12.355625</v>
      </c>
      <c r="T8" s="11">
        <f t="shared" si="4"/>
        <v>0.66666666666666663</v>
      </c>
      <c r="U8" s="12">
        <f t="shared" si="5"/>
        <v>0.12323863636363636</v>
      </c>
      <c r="V8">
        <f>COUNTIF($L$3:L8,1)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43862</v>
      </c>
      <c r="C9" s="3" t="s">
        <v>44</v>
      </c>
      <c r="D9" s="3" t="s">
        <v>21</v>
      </c>
      <c r="E9" s="3">
        <v>1</v>
      </c>
      <c r="F9" s="3">
        <v>1</v>
      </c>
      <c r="G9" s="3" t="s">
        <v>23</v>
      </c>
      <c r="H9" s="3" t="s">
        <v>46</v>
      </c>
      <c r="I9" s="3" t="s">
        <v>25</v>
      </c>
      <c r="J9" s="5" t="s">
        <v>45</v>
      </c>
      <c r="K9" s="23"/>
      <c r="L9" s="6" t="s">
        <v>43</v>
      </c>
      <c r="M9" s="7">
        <v>2.65</v>
      </c>
      <c r="N9" s="7">
        <v>1</v>
      </c>
      <c r="O9" s="8" t="s">
        <v>32</v>
      </c>
      <c r="P9" s="7">
        <f t="shared" si="0"/>
        <v>12</v>
      </c>
      <c r="Q9" s="31">
        <f t="shared" si="1"/>
        <v>-1</v>
      </c>
      <c r="R9" s="9">
        <f t="shared" si="2"/>
        <v>0.35562499999999986</v>
      </c>
      <c r="S9" s="10">
        <f t="shared" si="3"/>
        <v>12.355625</v>
      </c>
      <c r="T9" s="11">
        <f t="shared" si="4"/>
        <v>0.5714285714285714</v>
      </c>
      <c r="U9" s="12">
        <f t="shared" si="5"/>
        <v>2.9635416666666654E-2</v>
      </c>
      <c r="V9">
        <f>COUNTIF($L$3:L9,1)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38.25" x14ac:dyDescent="0.2">
      <c r="A10" s="3">
        <v>8</v>
      </c>
      <c r="B10" s="4">
        <v>43863</v>
      </c>
      <c r="C10" s="3" t="s">
        <v>47</v>
      </c>
      <c r="D10" s="3" t="s">
        <v>53</v>
      </c>
      <c r="E10" s="3">
        <v>3</v>
      </c>
      <c r="F10" s="3" t="s">
        <v>48</v>
      </c>
      <c r="G10" s="3" t="s">
        <v>23</v>
      </c>
      <c r="H10" s="3" t="s">
        <v>30</v>
      </c>
      <c r="I10" s="3" t="s">
        <v>37</v>
      </c>
      <c r="J10" s="5" t="s">
        <v>49</v>
      </c>
      <c r="K10" s="23" t="s">
        <v>50</v>
      </c>
      <c r="L10" s="6" t="s">
        <v>43</v>
      </c>
      <c r="M10" s="7">
        <v>2.1869999999999998</v>
      </c>
      <c r="N10" s="7">
        <v>2</v>
      </c>
      <c r="O10" s="8" t="s">
        <v>32</v>
      </c>
      <c r="P10" s="7">
        <f t="shared" si="0"/>
        <v>14</v>
      </c>
      <c r="Q10" s="31">
        <f t="shared" si="1"/>
        <v>-2</v>
      </c>
      <c r="R10" s="9">
        <f t="shared" si="2"/>
        <v>-1.6443750000000001</v>
      </c>
      <c r="S10" s="10">
        <f t="shared" si="3"/>
        <v>12.355625</v>
      </c>
      <c r="T10" s="11">
        <f t="shared" si="4"/>
        <v>0.5</v>
      </c>
      <c r="U10" s="12">
        <f t="shared" si="5"/>
        <v>-0.11745535714285715</v>
      </c>
      <c r="V10">
        <f>COUNTIF($L$3:L10,1)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43863</v>
      </c>
      <c r="C11" s="3" t="s">
        <v>51</v>
      </c>
      <c r="D11" s="3" t="s">
        <v>21</v>
      </c>
      <c r="E11" s="3">
        <v>1</v>
      </c>
      <c r="F11" s="3">
        <v>1</v>
      </c>
      <c r="G11" s="3" t="s">
        <v>23</v>
      </c>
      <c r="H11" s="3" t="s">
        <v>24</v>
      </c>
      <c r="I11" s="3" t="s">
        <v>25</v>
      </c>
      <c r="J11" s="5" t="s">
        <v>52</v>
      </c>
      <c r="K11" s="23"/>
      <c r="L11" s="6" t="s">
        <v>43</v>
      </c>
      <c r="M11" s="7">
        <v>6</v>
      </c>
      <c r="N11" s="7">
        <v>0.5</v>
      </c>
      <c r="O11" s="8" t="s">
        <v>28</v>
      </c>
      <c r="P11" s="7">
        <f t="shared" si="0"/>
        <v>14.5</v>
      </c>
      <c r="Q11" s="31">
        <f t="shared" si="1"/>
        <v>-0.5</v>
      </c>
      <c r="R11" s="32">
        <f t="shared" si="2"/>
        <v>-2.1443750000000001</v>
      </c>
      <c r="S11" s="33">
        <f t="shared" si="3"/>
        <v>12.355625</v>
      </c>
      <c r="T11" s="34">
        <f t="shared" si="4"/>
        <v>0.44444444444444442</v>
      </c>
      <c r="U11" s="12">
        <f t="shared" si="5"/>
        <v>-0.14788793103448278</v>
      </c>
      <c r="V11">
        <f>COUNTIF($L$3:L11,1)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43865</v>
      </c>
      <c r="C12" s="3" t="s">
        <v>55</v>
      </c>
      <c r="D12" s="3" t="s">
        <v>21</v>
      </c>
      <c r="E12" s="3">
        <v>1</v>
      </c>
      <c r="F12" s="3">
        <v>1</v>
      </c>
      <c r="G12" s="3" t="s">
        <v>23</v>
      </c>
      <c r="H12" s="3" t="s">
        <v>24</v>
      </c>
      <c r="I12" s="3" t="s">
        <v>25</v>
      </c>
      <c r="J12" s="13" t="s">
        <v>56</v>
      </c>
      <c r="K12" s="23"/>
      <c r="L12" s="6" t="s">
        <v>27</v>
      </c>
      <c r="M12" s="7">
        <v>6</v>
      </c>
      <c r="N12" s="7">
        <v>0.5</v>
      </c>
      <c r="O12" s="8" t="s">
        <v>28</v>
      </c>
      <c r="P12" s="7">
        <f t="shared" si="0"/>
        <v>15</v>
      </c>
      <c r="Q12" s="24">
        <f t="shared" si="1"/>
        <v>2.3499999999999996</v>
      </c>
      <c r="R12" s="9">
        <f t="shared" si="2"/>
        <v>0.2056249999999995</v>
      </c>
      <c r="S12" s="10">
        <f t="shared" si="3"/>
        <v>15.205625</v>
      </c>
      <c r="T12" s="11">
        <f t="shared" si="4"/>
        <v>0.5</v>
      </c>
      <c r="U12" s="12">
        <f t="shared" si="5"/>
        <v>1.37083333333333E-2</v>
      </c>
      <c r="V12">
        <f>COUNTIF($L$3:L12,1)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43865</v>
      </c>
      <c r="C13" s="3" t="s">
        <v>57</v>
      </c>
      <c r="D13" s="3" t="s">
        <v>21</v>
      </c>
      <c r="E13" s="3">
        <v>1</v>
      </c>
      <c r="F13" s="3">
        <v>2</v>
      </c>
      <c r="G13" s="3" t="s">
        <v>23</v>
      </c>
      <c r="H13" s="3" t="s">
        <v>24</v>
      </c>
      <c r="I13" s="3" t="s">
        <v>25</v>
      </c>
      <c r="J13" s="5" t="s">
        <v>58</v>
      </c>
      <c r="K13" s="23"/>
      <c r="L13" s="6" t="s">
        <v>43</v>
      </c>
      <c r="M13" s="7">
        <v>2.4</v>
      </c>
      <c r="N13" s="7">
        <v>1.5</v>
      </c>
      <c r="O13" s="8" t="s">
        <v>28</v>
      </c>
      <c r="P13" s="7">
        <f t="shared" si="0"/>
        <v>16.5</v>
      </c>
      <c r="Q13" s="31">
        <f t="shared" si="1"/>
        <v>-1.5</v>
      </c>
      <c r="R13" s="9">
        <f t="shared" si="2"/>
        <v>-1.2943750000000005</v>
      </c>
      <c r="S13" s="10">
        <f t="shared" si="3"/>
        <v>15.205625</v>
      </c>
      <c r="T13" s="11">
        <f t="shared" si="4"/>
        <v>0.45454545454545453</v>
      </c>
      <c r="U13" s="12">
        <f t="shared" si="5"/>
        <v>-7.8446969696969723E-2</v>
      </c>
      <c r="V13">
        <f>COUNTIF($L$3:L13,1)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43865</v>
      </c>
      <c r="C14" s="3" t="s">
        <v>59</v>
      </c>
      <c r="D14" s="3" t="s">
        <v>21</v>
      </c>
      <c r="E14" s="3">
        <v>1</v>
      </c>
      <c r="F14" s="3" t="s">
        <v>60</v>
      </c>
      <c r="G14" s="3" t="s">
        <v>23</v>
      </c>
      <c r="H14" s="3" t="s">
        <v>30</v>
      </c>
      <c r="I14" s="3" t="s">
        <v>25</v>
      </c>
      <c r="J14" s="5" t="s">
        <v>61</v>
      </c>
      <c r="K14" s="23"/>
      <c r="L14" s="6" t="s">
        <v>43</v>
      </c>
      <c r="M14" s="7">
        <v>2.2000000000000002</v>
      </c>
      <c r="N14" s="7">
        <v>0.75</v>
      </c>
      <c r="O14" s="8" t="s">
        <v>32</v>
      </c>
      <c r="P14" s="7">
        <f t="shared" si="0"/>
        <v>17.25</v>
      </c>
      <c r="Q14" s="31">
        <f t="shared" si="1"/>
        <v>-0.75</v>
      </c>
      <c r="R14" s="9">
        <f t="shared" si="2"/>
        <v>-2.0443750000000005</v>
      </c>
      <c r="S14" s="10">
        <f t="shared" si="3"/>
        <v>15.205625</v>
      </c>
      <c r="T14" s="11">
        <f t="shared" si="4"/>
        <v>0.41666666666666669</v>
      </c>
      <c r="U14" s="12">
        <f t="shared" si="5"/>
        <v>-0.11851449275362322</v>
      </c>
      <c r="V14">
        <f>COUNTIF($L$3:L14,1)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43866</v>
      </c>
      <c r="C15" s="3" t="s">
        <v>62</v>
      </c>
      <c r="D15" s="3" t="s">
        <v>21</v>
      </c>
      <c r="E15" s="3">
        <v>2</v>
      </c>
      <c r="F15" s="3" t="s">
        <v>63</v>
      </c>
      <c r="G15" s="3" t="s">
        <v>23</v>
      </c>
      <c r="H15" s="3" t="s">
        <v>24</v>
      </c>
      <c r="I15" s="3" t="s">
        <v>37</v>
      </c>
      <c r="J15" s="5" t="s">
        <v>64</v>
      </c>
      <c r="K15" s="23" t="s">
        <v>111</v>
      </c>
      <c r="L15" s="6" t="s">
        <v>43</v>
      </c>
      <c r="M15" s="7">
        <v>2.5499999999999998</v>
      </c>
      <c r="N15" s="7">
        <v>1.5</v>
      </c>
      <c r="O15" s="8" t="s">
        <v>28</v>
      </c>
      <c r="P15" s="7">
        <f t="shared" si="0"/>
        <v>18.75</v>
      </c>
      <c r="Q15" s="31">
        <f t="shared" si="1"/>
        <v>-1.5</v>
      </c>
      <c r="R15" s="9">
        <f t="shared" si="2"/>
        <v>-3.5443750000000005</v>
      </c>
      <c r="S15" s="10">
        <f t="shared" si="3"/>
        <v>15.205625</v>
      </c>
      <c r="T15" s="11">
        <f t="shared" si="4"/>
        <v>0.38461538461538464</v>
      </c>
      <c r="U15" s="12">
        <f t="shared" si="5"/>
        <v>-0.18903333333333336</v>
      </c>
      <c r="V15">
        <f>COUNTIF($L$3:L15,1)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43866</v>
      </c>
      <c r="C16" s="3" t="s">
        <v>65</v>
      </c>
      <c r="D16" s="3" t="s">
        <v>21</v>
      </c>
      <c r="E16" s="3">
        <v>1</v>
      </c>
      <c r="F16" s="3" t="s">
        <v>66</v>
      </c>
      <c r="G16" s="3" t="s">
        <v>23</v>
      </c>
      <c r="H16" s="3" t="s">
        <v>24</v>
      </c>
      <c r="I16" s="3" t="s">
        <v>25</v>
      </c>
      <c r="J16" s="13" t="s">
        <v>67</v>
      </c>
      <c r="K16" s="23"/>
      <c r="L16" s="6" t="s">
        <v>27</v>
      </c>
      <c r="M16" s="7">
        <v>1.9</v>
      </c>
      <c r="N16" s="7">
        <v>1.5</v>
      </c>
      <c r="O16" s="8" t="s">
        <v>28</v>
      </c>
      <c r="P16" s="7">
        <f t="shared" si="0"/>
        <v>20.25</v>
      </c>
      <c r="Q16" s="24">
        <f t="shared" si="1"/>
        <v>1.2074999999999996</v>
      </c>
      <c r="R16" s="9">
        <f t="shared" si="2"/>
        <v>-2.3368750000000009</v>
      </c>
      <c r="S16" s="10">
        <f t="shared" si="3"/>
        <v>17.913125000000001</v>
      </c>
      <c r="T16" s="11">
        <f t="shared" si="4"/>
        <v>0.42857142857142855</v>
      </c>
      <c r="U16" s="12">
        <f t="shared" si="5"/>
        <v>-0.11540123456790119</v>
      </c>
      <c r="V16">
        <f>COUNTIF($L$3:L16,1)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43866</v>
      </c>
      <c r="C17" s="3" t="s">
        <v>68</v>
      </c>
      <c r="D17" s="3" t="s">
        <v>21</v>
      </c>
      <c r="E17" s="3">
        <v>1</v>
      </c>
      <c r="F17" s="3" t="s">
        <v>69</v>
      </c>
      <c r="G17" s="3" t="s">
        <v>23</v>
      </c>
      <c r="H17" s="3" t="s">
        <v>30</v>
      </c>
      <c r="I17" s="3" t="s">
        <v>25</v>
      </c>
      <c r="J17" s="5" t="s">
        <v>70</v>
      </c>
      <c r="K17" s="23"/>
      <c r="L17" s="6" t="s">
        <v>43</v>
      </c>
      <c r="M17" s="7">
        <v>1.92</v>
      </c>
      <c r="N17" s="7">
        <v>2.5</v>
      </c>
      <c r="O17" s="8" t="s">
        <v>32</v>
      </c>
      <c r="P17" s="7">
        <f t="shared" si="0"/>
        <v>22.75</v>
      </c>
      <c r="Q17" s="31">
        <f t="shared" si="1"/>
        <v>-2.5</v>
      </c>
      <c r="R17" s="9">
        <f t="shared" si="2"/>
        <v>-4.8368750000000009</v>
      </c>
      <c r="S17" s="10">
        <f t="shared" si="3"/>
        <v>17.913125000000001</v>
      </c>
      <c r="T17" s="11">
        <f t="shared" si="4"/>
        <v>0.4</v>
      </c>
      <c r="U17" s="12">
        <f t="shared" si="5"/>
        <v>-0.21260989010989007</v>
      </c>
      <c r="V17">
        <f>COUNTIF($L$3:L17,1)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43866</v>
      </c>
      <c r="C18" s="3" t="s">
        <v>71</v>
      </c>
      <c r="D18" s="3" t="s">
        <v>21</v>
      </c>
      <c r="E18" s="3">
        <v>1</v>
      </c>
      <c r="F18" s="3" t="s">
        <v>72</v>
      </c>
      <c r="G18" s="3" t="s">
        <v>23</v>
      </c>
      <c r="H18" s="3" t="s">
        <v>24</v>
      </c>
      <c r="I18" s="3" t="s">
        <v>25</v>
      </c>
      <c r="J18" s="35" t="s">
        <v>73</v>
      </c>
      <c r="K18" s="23"/>
      <c r="L18" s="6" t="s">
        <v>27</v>
      </c>
      <c r="M18" s="7">
        <v>1</v>
      </c>
      <c r="N18" s="7">
        <v>4</v>
      </c>
      <c r="O18" s="8" t="s">
        <v>28</v>
      </c>
      <c r="P18" s="7">
        <f t="shared" si="0"/>
        <v>26.75</v>
      </c>
      <c r="Q18" s="38">
        <f t="shared" si="1"/>
        <v>-0.20000000000000018</v>
      </c>
      <c r="R18" s="9">
        <f t="shared" si="2"/>
        <v>-5.0368750000000011</v>
      </c>
      <c r="S18" s="10">
        <f t="shared" si="3"/>
        <v>21.713124999999998</v>
      </c>
      <c r="T18" s="11">
        <f t="shared" si="4"/>
        <v>0.4375</v>
      </c>
      <c r="U18" s="12">
        <f t="shared" si="5"/>
        <v>-0.18829439252336455</v>
      </c>
      <c r="V18">
        <f>COUNTIF($L$3:L18,1)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43866</v>
      </c>
      <c r="C19" s="3" t="s">
        <v>74</v>
      </c>
      <c r="D19" s="3" t="s">
        <v>21</v>
      </c>
      <c r="E19" s="3">
        <v>1</v>
      </c>
      <c r="F19" s="3" t="s">
        <v>75</v>
      </c>
      <c r="G19" s="3" t="s">
        <v>23</v>
      </c>
      <c r="H19" s="3" t="s">
        <v>24</v>
      </c>
      <c r="I19" s="3" t="s">
        <v>25</v>
      </c>
      <c r="J19" s="13" t="s">
        <v>76</v>
      </c>
      <c r="K19" s="23"/>
      <c r="L19" s="6" t="s">
        <v>27</v>
      </c>
      <c r="M19" s="7">
        <v>1.9</v>
      </c>
      <c r="N19" s="7">
        <v>2</v>
      </c>
      <c r="O19" s="8" t="s">
        <v>28</v>
      </c>
      <c r="P19" s="7">
        <f t="shared" si="0"/>
        <v>28.75</v>
      </c>
      <c r="Q19" s="24">
        <f t="shared" si="1"/>
        <v>1.6099999999999999</v>
      </c>
      <c r="R19" s="9">
        <f t="shared" si="2"/>
        <v>-3.4268750000000012</v>
      </c>
      <c r="S19" s="10">
        <f t="shared" si="3"/>
        <v>25.323124999999997</v>
      </c>
      <c r="T19" s="11">
        <f t="shared" si="4"/>
        <v>0.47058823529411764</v>
      </c>
      <c r="U19" s="12">
        <f t="shared" si="5"/>
        <v>-0.11919565217391313</v>
      </c>
      <c r="V19">
        <f>COUNTIF($L$3:L19,1)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43867</v>
      </c>
      <c r="C20" s="3" t="s">
        <v>77</v>
      </c>
      <c r="D20" s="3" t="s">
        <v>21</v>
      </c>
      <c r="E20" s="3">
        <v>1</v>
      </c>
      <c r="F20" s="3" t="s">
        <v>78</v>
      </c>
      <c r="G20" s="3" t="s">
        <v>23</v>
      </c>
      <c r="H20" s="3" t="s">
        <v>24</v>
      </c>
      <c r="I20" s="3" t="s">
        <v>25</v>
      </c>
      <c r="J20" s="13" t="s">
        <v>79</v>
      </c>
      <c r="K20" s="23"/>
      <c r="L20" s="6" t="s">
        <v>27</v>
      </c>
      <c r="M20" s="7">
        <v>2</v>
      </c>
      <c r="N20" s="7">
        <v>2</v>
      </c>
      <c r="O20" s="8" t="s">
        <v>28</v>
      </c>
      <c r="P20" s="7">
        <f t="shared" si="0"/>
        <v>30.75</v>
      </c>
      <c r="Q20" s="24">
        <f t="shared" si="1"/>
        <v>1.7999999999999998</v>
      </c>
      <c r="R20" s="9">
        <f t="shared" si="2"/>
        <v>-1.6268750000000014</v>
      </c>
      <c r="S20" s="10">
        <f t="shared" si="3"/>
        <v>29.123124999999998</v>
      </c>
      <c r="T20" s="11">
        <f t="shared" si="4"/>
        <v>0.5</v>
      </c>
      <c r="U20" s="12">
        <f t="shared" si="5"/>
        <v>-5.2906504065040709E-2</v>
      </c>
      <c r="V20">
        <f>COUNTIF($L$3:L20,1)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43867</v>
      </c>
      <c r="C21" s="3" t="s">
        <v>77</v>
      </c>
      <c r="D21" s="3" t="s">
        <v>21</v>
      </c>
      <c r="E21" s="3">
        <v>1</v>
      </c>
      <c r="F21" s="3" t="s">
        <v>80</v>
      </c>
      <c r="G21" s="3" t="s">
        <v>23</v>
      </c>
      <c r="H21" s="3" t="s">
        <v>24</v>
      </c>
      <c r="I21" s="3" t="s">
        <v>25</v>
      </c>
      <c r="J21" s="13" t="s">
        <v>79</v>
      </c>
      <c r="K21" s="23"/>
      <c r="L21" s="6" t="s">
        <v>27</v>
      </c>
      <c r="M21" s="7">
        <v>1.9</v>
      </c>
      <c r="N21" s="7">
        <v>2</v>
      </c>
      <c r="O21" s="8" t="s">
        <v>28</v>
      </c>
      <c r="P21" s="7">
        <f t="shared" si="0"/>
        <v>32.75</v>
      </c>
      <c r="Q21" s="24">
        <f t="shared" si="1"/>
        <v>1.6099999999999999</v>
      </c>
      <c r="R21" s="9">
        <f t="shared" si="2"/>
        <v>-1.6875000000001528E-2</v>
      </c>
      <c r="S21" s="10">
        <f t="shared" si="3"/>
        <v>32.733125000000001</v>
      </c>
      <c r="T21" s="11">
        <f t="shared" si="4"/>
        <v>0.52631578947368418</v>
      </c>
      <c r="U21" s="12">
        <f t="shared" si="5"/>
        <v>-5.1526717557248442E-4</v>
      </c>
      <c r="V21">
        <f>COUNTIF($L$3:L21,1)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43867</v>
      </c>
      <c r="C22" s="3" t="s">
        <v>77</v>
      </c>
      <c r="D22" s="3" t="s">
        <v>21</v>
      </c>
      <c r="E22" s="3">
        <v>1</v>
      </c>
      <c r="F22" s="3" t="s">
        <v>81</v>
      </c>
      <c r="G22" s="3" t="s">
        <v>23</v>
      </c>
      <c r="H22" s="3" t="s">
        <v>24</v>
      </c>
      <c r="I22" s="3" t="s">
        <v>25</v>
      </c>
      <c r="J22" s="13" t="s">
        <v>79</v>
      </c>
      <c r="K22" s="23"/>
      <c r="L22" s="6" t="s">
        <v>27</v>
      </c>
      <c r="M22" s="7">
        <v>2</v>
      </c>
      <c r="N22" s="7">
        <v>1.5</v>
      </c>
      <c r="O22" s="8" t="s">
        <v>28</v>
      </c>
      <c r="P22" s="7">
        <f t="shared" si="0"/>
        <v>34.25</v>
      </c>
      <c r="Q22" s="24">
        <f t="shared" si="1"/>
        <v>1.3499999999999996</v>
      </c>
      <c r="R22" s="9">
        <f t="shared" si="2"/>
        <v>1.3331249999999981</v>
      </c>
      <c r="S22" s="10">
        <f t="shared" si="3"/>
        <v>35.583124999999995</v>
      </c>
      <c r="T22" s="11">
        <f t="shared" si="4"/>
        <v>0.55000000000000004</v>
      </c>
      <c r="U22" s="12">
        <f t="shared" si="5"/>
        <v>3.8923357664233445E-2</v>
      </c>
      <c r="V22">
        <f>COUNTIF($L$3:L22,1)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43867</v>
      </c>
      <c r="C23" s="3" t="s">
        <v>82</v>
      </c>
      <c r="D23" s="3" t="s">
        <v>21</v>
      </c>
      <c r="E23" s="3">
        <v>1</v>
      </c>
      <c r="F23" s="3">
        <v>1</v>
      </c>
      <c r="G23" s="3" t="s">
        <v>23</v>
      </c>
      <c r="H23" s="3" t="s">
        <v>30</v>
      </c>
      <c r="I23" s="3" t="s">
        <v>25</v>
      </c>
      <c r="J23" s="5" t="s">
        <v>70</v>
      </c>
      <c r="K23" s="23"/>
      <c r="L23" s="6" t="s">
        <v>43</v>
      </c>
      <c r="M23" s="7">
        <v>2.62</v>
      </c>
      <c r="N23" s="7">
        <v>1.5</v>
      </c>
      <c r="O23" s="8" t="s">
        <v>32</v>
      </c>
      <c r="P23" s="7">
        <f t="shared" si="0"/>
        <v>35.75</v>
      </c>
      <c r="Q23" s="31">
        <f t="shared" si="1"/>
        <v>-1.5</v>
      </c>
      <c r="R23" s="9">
        <f t="shared" si="2"/>
        <v>-0.16687500000000188</v>
      </c>
      <c r="S23" s="10">
        <f t="shared" si="3"/>
        <v>35.583124999999995</v>
      </c>
      <c r="T23" s="11">
        <f t="shared" si="4"/>
        <v>0.52380952380952384</v>
      </c>
      <c r="U23" s="12">
        <f t="shared" si="5"/>
        <v>-4.6678321678322952E-3</v>
      </c>
      <c r="V23">
        <f>COUNTIF($L$3:L23,1)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43867</v>
      </c>
      <c r="C24" s="3" t="s">
        <v>77</v>
      </c>
      <c r="D24" s="3" t="s">
        <v>21</v>
      </c>
      <c r="E24" s="3">
        <v>1</v>
      </c>
      <c r="F24" s="3" t="s">
        <v>83</v>
      </c>
      <c r="G24" s="3" t="s">
        <v>23</v>
      </c>
      <c r="H24" s="3" t="s">
        <v>24</v>
      </c>
      <c r="I24" s="3" t="s">
        <v>25</v>
      </c>
      <c r="J24" s="13" t="s">
        <v>79</v>
      </c>
      <c r="K24" s="23"/>
      <c r="L24" s="6" t="s">
        <v>27</v>
      </c>
      <c r="M24" s="7">
        <v>1.8</v>
      </c>
      <c r="N24" s="7">
        <v>2</v>
      </c>
      <c r="O24" s="8" t="s">
        <v>28</v>
      </c>
      <c r="P24" s="7">
        <f t="shared" si="0"/>
        <v>37.75</v>
      </c>
      <c r="Q24" s="24">
        <f t="shared" si="1"/>
        <v>1.42</v>
      </c>
      <c r="R24" s="9">
        <f t="shared" si="2"/>
        <v>1.253124999999998</v>
      </c>
      <c r="S24" s="10">
        <f t="shared" si="3"/>
        <v>39.003124999999997</v>
      </c>
      <c r="T24" s="11">
        <f t="shared" si="4"/>
        <v>0.54545454545454541</v>
      </c>
      <c r="U24" s="12">
        <f t="shared" si="5"/>
        <v>3.3195364238410519E-2</v>
      </c>
      <c r="V24">
        <f>COUNTIF($L$3:L24,1)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43867</v>
      </c>
      <c r="C25" s="3" t="s">
        <v>77</v>
      </c>
      <c r="D25" s="3" t="s">
        <v>21</v>
      </c>
      <c r="E25" s="3">
        <v>1</v>
      </c>
      <c r="F25" s="3" t="s">
        <v>84</v>
      </c>
      <c r="G25" s="3" t="s">
        <v>23</v>
      </c>
      <c r="H25" s="3" t="s">
        <v>24</v>
      </c>
      <c r="I25" s="3" t="s">
        <v>25</v>
      </c>
      <c r="J25" s="13" t="s">
        <v>79</v>
      </c>
      <c r="K25" s="23"/>
      <c r="L25" s="6" t="s">
        <v>27</v>
      </c>
      <c r="M25" s="7">
        <v>1.95</v>
      </c>
      <c r="N25" s="7">
        <v>2</v>
      </c>
      <c r="O25" s="8" t="s">
        <v>28</v>
      </c>
      <c r="P25" s="7">
        <f t="shared" si="0"/>
        <v>39.75</v>
      </c>
      <c r="Q25" s="24">
        <f t="shared" si="1"/>
        <v>1.7049999999999996</v>
      </c>
      <c r="R25" s="9">
        <f t="shared" si="2"/>
        <v>2.9581249999999977</v>
      </c>
      <c r="S25" s="10">
        <f t="shared" si="3"/>
        <v>42.708124999999995</v>
      </c>
      <c r="T25" s="11">
        <f t="shared" si="4"/>
        <v>0.56521739130434778</v>
      </c>
      <c r="U25" s="12">
        <f t="shared" si="5"/>
        <v>7.4418238993710584E-2</v>
      </c>
      <c r="V25">
        <f>COUNTIF($L$3:L25,1)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43867</v>
      </c>
      <c r="C26" s="3" t="s">
        <v>77</v>
      </c>
      <c r="D26" s="3" t="s">
        <v>21</v>
      </c>
      <c r="E26" s="3">
        <v>1</v>
      </c>
      <c r="F26" s="3" t="s">
        <v>85</v>
      </c>
      <c r="G26" s="3" t="s">
        <v>23</v>
      </c>
      <c r="H26" s="3" t="s">
        <v>24</v>
      </c>
      <c r="I26" s="3" t="s">
        <v>25</v>
      </c>
      <c r="J26" s="5" t="s">
        <v>79</v>
      </c>
      <c r="K26" s="23"/>
      <c r="L26" s="6" t="s">
        <v>43</v>
      </c>
      <c r="M26" s="7">
        <v>1.9</v>
      </c>
      <c r="N26" s="7">
        <v>1</v>
      </c>
      <c r="O26" s="8" t="s">
        <v>28</v>
      </c>
      <c r="P26" s="7">
        <f t="shared" si="0"/>
        <v>40.75</v>
      </c>
      <c r="Q26" s="31">
        <f t="shared" si="1"/>
        <v>-1</v>
      </c>
      <c r="R26" s="9">
        <f t="shared" si="2"/>
        <v>1.9581249999999977</v>
      </c>
      <c r="S26" s="10">
        <f t="shared" si="3"/>
        <v>42.708124999999995</v>
      </c>
      <c r="T26" s="11">
        <f t="shared" si="4"/>
        <v>0.54166666666666663</v>
      </c>
      <c r="U26" s="12">
        <f t="shared" si="5"/>
        <v>4.8052147239263689E-2</v>
      </c>
      <c r="V26">
        <f>COUNTIF($L$3:L26,1)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43867</v>
      </c>
      <c r="C27" s="3" t="s">
        <v>77</v>
      </c>
      <c r="D27" s="3" t="s">
        <v>21</v>
      </c>
      <c r="E27" s="3">
        <v>1</v>
      </c>
      <c r="F27" s="3" t="s">
        <v>85</v>
      </c>
      <c r="G27" s="3" t="s">
        <v>23</v>
      </c>
      <c r="H27" s="3" t="s">
        <v>24</v>
      </c>
      <c r="I27" s="3" t="s">
        <v>25</v>
      </c>
      <c r="J27" s="5" t="s">
        <v>79</v>
      </c>
      <c r="K27" s="23"/>
      <c r="L27" s="6" t="s">
        <v>43</v>
      </c>
      <c r="M27" s="7">
        <v>2</v>
      </c>
      <c r="N27" s="7">
        <v>1</v>
      </c>
      <c r="O27" s="8" t="s">
        <v>28</v>
      </c>
      <c r="P27" s="7">
        <f t="shared" si="0"/>
        <v>41.75</v>
      </c>
      <c r="Q27" s="31">
        <f t="shared" si="1"/>
        <v>-1</v>
      </c>
      <c r="R27" s="9">
        <f t="shared" si="2"/>
        <v>0.95812499999999767</v>
      </c>
      <c r="S27" s="10">
        <f t="shared" si="3"/>
        <v>42.708124999999995</v>
      </c>
      <c r="T27" s="11">
        <f t="shared" si="4"/>
        <v>0.52</v>
      </c>
      <c r="U27" s="12">
        <f t="shared" si="5"/>
        <v>2.2949101796407075E-2</v>
      </c>
      <c r="V27">
        <f>COUNTIF($L$3:L27,1)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43868</v>
      </c>
      <c r="C28" s="3" t="s">
        <v>86</v>
      </c>
      <c r="D28" s="3" t="s">
        <v>21</v>
      </c>
      <c r="E28" s="3">
        <v>1</v>
      </c>
      <c r="F28" s="3">
        <v>2</v>
      </c>
      <c r="G28" s="3" t="s">
        <v>23</v>
      </c>
      <c r="H28" s="3" t="s">
        <v>24</v>
      </c>
      <c r="I28" s="3" t="s">
        <v>25</v>
      </c>
      <c r="J28" s="5" t="s">
        <v>87</v>
      </c>
      <c r="K28" s="23"/>
      <c r="L28" s="6" t="s">
        <v>43</v>
      </c>
      <c r="M28" s="7">
        <v>8.5</v>
      </c>
      <c r="N28" s="7">
        <v>0.5</v>
      </c>
      <c r="O28" s="8" t="s">
        <v>28</v>
      </c>
      <c r="P28" s="7">
        <f t="shared" si="0"/>
        <v>42.25</v>
      </c>
      <c r="Q28" s="31">
        <f t="shared" si="1"/>
        <v>-0.5</v>
      </c>
      <c r="R28" s="9">
        <f t="shared" si="2"/>
        <v>0.45812499999999767</v>
      </c>
      <c r="S28" s="10">
        <f t="shared" si="3"/>
        <v>42.708124999999995</v>
      </c>
      <c r="T28" s="11">
        <f t="shared" si="4"/>
        <v>0.5</v>
      </c>
      <c r="U28" s="12">
        <f t="shared" si="5"/>
        <v>1.0843195266272082E-2</v>
      </c>
      <c r="V28">
        <f>COUNTIF($L$3:L28,1)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43869</v>
      </c>
      <c r="C29" s="3" t="s">
        <v>88</v>
      </c>
      <c r="D29" s="3" t="s">
        <v>89</v>
      </c>
      <c r="E29" s="3">
        <v>1</v>
      </c>
      <c r="F29" s="3" t="s">
        <v>90</v>
      </c>
      <c r="G29" s="3" t="s">
        <v>91</v>
      </c>
      <c r="H29" s="3" t="s">
        <v>30</v>
      </c>
      <c r="I29" s="3" t="s">
        <v>37</v>
      </c>
      <c r="J29" s="13" t="s">
        <v>92</v>
      </c>
      <c r="K29" s="23"/>
      <c r="L29" s="6" t="s">
        <v>27</v>
      </c>
      <c r="M29" s="7">
        <v>2.12</v>
      </c>
      <c r="N29" s="7">
        <v>2</v>
      </c>
      <c r="O29" s="8" t="s">
        <v>32</v>
      </c>
      <c r="P29" s="7">
        <f t="shared" si="0"/>
        <v>44.25</v>
      </c>
      <c r="Q29" s="24">
        <f t="shared" si="1"/>
        <v>2.2400000000000002</v>
      </c>
      <c r="R29" s="9">
        <f t="shared" si="2"/>
        <v>2.6981249999999979</v>
      </c>
      <c r="S29" s="10">
        <f t="shared" si="3"/>
        <v>46.948124999999997</v>
      </c>
      <c r="T29" s="11">
        <f t="shared" si="4"/>
        <v>0.51851851851851849</v>
      </c>
      <c r="U29" s="12">
        <f t="shared" si="5"/>
        <v>6.0974576271186381E-2</v>
      </c>
      <c r="V29">
        <f>COUNTIF($L$3:L29,1)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43869</v>
      </c>
      <c r="C30" s="3" t="s">
        <v>93</v>
      </c>
      <c r="D30" s="3" t="s">
        <v>21</v>
      </c>
      <c r="E30" s="3">
        <v>2</v>
      </c>
      <c r="F30" s="3" t="s">
        <v>94</v>
      </c>
      <c r="G30" s="3" t="s">
        <v>23</v>
      </c>
      <c r="H30" s="3" t="s">
        <v>24</v>
      </c>
      <c r="I30" s="3" t="s">
        <v>37</v>
      </c>
      <c r="J30" s="13" t="s">
        <v>95</v>
      </c>
      <c r="K30" s="23"/>
      <c r="L30" s="6" t="s">
        <v>43</v>
      </c>
      <c r="M30" s="7">
        <v>3.1</v>
      </c>
      <c r="N30" s="7">
        <v>1</v>
      </c>
      <c r="O30" s="8" t="s">
        <v>28</v>
      </c>
      <c r="P30" s="7">
        <f t="shared" si="0"/>
        <v>45.25</v>
      </c>
      <c r="Q30" s="31">
        <f t="shared" si="1"/>
        <v>-1</v>
      </c>
      <c r="R30" s="9">
        <f t="shared" si="2"/>
        <v>1.6981249999999979</v>
      </c>
      <c r="S30" s="10">
        <f t="shared" si="3"/>
        <v>46.948124999999997</v>
      </c>
      <c r="T30" s="11">
        <f t="shared" si="4"/>
        <v>0.5</v>
      </c>
      <c r="U30" s="12">
        <f t="shared" si="5"/>
        <v>3.7527624309392209E-2</v>
      </c>
      <c r="V30">
        <f>COUNTIF($L$3:L30,1)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43869</v>
      </c>
      <c r="C31" s="3" t="s">
        <v>96</v>
      </c>
      <c r="D31" s="3" t="s">
        <v>21</v>
      </c>
      <c r="E31" s="3">
        <v>2</v>
      </c>
      <c r="F31" s="3" t="s">
        <v>97</v>
      </c>
      <c r="G31" s="3" t="s">
        <v>23</v>
      </c>
      <c r="H31" s="3" t="s">
        <v>30</v>
      </c>
      <c r="I31" s="3" t="s">
        <v>37</v>
      </c>
      <c r="J31" s="13" t="s">
        <v>98</v>
      </c>
      <c r="K31" s="23" t="s">
        <v>111</v>
      </c>
      <c r="L31" s="6" t="s">
        <v>43</v>
      </c>
      <c r="M31" s="7">
        <v>2.19</v>
      </c>
      <c r="N31" s="7">
        <v>1.5</v>
      </c>
      <c r="O31" s="8" t="s">
        <v>32</v>
      </c>
      <c r="P31" s="7">
        <f t="shared" si="0"/>
        <v>46.75</v>
      </c>
      <c r="Q31" s="31">
        <f t="shared" si="1"/>
        <v>-1.5</v>
      </c>
      <c r="R31" s="9">
        <f t="shared" si="2"/>
        <v>0.19812499999999789</v>
      </c>
      <c r="S31" s="10">
        <f t="shared" si="3"/>
        <v>46.948124999999997</v>
      </c>
      <c r="T31" s="11">
        <f t="shared" si="4"/>
        <v>0.48275862068965519</v>
      </c>
      <c r="U31" s="12">
        <f t="shared" si="5"/>
        <v>4.2379679144384482E-3</v>
      </c>
      <c r="V31">
        <f>COUNTIF($L$3:L31,1)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43869</v>
      </c>
      <c r="C32" s="3" t="s">
        <v>99</v>
      </c>
      <c r="D32" s="3" t="s">
        <v>21</v>
      </c>
      <c r="E32" s="3">
        <v>1</v>
      </c>
      <c r="F32" s="3">
        <v>2</v>
      </c>
      <c r="G32" s="3" t="s">
        <v>91</v>
      </c>
      <c r="H32" s="3" t="s">
        <v>24</v>
      </c>
      <c r="I32" s="3" t="s">
        <v>25</v>
      </c>
      <c r="J32" s="5" t="s">
        <v>100</v>
      </c>
      <c r="K32" s="23"/>
      <c r="L32" s="6" t="s">
        <v>43</v>
      </c>
      <c r="M32" s="7">
        <v>2.5</v>
      </c>
      <c r="N32" s="7">
        <v>1</v>
      </c>
      <c r="O32" s="8" t="s">
        <v>28</v>
      </c>
      <c r="P32" s="7">
        <f t="shared" si="0"/>
        <v>47.75</v>
      </c>
      <c r="Q32" s="31">
        <f t="shared" si="1"/>
        <v>-1</v>
      </c>
      <c r="R32" s="9">
        <f t="shared" si="2"/>
        <v>-0.80187500000000211</v>
      </c>
      <c r="S32" s="10">
        <f t="shared" si="3"/>
        <v>46.948124999999997</v>
      </c>
      <c r="T32" s="11">
        <f t="shared" si="4"/>
        <v>0.46666666666666667</v>
      </c>
      <c r="U32" s="12">
        <f t="shared" si="5"/>
        <v>-1.6793193717277541E-2</v>
      </c>
      <c r="V32">
        <f>COUNTIF($L$3:L32,1)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43870</v>
      </c>
      <c r="C33" s="3" t="s">
        <v>101</v>
      </c>
      <c r="D33" s="3" t="s">
        <v>89</v>
      </c>
      <c r="E33" s="3">
        <v>2</v>
      </c>
      <c r="F33" s="3" t="s">
        <v>102</v>
      </c>
      <c r="G33" s="3" t="s">
        <v>23</v>
      </c>
      <c r="H33" s="3" t="s">
        <v>24</v>
      </c>
      <c r="I33" s="3" t="s">
        <v>37</v>
      </c>
      <c r="J33" s="13" t="s">
        <v>103</v>
      </c>
      <c r="K33" s="23" t="s">
        <v>112</v>
      </c>
      <c r="L33" s="6" t="s">
        <v>43</v>
      </c>
      <c r="M33" s="7">
        <v>2.14</v>
      </c>
      <c r="N33" s="7">
        <v>2</v>
      </c>
      <c r="O33" s="8" t="s">
        <v>28</v>
      </c>
      <c r="P33" s="7">
        <f t="shared" si="0"/>
        <v>49.75</v>
      </c>
      <c r="Q33" s="31">
        <f t="shared" si="1"/>
        <v>-2</v>
      </c>
      <c r="R33" s="9">
        <f t="shared" si="2"/>
        <v>-2.8018750000000021</v>
      </c>
      <c r="S33" s="10">
        <f t="shared" si="3"/>
        <v>46.948124999999997</v>
      </c>
      <c r="T33" s="11">
        <f t="shared" si="4"/>
        <v>0.45161290322580644</v>
      </c>
      <c r="U33" s="12">
        <f t="shared" si="5"/>
        <v>-5.6319095477386984E-2</v>
      </c>
      <c r="V33">
        <f>COUNTIF($L$3:L33,1)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43870</v>
      </c>
      <c r="C34" s="3" t="s">
        <v>104</v>
      </c>
      <c r="D34" s="3" t="s">
        <v>105</v>
      </c>
      <c r="E34" s="3">
        <v>1</v>
      </c>
      <c r="F34" s="3" t="s">
        <v>106</v>
      </c>
      <c r="G34" s="3" t="s">
        <v>91</v>
      </c>
      <c r="H34" s="3" t="s">
        <v>107</v>
      </c>
      <c r="I34" s="3" t="s">
        <v>37</v>
      </c>
      <c r="J34" s="13" t="s">
        <v>28</v>
      </c>
      <c r="K34" s="23"/>
      <c r="L34" s="6" t="s">
        <v>27</v>
      </c>
      <c r="M34" s="7">
        <v>4</v>
      </c>
      <c r="N34" s="7">
        <v>0.5</v>
      </c>
      <c r="O34" s="8" t="s">
        <v>32</v>
      </c>
      <c r="P34" s="7">
        <f t="shared" si="0"/>
        <v>50.25</v>
      </c>
      <c r="Q34" s="24">
        <f t="shared" si="1"/>
        <v>1.5</v>
      </c>
      <c r="R34" s="9">
        <f t="shared" si="2"/>
        <v>-1.3018750000000021</v>
      </c>
      <c r="S34" s="10">
        <f t="shared" si="3"/>
        <v>48.948124999999997</v>
      </c>
      <c r="T34" s="11">
        <f t="shared" si="4"/>
        <v>0.46875</v>
      </c>
      <c r="U34" s="12">
        <f t="shared" si="5"/>
        <v>-2.5907960199005025E-2</v>
      </c>
      <c r="V34">
        <f>COUNTIF($L$3:L34,1)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43870</v>
      </c>
      <c r="C35" s="3" t="s">
        <v>104</v>
      </c>
      <c r="D35" s="3" t="s">
        <v>105</v>
      </c>
      <c r="E35" s="3">
        <v>1</v>
      </c>
      <c r="F35" s="3" t="s">
        <v>108</v>
      </c>
      <c r="G35" s="3" t="s">
        <v>91</v>
      </c>
      <c r="H35" s="3" t="s">
        <v>107</v>
      </c>
      <c r="I35" s="3" t="s">
        <v>37</v>
      </c>
      <c r="J35" s="13" t="s">
        <v>28</v>
      </c>
      <c r="K35" s="23"/>
      <c r="L35" s="6" t="s">
        <v>27</v>
      </c>
      <c r="M35" s="7">
        <v>5</v>
      </c>
      <c r="N35" s="7">
        <v>0.5</v>
      </c>
      <c r="O35" s="8" t="s">
        <v>32</v>
      </c>
      <c r="P35" s="7">
        <f t="shared" si="0"/>
        <v>50.75</v>
      </c>
      <c r="Q35" s="24">
        <f t="shared" si="1"/>
        <v>2</v>
      </c>
      <c r="R35" s="9">
        <f t="shared" si="2"/>
        <v>0.69812499999999789</v>
      </c>
      <c r="S35" s="10">
        <f t="shared" si="3"/>
        <v>51.448124999999997</v>
      </c>
      <c r="T35" s="11">
        <f t="shared" si="4"/>
        <v>0.48484848484848486</v>
      </c>
      <c r="U35" s="12">
        <f t="shared" si="5"/>
        <v>1.375615763546793E-2</v>
      </c>
      <c r="V35">
        <f>COUNTIF($L$3:L35,1)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43870</v>
      </c>
      <c r="C36" s="3" t="s">
        <v>109</v>
      </c>
      <c r="D36" s="3" t="s">
        <v>21</v>
      </c>
      <c r="E36" s="3">
        <v>1</v>
      </c>
      <c r="F36" s="3" t="s">
        <v>22</v>
      </c>
      <c r="G36" s="3" t="s">
        <v>91</v>
      </c>
      <c r="H36" s="3" t="s">
        <v>24</v>
      </c>
      <c r="I36" s="3" t="s">
        <v>25</v>
      </c>
      <c r="J36" s="5" t="s">
        <v>110</v>
      </c>
      <c r="K36" s="23" t="s">
        <v>111</v>
      </c>
      <c r="L36" s="6" t="s">
        <v>43</v>
      </c>
      <c r="M36" s="7">
        <v>1.9</v>
      </c>
      <c r="N36" s="7">
        <v>1.5</v>
      </c>
      <c r="O36" s="8" t="s">
        <v>28</v>
      </c>
      <c r="P36" s="7">
        <f t="shared" si="0"/>
        <v>52.25</v>
      </c>
      <c r="Q36" s="31">
        <f t="shared" si="1"/>
        <v>-1.5</v>
      </c>
      <c r="R36" s="32">
        <f t="shared" si="2"/>
        <v>-0.80187500000000211</v>
      </c>
      <c r="S36" s="33">
        <f t="shared" si="3"/>
        <v>51.448124999999997</v>
      </c>
      <c r="T36" s="34">
        <f t="shared" si="4"/>
        <v>0.47058823529411764</v>
      </c>
      <c r="U36" s="12">
        <f t="shared" si="5"/>
        <v>-1.5346889952153159E-2</v>
      </c>
      <c r="V36">
        <f>COUNTIF($L$3:L36,1)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43872</v>
      </c>
      <c r="C37" s="3" t="s">
        <v>113</v>
      </c>
      <c r="D37" s="3" t="s">
        <v>21</v>
      </c>
      <c r="E37" s="3">
        <v>1</v>
      </c>
      <c r="F37" s="3" t="s">
        <v>114</v>
      </c>
      <c r="G37" s="3" t="s">
        <v>23</v>
      </c>
      <c r="H37" s="3" t="s">
        <v>24</v>
      </c>
      <c r="I37" s="3" t="s">
        <v>25</v>
      </c>
      <c r="J37" s="5" t="s">
        <v>115</v>
      </c>
      <c r="K37" s="23" t="s">
        <v>116</v>
      </c>
      <c r="L37" s="6" t="s">
        <v>43</v>
      </c>
      <c r="M37" s="7">
        <v>1.875</v>
      </c>
      <c r="N37" s="7">
        <v>1.5</v>
      </c>
      <c r="O37" s="8" t="s">
        <v>28</v>
      </c>
      <c r="P37" s="7">
        <f t="shared" si="0"/>
        <v>53.75</v>
      </c>
      <c r="Q37" s="31">
        <f t="shared" si="1"/>
        <v>-1.5</v>
      </c>
      <c r="R37" s="9">
        <f t="shared" si="2"/>
        <v>-2.3018750000000021</v>
      </c>
      <c r="S37" s="10">
        <f t="shared" si="3"/>
        <v>51.448124999999997</v>
      </c>
      <c r="T37" s="11">
        <f t="shared" si="4"/>
        <v>0.45714285714285713</v>
      </c>
      <c r="U37" s="12">
        <f t="shared" si="5"/>
        <v>-4.2825581395348887E-2</v>
      </c>
      <c r="V37">
        <f>COUNTIF($L$3:L37,1)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43873</v>
      </c>
      <c r="C38" s="3" t="s">
        <v>117</v>
      </c>
      <c r="D38" s="3" t="s">
        <v>89</v>
      </c>
      <c r="E38" s="3">
        <v>1</v>
      </c>
      <c r="F38" s="3" t="s">
        <v>66</v>
      </c>
      <c r="G38" s="3" t="s">
        <v>23</v>
      </c>
      <c r="H38" s="3" t="s">
        <v>30</v>
      </c>
      <c r="I38" s="3" t="s">
        <v>25</v>
      </c>
      <c r="J38" s="5" t="s">
        <v>70</v>
      </c>
      <c r="K38" s="23" t="s">
        <v>111</v>
      </c>
      <c r="L38" s="6" t="s">
        <v>43</v>
      </c>
      <c r="M38" s="7">
        <v>1.98</v>
      </c>
      <c r="N38" s="7">
        <v>2</v>
      </c>
      <c r="O38" s="8" t="s">
        <v>32</v>
      </c>
      <c r="P38" s="7">
        <f t="shared" si="0"/>
        <v>55.75</v>
      </c>
      <c r="Q38" s="31">
        <f t="shared" si="1"/>
        <v>-2</v>
      </c>
      <c r="R38" s="9">
        <f t="shared" si="2"/>
        <v>-4.3018750000000026</v>
      </c>
      <c r="S38" s="10">
        <f t="shared" si="3"/>
        <v>51.448124999999997</v>
      </c>
      <c r="T38" s="11">
        <f t="shared" si="4"/>
        <v>0.44444444444444442</v>
      </c>
      <c r="U38" s="12">
        <f t="shared" si="5"/>
        <v>-7.7163677130044891E-2</v>
      </c>
      <c r="V38">
        <f>COUNTIF($L$3:L38,1)</f>
        <v>16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.75" customHeight="1" x14ac:dyDescent="0.2">
      <c r="A39" s="3">
        <v>37</v>
      </c>
      <c r="B39" s="4">
        <v>43873</v>
      </c>
      <c r="C39" s="3" t="s">
        <v>118</v>
      </c>
      <c r="D39" s="3" t="s">
        <v>21</v>
      </c>
      <c r="E39" s="3">
        <v>1</v>
      </c>
      <c r="F39" s="3" t="s">
        <v>90</v>
      </c>
      <c r="G39" s="3" t="s">
        <v>91</v>
      </c>
      <c r="H39" s="3" t="s">
        <v>24</v>
      </c>
      <c r="I39" s="3" t="s">
        <v>25</v>
      </c>
      <c r="J39" s="13" t="s">
        <v>76</v>
      </c>
      <c r="K39" s="23"/>
      <c r="L39" s="6" t="s">
        <v>27</v>
      </c>
      <c r="M39" s="7">
        <v>2</v>
      </c>
      <c r="N39" s="7">
        <v>2</v>
      </c>
      <c r="O39" s="8" t="s">
        <v>28</v>
      </c>
      <c r="P39" s="7">
        <f t="shared" si="0"/>
        <v>57.75</v>
      </c>
      <c r="Q39" s="24">
        <f t="shared" si="1"/>
        <v>1.7999999999999998</v>
      </c>
      <c r="R39" s="9">
        <f t="shared" si="2"/>
        <v>-2.5018750000000027</v>
      </c>
      <c r="S39" s="10">
        <f t="shared" si="3"/>
        <v>55.248124999999995</v>
      </c>
      <c r="T39" s="11">
        <f t="shared" si="4"/>
        <v>0.45945945945945948</v>
      </c>
      <c r="U39" s="12">
        <f t="shared" si="5"/>
        <v>-4.3322510822510915E-2</v>
      </c>
      <c r="V39">
        <f>COUNTIF($L$3:L39,1)</f>
        <v>17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43874</v>
      </c>
      <c r="C40" s="3" t="s">
        <v>119</v>
      </c>
      <c r="D40" s="3" t="s">
        <v>21</v>
      </c>
      <c r="E40" s="3">
        <v>2</v>
      </c>
      <c r="F40" s="3" t="s">
        <v>120</v>
      </c>
      <c r="G40" s="3" t="s">
        <v>23</v>
      </c>
      <c r="H40" s="3" t="s">
        <v>24</v>
      </c>
      <c r="I40" s="3" t="s">
        <v>37</v>
      </c>
      <c r="J40" s="13" t="s">
        <v>121</v>
      </c>
      <c r="K40" s="23" t="s">
        <v>111</v>
      </c>
      <c r="L40" s="6" t="s">
        <v>43</v>
      </c>
      <c r="M40" s="7">
        <v>2.52</v>
      </c>
      <c r="N40" s="7">
        <v>1</v>
      </c>
      <c r="O40" s="8" t="s">
        <v>28</v>
      </c>
      <c r="P40" s="7">
        <f t="shared" si="0"/>
        <v>58.75</v>
      </c>
      <c r="Q40" s="31">
        <f t="shared" si="1"/>
        <v>-1</v>
      </c>
      <c r="R40" s="9">
        <f t="shared" si="2"/>
        <v>-3.5018750000000027</v>
      </c>
      <c r="S40" s="10">
        <f t="shared" si="3"/>
        <v>55.248124999999995</v>
      </c>
      <c r="T40" s="11">
        <f t="shared" si="4"/>
        <v>0.44736842105263158</v>
      </c>
      <c r="U40" s="12">
        <f t="shared" si="5"/>
        <v>-5.9606382978723498E-2</v>
      </c>
      <c r="V40">
        <f>COUNTIF($L$3:L40,1)</f>
        <v>17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43874</v>
      </c>
      <c r="C41" s="3" t="s">
        <v>122</v>
      </c>
      <c r="D41" s="3" t="s">
        <v>21</v>
      </c>
      <c r="E41" s="3">
        <v>1</v>
      </c>
      <c r="F41" s="3" t="s">
        <v>123</v>
      </c>
      <c r="G41" s="3" t="s">
        <v>23</v>
      </c>
      <c r="H41" s="3" t="s">
        <v>24</v>
      </c>
      <c r="I41" s="3" t="s">
        <v>25</v>
      </c>
      <c r="J41" s="35" t="s">
        <v>67</v>
      </c>
      <c r="K41" s="23" t="s">
        <v>124</v>
      </c>
      <c r="L41" s="6" t="s">
        <v>27</v>
      </c>
      <c r="M41" s="7">
        <v>1</v>
      </c>
      <c r="N41" s="7">
        <v>1</v>
      </c>
      <c r="O41" s="8" t="s">
        <v>32</v>
      </c>
      <c r="P41" s="7">
        <f t="shared" si="0"/>
        <v>59.75</v>
      </c>
      <c r="Q41" s="38">
        <f t="shared" si="1"/>
        <v>0</v>
      </c>
      <c r="R41" s="9">
        <f t="shared" si="2"/>
        <v>-3.5018750000000027</v>
      </c>
      <c r="S41" s="10">
        <f t="shared" si="3"/>
        <v>56.248124999999995</v>
      </c>
      <c r="T41" s="11">
        <f t="shared" si="4"/>
        <v>0.46153846153846156</v>
      </c>
      <c r="U41" s="12">
        <f t="shared" si="5"/>
        <v>-5.8608786610878753E-2</v>
      </c>
      <c r="V41">
        <f>COUNTIF($L$3:L41,1)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43874</v>
      </c>
      <c r="C42" s="3" t="s">
        <v>122</v>
      </c>
      <c r="D42" s="3" t="s">
        <v>21</v>
      </c>
      <c r="E42" s="3">
        <v>1</v>
      </c>
      <c r="F42" s="3" t="s">
        <v>66</v>
      </c>
      <c r="G42" s="3" t="s">
        <v>23</v>
      </c>
      <c r="H42" s="3" t="s">
        <v>24</v>
      </c>
      <c r="I42" s="3" t="s">
        <v>25</v>
      </c>
      <c r="J42" s="13" t="s">
        <v>125</v>
      </c>
      <c r="K42" s="23"/>
      <c r="L42" s="6" t="s">
        <v>27</v>
      </c>
      <c r="M42" s="7">
        <v>1.95</v>
      </c>
      <c r="N42" s="7">
        <v>3</v>
      </c>
      <c r="O42" s="8" t="s">
        <v>28</v>
      </c>
      <c r="P42" s="7">
        <f t="shared" si="0"/>
        <v>62.75</v>
      </c>
      <c r="Q42" s="24">
        <f t="shared" si="1"/>
        <v>2.5574999999999992</v>
      </c>
      <c r="R42" s="9">
        <f t="shared" si="2"/>
        <v>-0.94437500000000352</v>
      </c>
      <c r="S42" s="10">
        <f t="shared" si="3"/>
        <v>61.805624999999999</v>
      </c>
      <c r="T42" s="11">
        <f t="shared" si="4"/>
        <v>0.47499999999999998</v>
      </c>
      <c r="U42" s="12">
        <f t="shared" si="5"/>
        <v>-1.5049800796812762E-2</v>
      </c>
      <c r="V42">
        <f>COUNTIF($L$3:L42,1)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43874</v>
      </c>
      <c r="C43" s="3" t="s">
        <v>122</v>
      </c>
      <c r="D43" s="3" t="s">
        <v>21</v>
      </c>
      <c r="E43" s="3">
        <v>1</v>
      </c>
      <c r="F43" s="3" t="s">
        <v>126</v>
      </c>
      <c r="G43" s="3" t="s">
        <v>23</v>
      </c>
      <c r="H43" s="3" t="s">
        <v>24</v>
      </c>
      <c r="I43" s="3" t="s">
        <v>25</v>
      </c>
      <c r="J43" s="13" t="s">
        <v>125</v>
      </c>
      <c r="K43" s="23"/>
      <c r="L43" s="6" t="s">
        <v>27</v>
      </c>
      <c r="M43" s="7">
        <v>1.875</v>
      </c>
      <c r="N43" s="7">
        <v>2</v>
      </c>
      <c r="O43" s="8" t="s">
        <v>28</v>
      </c>
      <c r="P43" s="7">
        <f t="shared" si="0"/>
        <v>64.75</v>
      </c>
      <c r="Q43" s="24">
        <f t="shared" si="1"/>
        <v>1.5625</v>
      </c>
      <c r="R43" s="9">
        <f t="shared" si="2"/>
        <v>0.61812499999999648</v>
      </c>
      <c r="S43" s="10">
        <f t="shared" si="3"/>
        <v>65.368124999999992</v>
      </c>
      <c r="T43" s="11">
        <f t="shared" si="4"/>
        <v>0.48780487804878048</v>
      </c>
      <c r="U43" s="12">
        <f t="shared" si="5"/>
        <v>9.5463320463319238E-3</v>
      </c>
      <c r="V43">
        <f>COUNTIF($L$3:L43,1)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.75" customHeight="1" x14ac:dyDescent="0.2">
      <c r="A44" s="3">
        <v>42</v>
      </c>
      <c r="B44" s="4">
        <v>43874</v>
      </c>
      <c r="C44" s="3" t="s">
        <v>127</v>
      </c>
      <c r="D44" s="3" t="s">
        <v>21</v>
      </c>
      <c r="E44" s="3">
        <v>1</v>
      </c>
      <c r="F44" s="3">
        <v>1</v>
      </c>
      <c r="G44" s="3" t="s">
        <v>23</v>
      </c>
      <c r="H44" s="3" t="s">
        <v>30</v>
      </c>
      <c r="I44" s="3" t="s">
        <v>25</v>
      </c>
      <c r="J44" s="13" t="s">
        <v>128</v>
      </c>
      <c r="K44" s="23"/>
      <c r="L44" s="6" t="s">
        <v>27</v>
      </c>
      <c r="M44" s="7">
        <v>3.1</v>
      </c>
      <c r="N44" s="7">
        <v>1</v>
      </c>
      <c r="O44" s="8" t="s">
        <v>32</v>
      </c>
      <c r="P44" s="7">
        <f t="shared" si="0"/>
        <v>65.75</v>
      </c>
      <c r="Q44" s="24">
        <f t="shared" si="1"/>
        <v>2.1</v>
      </c>
      <c r="R44" s="9">
        <f t="shared" si="2"/>
        <v>2.7181249999999966</v>
      </c>
      <c r="S44" s="10">
        <f t="shared" si="3"/>
        <v>68.468125000000001</v>
      </c>
      <c r="T44" s="11">
        <f t="shared" si="4"/>
        <v>0.5</v>
      </c>
      <c r="U44" s="12">
        <f t="shared" si="5"/>
        <v>4.1340304182509516E-2</v>
      </c>
      <c r="V44">
        <f>COUNTIF($L$3:L44,1)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.75" customHeight="1" x14ac:dyDescent="0.2">
      <c r="A45" s="3">
        <v>43</v>
      </c>
      <c r="B45" s="4">
        <v>43874</v>
      </c>
      <c r="C45" s="3" t="s">
        <v>129</v>
      </c>
      <c r="D45" s="3" t="s">
        <v>21</v>
      </c>
      <c r="E45" s="3">
        <v>1</v>
      </c>
      <c r="F45" s="3" t="s">
        <v>130</v>
      </c>
      <c r="G45" s="3" t="s">
        <v>23</v>
      </c>
      <c r="H45" s="3" t="s">
        <v>24</v>
      </c>
      <c r="I45" s="3" t="s">
        <v>25</v>
      </c>
      <c r="J45" s="13" t="s">
        <v>131</v>
      </c>
      <c r="K45" s="23"/>
      <c r="L45" s="6" t="s">
        <v>27</v>
      </c>
      <c r="M45" s="7">
        <v>1.9750000000000001</v>
      </c>
      <c r="N45" s="7">
        <v>3</v>
      </c>
      <c r="O45" s="8" t="s">
        <v>28</v>
      </c>
      <c r="P45" s="7">
        <f t="shared" si="0"/>
        <v>68.75</v>
      </c>
      <c r="Q45" s="24">
        <f t="shared" si="1"/>
        <v>2.6287500000000001</v>
      </c>
      <c r="R45" s="9">
        <f t="shared" si="2"/>
        <v>5.3468749999999972</v>
      </c>
      <c r="S45" s="10">
        <f t="shared" si="3"/>
        <v>74.096874999999997</v>
      </c>
      <c r="T45" s="11">
        <f t="shared" si="4"/>
        <v>0.51162790697674421</v>
      </c>
      <c r="U45" s="12">
        <f t="shared" si="5"/>
        <v>7.777272727272723E-2</v>
      </c>
      <c r="V45">
        <f>COUNTIF($L$3:L45,1)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43874</v>
      </c>
      <c r="C46" s="3" t="s">
        <v>122</v>
      </c>
      <c r="D46" s="3" t="s">
        <v>21</v>
      </c>
      <c r="E46" s="3">
        <v>1</v>
      </c>
      <c r="F46" s="3" t="s">
        <v>132</v>
      </c>
      <c r="G46" s="3" t="s">
        <v>23</v>
      </c>
      <c r="H46" s="3" t="s">
        <v>24</v>
      </c>
      <c r="I46" s="3" t="s">
        <v>25</v>
      </c>
      <c r="J46" s="13" t="s">
        <v>125</v>
      </c>
      <c r="K46" s="23"/>
      <c r="L46" s="6" t="s">
        <v>27</v>
      </c>
      <c r="M46" s="7">
        <v>1.9</v>
      </c>
      <c r="N46" s="7">
        <v>2</v>
      </c>
      <c r="O46" s="8" t="s">
        <v>28</v>
      </c>
      <c r="P46" s="7">
        <f t="shared" si="0"/>
        <v>70.75</v>
      </c>
      <c r="Q46" s="24">
        <f t="shared" si="1"/>
        <v>1.6099999999999999</v>
      </c>
      <c r="R46" s="9">
        <f t="shared" si="2"/>
        <v>6.9568749999999966</v>
      </c>
      <c r="S46" s="10">
        <f t="shared" si="3"/>
        <v>77.706874999999997</v>
      </c>
      <c r="T46" s="11">
        <f t="shared" si="4"/>
        <v>0.52272727272727271</v>
      </c>
      <c r="U46" s="12">
        <f t="shared" si="5"/>
        <v>9.8330388692579457E-2</v>
      </c>
      <c r="V46">
        <f>COUNTIF($L$3:L46,1)</f>
        <v>23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43874</v>
      </c>
      <c r="C47" s="3" t="s">
        <v>129</v>
      </c>
      <c r="D47" s="3" t="s">
        <v>21</v>
      </c>
      <c r="E47" s="3">
        <v>1</v>
      </c>
      <c r="F47" s="3" t="s">
        <v>126</v>
      </c>
      <c r="G47" s="3" t="s">
        <v>23</v>
      </c>
      <c r="H47" s="3" t="s">
        <v>24</v>
      </c>
      <c r="I47" s="3" t="s">
        <v>25</v>
      </c>
      <c r="J47" s="13" t="s">
        <v>131</v>
      </c>
      <c r="K47" s="23"/>
      <c r="L47" s="6" t="s">
        <v>27</v>
      </c>
      <c r="M47" s="7">
        <v>1.85</v>
      </c>
      <c r="N47" s="7">
        <v>3</v>
      </c>
      <c r="O47" s="8" t="s">
        <v>28</v>
      </c>
      <c r="P47" s="7">
        <f t="shared" si="0"/>
        <v>73.75</v>
      </c>
      <c r="Q47" s="24">
        <f t="shared" si="1"/>
        <v>2.2725000000000009</v>
      </c>
      <c r="R47" s="9">
        <f t="shared" si="2"/>
        <v>9.2293749999999974</v>
      </c>
      <c r="S47" s="10">
        <f t="shared" si="3"/>
        <v>82.979375000000005</v>
      </c>
      <c r="T47" s="11">
        <f t="shared" si="4"/>
        <v>0.53333333333333333</v>
      </c>
      <c r="U47" s="12">
        <f t="shared" si="5"/>
        <v>0.12514406779661022</v>
      </c>
      <c r="V47">
        <f>COUNTIF($L$3:L47,1)</f>
        <v>24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43874</v>
      </c>
      <c r="C48" s="3" t="s">
        <v>133</v>
      </c>
      <c r="D48" s="3" t="s">
        <v>21</v>
      </c>
      <c r="E48" s="3">
        <v>1</v>
      </c>
      <c r="F48" s="3">
        <v>1</v>
      </c>
      <c r="G48" s="3" t="s">
        <v>23</v>
      </c>
      <c r="H48" s="3" t="s">
        <v>134</v>
      </c>
      <c r="I48" s="3" t="s">
        <v>25</v>
      </c>
      <c r="J48" s="5" t="s">
        <v>135</v>
      </c>
      <c r="K48" s="23"/>
      <c r="L48" s="6" t="s">
        <v>43</v>
      </c>
      <c r="M48" s="7">
        <v>3.55</v>
      </c>
      <c r="N48" s="7">
        <v>1</v>
      </c>
      <c r="O48" s="8" t="s">
        <v>32</v>
      </c>
      <c r="P48" s="7">
        <f t="shared" si="0"/>
        <v>74.75</v>
      </c>
      <c r="Q48" s="31">
        <f t="shared" si="1"/>
        <v>-1</v>
      </c>
      <c r="R48" s="9">
        <f t="shared" si="2"/>
        <v>8.2293749999999974</v>
      </c>
      <c r="S48" s="10">
        <f t="shared" si="3"/>
        <v>82.979375000000005</v>
      </c>
      <c r="T48" s="11">
        <f t="shared" si="4"/>
        <v>0.52173913043478259</v>
      </c>
      <c r="U48" s="12">
        <f t="shared" si="5"/>
        <v>0.11009197324414721</v>
      </c>
      <c r="V48">
        <f>COUNTIF($L$3:L48,1)</f>
        <v>24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43874</v>
      </c>
      <c r="C49" s="3" t="s">
        <v>129</v>
      </c>
      <c r="D49" s="3" t="s">
        <v>21</v>
      </c>
      <c r="E49" s="3">
        <v>1</v>
      </c>
      <c r="F49" s="3" t="s">
        <v>81</v>
      </c>
      <c r="G49" s="3" t="s">
        <v>23</v>
      </c>
      <c r="H49" s="3" t="s">
        <v>24</v>
      </c>
      <c r="I49" s="3" t="s">
        <v>25</v>
      </c>
      <c r="J49" s="5" t="s">
        <v>131</v>
      </c>
      <c r="K49" s="23" t="s">
        <v>136</v>
      </c>
      <c r="L49" s="6" t="s">
        <v>43</v>
      </c>
      <c r="M49" s="7">
        <v>1.925</v>
      </c>
      <c r="N49" s="7">
        <v>1.5</v>
      </c>
      <c r="O49" s="8" t="s">
        <v>28</v>
      </c>
      <c r="P49" s="7">
        <f t="shared" si="0"/>
        <v>76.25</v>
      </c>
      <c r="Q49" s="31">
        <f t="shared" si="1"/>
        <v>-1.5</v>
      </c>
      <c r="R49" s="9">
        <f t="shared" si="2"/>
        <v>6.7293749999999974</v>
      </c>
      <c r="S49" s="10">
        <f t="shared" si="3"/>
        <v>82.979375000000005</v>
      </c>
      <c r="T49" s="11">
        <f t="shared" si="4"/>
        <v>0.51063829787234039</v>
      </c>
      <c r="U49" s="12">
        <f t="shared" si="5"/>
        <v>8.82540983606558E-2</v>
      </c>
      <c r="V49">
        <f>COUNTIF($L$3:L49,1)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43874</v>
      </c>
      <c r="C50" s="3" t="s">
        <v>137</v>
      </c>
      <c r="D50" s="3" t="s">
        <v>21</v>
      </c>
      <c r="E50" s="3">
        <v>1</v>
      </c>
      <c r="F50" s="3">
        <v>2</v>
      </c>
      <c r="G50" s="3" t="s">
        <v>23</v>
      </c>
      <c r="H50" s="3" t="s">
        <v>24</v>
      </c>
      <c r="I50" s="3" t="s">
        <v>25</v>
      </c>
      <c r="J50" s="5" t="s">
        <v>58</v>
      </c>
      <c r="K50" s="23"/>
      <c r="L50" s="6" t="s">
        <v>43</v>
      </c>
      <c r="M50" s="7">
        <v>8.5</v>
      </c>
      <c r="N50" s="7">
        <v>0.5</v>
      </c>
      <c r="O50" s="8" t="s">
        <v>28</v>
      </c>
      <c r="P50" s="7">
        <f t="shared" si="0"/>
        <v>76.75</v>
      </c>
      <c r="Q50" s="31">
        <f t="shared" si="1"/>
        <v>-0.5</v>
      </c>
      <c r="R50" s="9">
        <f t="shared" si="2"/>
        <v>6.2293749999999974</v>
      </c>
      <c r="S50" s="10">
        <f t="shared" si="3"/>
        <v>82.979375000000005</v>
      </c>
      <c r="T50" s="11">
        <f t="shared" si="4"/>
        <v>0.5</v>
      </c>
      <c r="U50" s="12">
        <f t="shared" si="5"/>
        <v>8.1164495114006571E-2</v>
      </c>
      <c r="V50">
        <f>COUNTIF($L$3:L50,1)</f>
        <v>24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43874</v>
      </c>
      <c r="C51" s="3" t="s">
        <v>138</v>
      </c>
      <c r="D51" s="3" t="s">
        <v>21</v>
      </c>
      <c r="E51" s="3">
        <v>1</v>
      </c>
      <c r="F51" s="3" t="s">
        <v>139</v>
      </c>
      <c r="G51" s="3" t="s">
        <v>23</v>
      </c>
      <c r="H51" s="3" t="s">
        <v>134</v>
      </c>
      <c r="I51" s="3" t="s">
        <v>25</v>
      </c>
      <c r="J51" s="13" t="s">
        <v>140</v>
      </c>
      <c r="K51" s="23"/>
      <c r="L51" s="6" t="s">
        <v>27</v>
      </c>
      <c r="M51" s="7">
        <v>1.97</v>
      </c>
      <c r="N51" s="7">
        <v>1.5</v>
      </c>
      <c r="O51" s="8" t="s">
        <v>32</v>
      </c>
      <c r="P51" s="7">
        <f t="shared" si="0"/>
        <v>78.25</v>
      </c>
      <c r="Q51" s="24">
        <f t="shared" si="1"/>
        <v>1.4550000000000001</v>
      </c>
      <c r="R51" s="9">
        <f t="shared" si="2"/>
        <v>7.6843749999999975</v>
      </c>
      <c r="S51" s="10">
        <f t="shared" si="3"/>
        <v>85.934375000000003</v>
      </c>
      <c r="T51" s="11">
        <f t="shared" si="4"/>
        <v>0.51020408163265307</v>
      </c>
      <c r="U51" s="12">
        <f t="shared" si="5"/>
        <v>9.8202875399361053E-2</v>
      </c>
      <c r="V51">
        <f>COUNTIF($L$3:L51,1)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43875</v>
      </c>
      <c r="C52" s="3" t="s">
        <v>141</v>
      </c>
      <c r="D52" s="3" t="s">
        <v>105</v>
      </c>
      <c r="E52" s="3">
        <v>1</v>
      </c>
      <c r="F52" s="3" t="s">
        <v>142</v>
      </c>
      <c r="G52" s="3" t="s">
        <v>23</v>
      </c>
      <c r="H52" s="3" t="s">
        <v>30</v>
      </c>
      <c r="I52" s="3" t="s">
        <v>37</v>
      </c>
      <c r="J52" s="5" t="s">
        <v>27</v>
      </c>
      <c r="K52" s="23"/>
      <c r="L52" s="6"/>
      <c r="M52" s="7">
        <v>1.877</v>
      </c>
      <c r="N52" s="7">
        <v>1.5</v>
      </c>
      <c r="O52" s="8" t="s">
        <v>32</v>
      </c>
      <c r="P52" s="7">
        <f t="shared" si="0"/>
        <v>79.75</v>
      </c>
      <c r="Q52" s="31">
        <f t="shared" si="1"/>
        <v>-1.5</v>
      </c>
      <c r="R52" s="9">
        <f t="shared" si="2"/>
        <v>6.1843749999999975</v>
      </c>
      <c r="S52" s="10">
        <f t="shared" si="3"/>
        <v>85.934375000000003</v>
      </c>
      <c r="T52" s="11">
        <f t="shared" si="4"/>
        <v>0.5</v>
      </c>
      <c r="U52" s="12">
        <f t="shared" si="5"/>
        <v>7.7547021943573699E-2</v>
      </c>
      <c r="V52">
        <f>COUNTIF($L$3:L52,1)</f>
        <v>25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43875</v>
      </c>
      <c r="C53" s="3" t="s">
        <v>143</v>
      </c>
      <c r="D53" s="3" t="s">
        <v>21</v>
      </c>
      <c r="E53" s="3">
        <v>1</v>
      </c>
      <c r="F53" s="3" t="s">
        <v>144</v>
      </c>
      <c r="G53" s="3" t="s">
        <v>23</v>
      </c>
      <c r="H53" s="3" t="s">
        <v>24</v>
      </c>
      <c r="I53" s="3" t="s">
        <v>25</v>
      </c>
      <c r="J53" s="5" t="s">
        <v>145</v>
      </c>
      <c r="K53" s="23" t="s">
        <v>111</v>
      </c>
      <c r="L53" s="6" t="s">
        <v>43</v>
      </c>
      <c r="M53" s="7">
        <v>2</v>
      </c>
      <c r="N53" s="7">
        <v>1.5</v>
      </c>
      <c r="O53" s="8" t="s">
        <v>28</v>
      </c>
      <c r="P53" s="7">
        <f t="shared" si="0"/>
        <v>81.25</v>
      </c>
      <c r="Q53" s="31">
        <f t="shared" si="1"/>
        <v>-1.5</v>
      </c>
      <c r="R53" s="9">
        <f t="shared" si="2"/>
        <v>4.6843749999999975</v>
      </c>
      <c r="S53" s="10">
        <f t="shared" si="3"/>
        <v>85.934375000000003</v>
      </c>
      <c r="T53" s="11">
        <f t="shared" si="4"/>
        <v>0.49019607843137253</v>
      </c>
      <c r="U53" s="12">
        <f t="shared" si="5"/>
        <v>5.7653846153846187E-2</v>
      </c>
      <c r="V53">
        <f>COUNTIF($L$3:L53,1)</f>
        <v>25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38.25" x14ac:dyDescent="0.2">
      <c r="A54" s="3">
        <v>52</v>
      </c>
      <c r="B54" s="4">
        <v>43875</v>
      </c>
      <c r="C54" s="3" t="s">
        <v>146</v>
      </c>
      <c r="D54" s="3" t="s">
        <v>89</v>
      </c>
      <c r="E54" s="3">
        <v>3</v>
      </c>
      <c r="F54" s="3" t="s">
        <v>147</v>
      </c>
      <c r="G54" s="3" t="s">
        <v>23</v>
      </c>
      <c r="H54" s="3" t="s">
        <v>30</v>
      </c>
      <c r="I54" s="3" t="s">
        <v>37</v>
      </c>
      <c r="J54" s="13" t="s">
        <v>148</v>
      </c>
      <c r="K54" s="23"/>
      <c r="L54" s="6" t="s">
        <v>43</v>
      </c>
      <c r="M54" s="7">
        <v>4.8730000000000002</v>
      </c>
      <c r="N54" s="7">
        <v>0.5</v>
      </c>
      <c r="O54" s="8" t="s">
        <v>32</v>
      </c>
      <c r="P54" s="7">
        <f t="shared" si="0"/>
        <v>81.75</v>
      </c>
      <c r="Q54" s="31">
        <f t="shared" si="1"/>
        <v>-0.5</v>
      </c>
      <c r="R54" s="9">
        <f t="shared" si="2"/>
        <v>4.1843749999999975</v>
      </c>
      <c r="S54" s="10">
        <f t="shared" si="3"/>
        <v>85.934375000000003</v>
      </c>
      <c r="T54" s="11">
        <f t="shared" si="4"/>
        <v>0.48076923076923078</v>
      </c>
      <c r="U54" s="12">
        <f t="shared" si="5"/>
        <v>5.1185015290519914E-2</v>
      </c>
      <c r="V54">
        <f>COUNTIF($L$3:L54,1)</f>
        <v>25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43875</v>
      </c>
      <c r="C55" s="3" t="s">
        <v>149</v>
      </c>
      <c r="D55" s="3" t="s">
        <v>21</v>
      </c>
      <c r="E55" s="3">
        <v>1</v>
      </c>
      <c r="F55" s="3" t="s">
        <v>150</v>
      </c>
      <c r="G55" s="3" t="s">
        <v>23</v>
      </c>
      <c r="H55" s="3" t="s">
        <v>24</v>
      </c>
      <c r="I55" s="3" t="s">
        <v>25</v>
      </c>
      <c r="J55" s="13" t="s">
        <v>151</v>
      </c>
      <c r="K55" s="23"/>
      <c r="L55" s="6" t="s">
        <v>27</v>
      </c>
      <c r="M55" s="7">
        <v>2.0499999999999998</v>
      </c>
      <c r="N55" s="7">
        <v>1.5</v>
      </c>
      <c r="O55" s="8" t="s">
        <v>28</v>
      </c>
      <c r="P55" s="7">
        <f t="shared" si="0"/>
        <v>83.25</v>
      </c>
      <c r="Q55" s="24">
        <f t="shared" si="1"/>
        <v>1.4212499999999997</v>
      </c>
      <c r="R55" s="9">
        <f t="shared" si="2"/>
        <v>5.6056249999999972</v>
      </c>
      <c r="S55" s="10">
        <f t="shared" si="3"/>
        <v>88.855625000000003</v>
      </c>
      <c r="T55" s="11">
        <f t="shared" si="4"/>
        <v>0.49056603773584906</v>
      </c>
      <c r="U55" s="12">
        <f t="shared" si="5"/>
        <v>6.7334834834834878E-2</v>
      </c>
      <c r="V55">
        <f>COUNTIF($L$3:L55,1)</f>
        <v>26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43875</v>
      </c>
      <c r="C56" s="3" t="s">
        <v>149</v>
      </c>
      <c r="D56" s="3" t="s">
        <v>21</v>
      </c>
      <c r="E56" s="3">
        <v>1</v>
      </c>
      <c r="F56" s="3" t="s">
        <v>152</v>
      </c>
      <c r="G56" s="3" t="s">
        <v>23</v>
      </c>
      <c r="H56" s="3" t="s">
        <v>24</v>
      </c>
      <c r="I56" s="3" t="s">
        <v>25</v>
      </c>
      <c r="J56" s="13" t="s">
        <v>151</v>
      </c>
      <c r="K56" s="23"/>
      <c r="L56" s="6" t="s">
        <v>27</v>
      </c>
      <c r="M56" s="7">
        <v>1.46</v>
      </c>
      <c r="N56" s="7">
        <v>1.5</v>
      </c>
      <c r="O56" s="8" t="s">
        <v>28</v>
      </c>
      <c r="P56" s="7">
        <f t="shared" si="0"/>
        <v>84.75</v>
      </c>
      <c r="Q56" s="24">
        <f t="shared" si="1"/>
        <v>0.58049999999999979</v>
      </c>
      <c r="R56" s="9">
        <f t="shared" si="2"/>
        <v>6.186124999999997</v>
      </c>
      <c r="S56" s="10">
        <f t="shared" si="3"/>
        <v>90.936125000000004</v>
      </c>
      <c r="T56" s="11">
        <f t="shared" si="4"/>
        <v>0.5</v>
      </c>
      <c r="U56" s="12">
        <f t="shared" si="5"/>
        <v>7.2992625368731606E-2</v>
      </c>
      <c r="V56">
        <f>COUNTIF($L$3:L56,1)</f>
        <v>27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43875</v>
      </c>
      <c r="C57" s="3" t="s">
        <v>141</v>
      </c>
      <c r="D57" s="3" t="s">
        <v>105</v>
      </c>
      <c r="E57" s="3">
        <v>1</v>
      </c>
      <c r="F57" s="3" t="s">
        <v>153</v>
      </c>
      <c r="G57" s="3" t="s">
        <v>23</v>
      </c>
      <c r="H57" s="3" t="s">
        <v>154</v>
      </c>
      <c r="I57" s="3" t="s">
        <v>37</v>
      </c>
      <c r="J57" s="5" t="s">
        <v>32</v>
      </c>
      <c r="K57" s="23" t="s">
        <v>155</v>
      </c>
      <c r="L57" s="6" t="s">
        <v>43</v>
      </c>
      <c r="M57" s="7">
        <v>3.96</v>
      </c>
      <c r="N57" s="7">
        <v>1</v>
      </c>
      <c r="O57" s="8" t="s">
        <v>32</v>
      </c>
      <c r="P57" s="7">
        <f t="shared" si="0"/>
        <v>85.75</v>
      </c>
      <c r="Q57" s="31">
        <f t="shared" si="1"/>
        <v>-1</v>
      </c>
      <c r="R57" s="9">
        <f t="shared" si="2"/>
        <v>5.186124999999997</v>
      </c>
      <c r="S57" s="10">
        <f t="shared" si="3"/>
        <v>90.936125000000004</v>
      </c>
      <c r="T57" s="11">
        <f t="shared" si="4"/>
        <v>0.49090909090909091</v>
      </c>
      <c r="U57" s="12">
        <f t="shared" si="5"/>
        <v>6.0479591836734743E-2</v>
      </c>
      <c r="V57">
        <f>COUNTIF($L$3:L57,1)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43875</v>
      </c>
      <c r="C58" s="3" t="s">
        <v>156</v>
      </c>
      <c r="D58" s="3" t="s">
        <v>21</v>
      </c>
      <c r="E58" s="3">
        <v>1</v>
      </c>
      <c r="F58" s="3" t="s">
        <v>157</v>
      </c>
      <c r="G58" s="3" t="s">
        <v>23</v>
      </c>
      <c r="H58" s="3" t="s">
        <v>24</v>
      </c>
      <c r="I58" s="3" t="s">
        <v>25</v>
      </c>
      <c r="J58" s="13" t="s">
        <v>158</v>
      </c>
      <c r="K58" s="23"/>
      <c r="L58" s="6" t="s">
        <v>27</v>
      </c>
      <c r="M58" s="7">
        <v>2.0499999999999998</v>
      </c>
      <c r="N58" s="7">
        <v>1.5</v>
      </c>
      <c r="O58" s="8" t="s">
        <v>28</v>
      </c>
      <c r="P58" s="7">
        <f t="shared" si="0"/>
        <v>87.25</v>
      </c>
      <c r="Q58" s="24">
        <f t="shared" si="1"/>
        <v>1.4212499999999997</v>
      </c>
      <c r="R58" s="9">
        <f t="shared" si="2"/>
        <v>6.6073749999999967</v>
      </c>
      <c r="S58" s="10">
        <f t="shared" si="3"/>
        <v>93.85737499999999</v>
      </c>
      <c r="T58" s="11">
        <f t="shared" si="4"/>
        <v>0.5</v>
      </c>
      <c r="U58" s="12">
        <f t="shared" si="5"/>
        <v>7.572922636103141E-2</v>
      </c>
      <c r="V58">
        <f>COUNTIF($L$3:L58,1)</f>
        <v>28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43875</v>
      </c>
      <c r="C59" s="3" t="s">
        <v>156</v>
      </c>
      <c r="D59" s="3" t="s">
        <v>21</v>
      </c>
      <c r="E59" s="3">
        <v>1</v>
      </c>
      <c r="F59" s="3" t="s">
        <v>126</v>
      </c>
      <c r="G59" s="3" t="s">
        <v>23</v>
      </c>
      <c r="H59" s="3" t="s">
        <v>24</v>
      </c>
      <c r="I59" s="3" t="s">
        <v>25</v>
      </c>
      <c r="J59" s="5" t="s">
        <v>158</v>
      </c>
      <c r="K59" s="23"/>
      <c r="L59" s="6" t="s">
        <v>43</v>
      </c>
      <c r="M59" s="7">
        <v>1.95</v>
      </c>
      <c r="N59" s="7">
        <v>0.75</v>
      </c>
      <c r="O59" s="8" t="s">
        <v>28</v>
      </c>
      <c r="P59" s="7">
        <f t="shared" si="0"/>
        <v>88</v>
      </c>
      <c r="Q59" s="31">
        <f t="shared" si="1"/>
        <v>-0.75</v>
      </c>
      <c r="R59" s="9">
        <f t="shared" si="2"/>
        <v>5.8573749999999967</v>
      </c>
      <c r="S59" s="10">
        <f t="shared" si="3"/>
        <v>93.85737499999999</v>
      </c>
      <c r="T59" s="11">
        <f t="shared" si="4"/>
        <v>0.49122807017543857</v>
      </c>
      <c r="U59" s="12">
        <f t="shared" si="5"/>
        <v>6.6561079545454441E-2</v>
      </c>
      <c r="V59">
        <f>COUNTIF($L$3:L59,1)</f>
        <v>28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43876</v>
      </c>
      <c r="C60" s="3" t="s">
        <v>159</v>
      </c>
      <c r="D60" s="3" t="s">
        <v>21</v>
      </c>
      <c r="E60" s="3">
        <v>1</v>
      </c>
      <c r="F60" s="3">
        <v>1</v>
      </c>
      <c r="G60" s="3" t="s">
        <v>23</v>
      </c>
      <c r="H60" s="3" t="s">
        <v>24</v>
      </c>
      <c r="I60" s="3" t="s">
        <v>25</v>
      </c>
      <c r="J60" s="13" t="s">
        <v>160</v>
      </c>
      <c r="K60" s="23"/>
      <c r="L60" s="6" t="s">
        <v>27</v>
      </c>
      <c r="M60" s="7">
        <v>2.4</v>
      </c>
      <c r="N60" s="7">
        <v>1</v>
      </c>
      <c r="O60" s="8" t="s">
        <v>28</v>
      </c>
      <c r="P60" s="7">
        <f t="shared" si="0"/>
        <v>89</v>
      </c>
      <c r="Q60" s="24">
        <f t="shared" si="1"/>
        <v>1.2799999999999998</v>
      </c>
      <c r="R60" s="9">
        <f t="shared" si="2"/>
        <v>7.1373749999999969</v>
      </c>
      <c r="S60" s="10">
        <f t="shared" si="3"/>
        <v>96.137374999999992</v>
      </c>
      <c r="T60" s="11">
        <f t="shared" si="4"/>
        <v>0.5</v>
      </c>
      <c r="U60" s="12">
        <f t="shared" si="5"/>
        <v>8.0195224719101024E-2</v>
      </c>
      <c r="V60">
        <f>COUNTIF($L$3:L60,1)</f>
        <v>29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38.25" x14ac:dyDescent="0.2">
      <c r="A61" s="3">
        <v>59</v>
      </c>
      <c r="B61" s="4">
        <v>43876</v>
      </c>
      <c r="C61" s="3" t="s">
        <v>161</v>
      </c>
      <c r="D61" s="3" t="s">
        <v>89</v>
      </c>
      <c r="E61" s="3">
        <v>3</v>
      </c>
      <c r="F61" s="3" t="s">
        <v>162</v>
      </c>
      <c r="G61" s="3" t="s">
        <v>23</v>
      </c>
      <c r="H61" s="3" t="s">
        <v>30</v>
      </c>
      <c r="I61" s="3" t="s">
        <v>37</v>
      </c>
      <c r="J61" s="13" t="s">
        <v>163</v>
      </c>
      <c r="K61" s="23"/>
      <c r="L61" s="6" t="s">
        <v>27</v>
      </c>
      <c r="M61" s="7">
        <v>3.96</v>
      </c>
      <c r="N61" s="7">
        <v>0.5</v>
      </c>
      <c r="O61" s="8" t="s">
        <v>32</v>
      </c>
      <c r="P61" s="7">
        <f t="shared" si="0"/>
        <v>89.5</v>
      </c>
      <c r="Q61" s="24">
        <f t="shared" si="1"/>
        <v>1.48</v>
      </c>
      <c r="R61" s="9">
        <f t="shared" si="2"/>
        <v>8.6173749999999973</v>
      </c>
      <c r="S61" s="10">
        <f t="shared" si="3"/>
        <v>98.117374999999996</v>
      </c>
      <c r="T61" s="11">
        <f t="shared" si="4"/>
        <v>0.50847457627118642</v>
      </c>
      <c r="U61" s="12">
        <f t="shared" si="5"/>
        <v>9.6283519553072572E-2</v>
      </c>
      <c r="V61">
        <f>COUNTIF($L$3:L61,1)</f>
        <v>30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43876</v>
      </c>
      <c r="C62" s="3" t="s">
        <v>164</v>
      </c>
      <c r="D62" s="3" t="s">
        <v>21</v>
      </c>
      <c r="E62" s="3">
        <v>1</v>
      </c>
      <c r="F62" s="3">
        <v>1</v>
      </c>
      <c r="G62" s="3" t="s">
        <v>23</v>
      </c>
      <c r="H62" s="3" t="s">
        <v>24</v>
      </c>
      <c r="I62" s="3" t="s">
        <v>25</v>
      </c>
      <c r="J62" s="5" t="s">
        <v>165</v>
      </c>
      <c r="K62" s="23"/>
      <c r="L62" s="6" t="s">
        <v>43</v>
      </c>
      <c r="M62" s="7">
        <v>15</v>
      </c>
      <c r="N62" s="7">
        <v>0.5</v>
      </c>
      <c r="O62" s="8" t="s">
        <v>28</v>
      </c>
      <c r="P62" s="7">
        <f t="shared" si="0"/>
        <v>90</v>
      </c>
      <c r="Q62" s="31">
        <f t="shared" si="1"/>
        <v>-0.5</v>
      </c>
      <c r="R62" s="9">
        <f t="shared" si="2"/>
        <v>8.1173749999999973</v>
      </c>
      <c r="S62" s="10">
        <f t="shared" si="3"/>
        <v>98.117374999999996</v>
      </c>
      <c r="T62" s="11">
        <f t="shared" si="4"/>
        <v>0.5</v>
      </c>
      <c r="U62" s="12">
        <f t="shared" si="5"/>
        <v>9.0193055555555512E-2</v>
      </c>
      <c r="V62">
        <f>COUNTIF($L$3:L62,1)</f>
        <v>30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43876</v>
      </c>
      <c r="C63" s="3" t="s">
        <v>166</v>
      </c>
      <c r="D63" s="3" t="s">
        <v>167</v>
      </c>
      <c r="E63" s="3">
        <v>2</v>
      </c>
      <c r="F63" s="3" t="s">
        <v>168</v>
      </c>
      <c r="G63" s="3" t="s">
        <v>23</v>
      </c>
      <c r="H63" s="3" t="s">
        <v>24</v>
      </c>
      <c r="I63" s="3" t="s">
        <v>37</v>
      </c>
      <c r="J63" s="13" t="s">
        <v>169</v>
      </c>
      <c r="K63" s="23"/>
      <c r="L63" s="6" t="s">
        <v>27</v>
      </c>
      <c r="M63" s="7">
        <v>2.21</v>
      </c>
      <c r="N63" s="7">
        <v>1</v>
      </c>
      <c r="O63" s="8" t="s">
        <v>28</v>
      </c>
      <c r="P63" s="7">
        <f t="shared" si="0"/>
        <v>91</v>
      </c>
      <c r="Q63" s="24">
        <f t="shared" si="1"/>
        <v>1.0994999999999999</v>
      </c>
      <c r="R63" s="9">
        <f t="shared" si="2"/>
        <v>9.2168749999999982</v>
      </c>
      <c r="S63" s="10">
        <f t="shared" si="3"/>
        <v>100.216875</v>
      </c>
      <c r="T63" s="11">
        <f t="shared" si="4"/>
        <v>0.50819672131147542</v>
      </c>
      <c r="U63" s="12">
        <f t="shared" si="5"/>
        <v>0.10128434065934068</v>
      </c>
      <c r="V63">
        <f>COUNTIF($L$3:L63,1)</f>
        <v>31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43876</v>
      </c>
      <c r="C64" s="3" t="s">
        <v>170</v>
      </c>
      <c r="D64" s="3" t="s">
        <v>21</v>
      </c>
      <c r="E64" s="3">
        <v>1</v>
      </c>
      <c r="F64" s="3" t="s">
        <v>171</v>
      </c>
      <c r="G64" s="3" t="s">
        <v>91</v>
      </c>
      <c r="H64" s="3" t="s">
        <v>24</v>
      </c>
      <c r="I64" s="3" t="s">
        <v>25</v>
      </c>
      <c r="J64" s="13" t="s">
        <v>172</v>
      </c>
      <c r="K64" s="23"/>
      <c r="L64" s="6" t="s">
        <v>27</v>
      </c>
      <c r="M64" s="7">
        <v>1.9750000000000001</v>
      </c>
      <c r="N64" s="7">
        <v>3</v>
      </c>
      <c r="O64" s="8" t="s">
        <v>28</v>
      </c>
      <c r="P64" s="7">
        <f t="shared" si="0"/>
        <v>94</v>
      </c>
      <c r="Q64" s="24">
        <f t="shared" si="1"/>
        <v>2.6287500000000001</v>
      </c>
      <c r="R64" s="9">
        <f t="shared" si="2"/>
        <v>11.845624999999998</v>
      </c>
      <c r="S64" s="10">
        <f t="shared" si="3"/>
        <v>105.845625</v>
      </c>
      <c r="T64" s="11">
        <f t="shared" si="4"/>
        <v>0.5161290322580645</v>
      </c>
      <c r="U64" s="12">
        <f t="shared" si="5"/>
        <v>0.12601728723404254</v>
      </c>
      <c r="V64">
        <f>COUNTIF($L$3:L64,1)</f>
        <v>32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43876</v>
      </c>
      <c r="C65" s="3" t="s">
        <v>173</v>
      </c>
      <c r="D65" s="3" t="s">
        <v>40</v>
      </c>
      <c r="E65" s="3">
        <v>1</v>
      </c>
      <c r="F65" s="3" t="s">
        <v>174</v>
      </c>
      <c r="G65" s="3" t="s">
        <v>23</v>
      </c>
      <c r="H65" s="3" t="s">
        <v>24</v>
      </c>
      <c r="I65" s="3" t="s">
        <v>25</v>
      </c>
      <c r="J65" s="5" t="s">
        <v>76</v>
      </c>
      <c r="K65" s="23" t="s">
        <v>111</v>
      </c>
      <c r="L65" s="6" t="s">
        <v>43</v>
      </c>
      <c r="M65" s="7">
        <v>2</v>
      </c>
      <c r="N65" s="7">
        <v>2</v>
      </c>
      <c r="O65" s="8" t="s">
        <v>28</v>
      </c>
      <c r="P65" s="7">
        <f t="shared" si="0"/>
        <v>96</v>
      </c>
      <c r="Q65" s="31">
        <f t="shared" si="1"/>
        <v>-2</v>
      </c>
      <c r="R65" s="9">
        <f t="shared" si="2"/>
        <v>9.8456249999999983</v>
      </c>
      <c r="S65" s="10">
        <f t="shared" si="3"/>
        <v>105.845625</v>
      </c>
      <c r="T65" s="11">
        <f t="shared" si="4"/>
        <v>0.50793650793650791</v>
      </c>
      <c r="U65" s="12">
        <f t="shared" si="5"/>
        <v>0.10255859374999998</v>
      </c>
      <c r="V65">
        <f>COUNTIF($L$3:L65,1)</f>
        <v>32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43876</v>
      </c>
      <c r="C66" s="3" t="s">
        <v>175</v>
      </c>
      <c r="D66" s="3" t="s">
        <v>21</v>
      </c>
      <c r="E66" s="3">
        <v>1</v>
      </c>
      <c r="F66" s="3" t="s">
        <v>176</v>
      </c>
      <c r="G66" s="3" t="s">
        <v>23</v>
      </c>
      <c r="H66" s="3" t="s">
        <v>30</v>
      </c>
      <c r="I66" s="3" t="s">
        <v>25</v>
      </c>
      <c r="J66" s="5" t="s">
        <v>145</v>
      </c>
      <c r="K66" s="23"/>
      <c r="L66" s="6" t="s">
        <v>43</v>
      </c>
      <c r="M66" s="7">
        <v>2.4700000000000002</v>
      </c>
      <c r="N66" s="7">
        <v>1</v>
      </c>
      <c r="O66" s="8" t="s">
        <v>32</v>
      </c>
      <c r="P66" s="7">
        <f t="shared" si="0"/>
        <v>97</v>
      </c>
      <c r="Q66" s="31">
        <f t="shared" si="1"/>
        <v>-1</v>
      </c>
      <c r="R66" s="9">
        <f t="shared" si="2"/>
        <v>8.8456249999999983</v>
      </c>
      <c r="S66" s="10">
        <f t="shared" si="3"/>
        <v>105.845625</v>
      </c>
      <c r="T66" s="11">
        <f t="shared" si="4"/>
        <v>0.5</v>
      </c>
      <c r="U66" s="12">
        <f t="shared" si="5"/>
        <v>9.1192010309278329E-2</v>
      </c>
      <c r="V66">
        <f>COUNTIF($L$3:L66,1)</f>
        <v>32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6.25" customHeight="1" x14ac:dyDescent="0.2">
      <c r="A67" s="3">
        <v>65</v>
      </c>
      <c r="B67" s="4">
        <v>43876</v>
      </c>
      <c r="C67" s="3" t="s">
        <v>173</v>
      </c>
      <c r="D67" s="3" t="s">
        <v>40</v>
      </c>
      <c r="E67" s="3">
        <v>1</v>
      </c>
      <c r="F67" s="3" t="s">
        <v>177</v>
      </c>
      <c r="G67" s="3" t="s">
        <v>23</v>
      </c>
      <c r="H67" s="3" t="s">
        <v>24</v>
      </c>
      <c r="I67" s="3" t="s">
        <v>25</v>
      </c>
      <c r="J67" s="35" t="s">
        <v>178</v>
      </c>
      <c r="K67" s="23" t="s">
        <v>179</v>
      </c>
      <c r="L67" s="6" t="s">
        <v>27</v>
      </c>
      <c r="M67" s="7">
        <v>1</v>
      </c>
      <c r="N67" s="7">
        <v>2</v>
      </c>
      <c r="O67" s="8" t="s">
        <v>28</v>
      </c>
      <c r="P67" s="7">
        <f t="shared" si="0"/>
        <v>99</v>
      </c>
      <c r="Q67" s="38">
        <f t="shared" si="1"/>
        <v>-0.10000000000000009</v>
      </c>
      <c r="R67" s="9">
        <f t="shared" si="2"/>
        <v>8.7456249999999986</v>
      </c>
      <c r="S67" s="10">
        <f t="shared" si="3"/>
        <v>107.745625</v>
      </c>
      <c r="T67" s="11">
        <f t="shared" si="4"/>
        <v>0.50769230769230766</v>
      </c>
      <c r="U67" s="12">
        <f t="shared" si="5"/>
        <v>8.833964646464651E-2</v>
      </c>
      <c r="V67">
        <f>COUNTIF($L$3:L67,1)</f>
        <v>33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38.25" x14ac:dyDescent="0.2">
      <c r="A68" s="3">
        <v>66</v>
      </c>
      <c r="B68" s="4">
        <v>43877</v>
      </c>
      <c r="C68" s="3" t="s">
        <v>180</v>
      </c>
      <c r="D68" s="3" t="s">
        <v>181</v>
      </c>
      <c r="E68" s="3">
        <v>3</v>
      </c>
      <c r="F68" s="3" t="s">
        <v>182</v>
      </c>
      <c r="G68" s="3" t="s">
        <v>23</v>
      </c>
      <c r="H68" s="3" t="s">
        <v>30</v>
      </c>
      <c r="I68" s="3" t="s">
        <v>37</v>
      </c>
      <c r="J68" s="13" t="s">
        <v>183</v>
      </c>
      <c r="K68" s="23"/>
      <c r="L68" s="6" t="s">
        <v>43</v>
      </c>
      <c r="M68" s="7">
        <v>2.613</v>
      </c>
      <c r="N68" s="7">
        <v>1</v>
      </c>
      <c r="O68" s="8" t="s">
        <v>32</v>
      </c>
      <c r="P68" s="7">
        <f t="shared" si="0"/>
        <v>100</v>
      </c>
      <c r="Q68" s="31">
        <f t="shared" si="1"/>
        <v>-1</v>
      </c>
      <c r="R68" s="9">
        <f t="shared" si="2"/>
        <v>7.7456249999999986</v>
      </c>
      <c r="S68" s="10">
        <f t="shared" si="3"/>
        <v>107.745625</v>
      </c>
      <c r="T68" s="11">
        <f t="shared" si="4"/>
        <v>0.5</v>
      </c>
      <c r="U68" s="12">
        <f t="shared" si="5"/>
        <v>7.7456250000000046E-2</v>
      </c>
      <c r="V68">
        <f>COUNTIF($L$3:L68,1)</f>
        <v>33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43877</v>
      </c>
      <c r="C69" s="3" t="s">
        <v>184</v>
      </c>
      <c r="D69" s="3" t="s">
        <v>21</v>
      </c>
      <c r="E69" s="3">
        <v>1</v>
      </c>
      <c r="F69" s="3">
        <v>1</v>
      </c>
      <c r="G69" s="3" t="s">
        <v>91</v>
      </c>
      <c r="H69" s="3" t="s">
        <v>24</v>
      </c>
      <c r="I69" s="3" t="s">
        <v>25</v>
      </c>
      <c r="J69" s="5" t="s">
        <v>38</v>
      </c>
      <c r="K69" s="23"/>
      <c r="L69" s="6" t="s">
        <v>43</v>
      </c>
      <c r="M69" s="7">
        <v>4</v>
      </c>
      <c r="N69" s="7">
        <v>1</v>
      </c>
      <c r="O69" s="8" t="s">
        <v>28</v>
      </c>
      <c r="P69" s="7">
        <f t="shared" si="0"/>
        <v>101</v>
      </c>
      <c r="Q69" s="31">
        <f t="shared" si="1"/>
        <v>-1</v>
      </c>
      <c r="R69" s="9">
        <f t="shared" si="2"/>
        <v>6.7456249999999986</v>
      </c>
      <c r="S69" s="10">
        <f t="shared" si="3"/>
        <v>107.745625</v>
      </c>
      <c r="T69" s="11">
        <f t="shared" si="4"/>
        <v>0.4925373134328358</v>
      </c>
      <c r="U69" s="12">
        <f t="shared" si="5"/>
        <v>6.6788366336633709E-2</v>
      </c>
      <c r="V69">
        <f>COUNTIF($L$3:L69,1)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43877</v>
      </c>
      <c r="C70" s="3" t="s">
        <v>184</v>
      </c>
      <c r="D70" s="3" t="s">
        <v>21</v>
      </c>
      <c r="E70" s="3">
        <v>1</v>
      </c>
      <c r="F70" s="3" t="s">
        <v>185</v>
      </c>
      <c r="G70" s="3" t="s">
        <v>91</v>
      </c>
      <c r="H70" s="3" t="s">
        <v>24</v>
      </c>
      <c r="I70" s="3" t="s">
        <v>25</v>
      </c>
      <c r="J70" s="5" t="s">
        <v>38</v>
      </c>
      <c r="K70" s="23"/>
      <c r="L70" s="6" t="s">
        <v>43</v>
      </c>
      <c r="M70" s="7">
        <v>3</v>
      </c>
      <c r="N70" s="7">
        <v>2</v>
      </c>
      <c r="O70" s="8" t="s">
        <v>28</v>
      </c>
      <c r="P70" s="7">
        <f t="shared" ref="P70:P102" si="6">P69+N70</f>
        <v>103</v>
      </c>
      <c r="Q70" s="31">
        <f t="shared" ref="Q70:Q102" si="7">IF(AND(L70="1",O70="ja"),(N70*M70*0.95)-N70,IF(AND(L70="1",O70="nein"),N70*M70-N70,-N70))</f>
        <v>-2</v>
      </c>
      <c r="R70" s="9">
        <f t="shared" ref="R70:R102" si="8">R69+Q70</f>
        <v>4.7456249999999986</v>
      </c>
      <c r="S70" s="10">
        <f t="shared" ref="S70:S102" si="9">P70+R70</f>
        <v>107.745625</v>
      </c>
      <c r="T70" s="11">
        <f t="shared" ref="T70:T102" si="10">V70/W70</f>
        <v>0.48529411764705882</v>
      </c>
      <c r="U70" s="12">
        <f t="shared" ref="U70:U102" si="11">((S70-P70)/P70)*100%</f>
        <v>4.6074029126213632E-2</v>
      </c>
      <c r="V70">
        <f>COUNTIF($L$3:L70,1)</f>
        <v>33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43877</v>
      </c>
      <c r="C71" s="3" t="s">
        <v>184</v>
      </c>
      <c r="D71" s="3" t="s">
        <v>21</v>
      </c>
      <c r="E71" s="3">
        <v>1</v>
      </c>
      <c r="F71" s="3">
        <v>1</v>
      </c>
      <c r="G71" s="3" t="s">
        <v>91</v>
      </c>
      <c r="H71" s="3" t="s">
        <v>24</v>
      </c>
      <c r="I71" s="3" t="s">
        <v>25</v>
      </c>
      <c r="J71" s="5" t="s">
        <v>38</v>
      </c>
      <c r="K71" s="23"/>
      <c r="L71" s="6" t="s">
        <v>43</v>
      </c>
      <c r="M71" s="7">
        <v>7</v>
      </c>
      <c r="N71" s="7">
        <v>0.5</v>
      </c>
      <c r="O71" s="8" t="s">
        <v>28</v>
      </c>
      <c r="P71" s="7">
        <f t="shared" si="6"/>
        <v>103.5</v>
      </c>
      <c r="Q71" s="31">
        <f t="shared" si="7"/>
        <v>-0.5</v>
      </c>
      <c r="R71" s="32">
        <f t="shared" si="8"/>
        <v>4.2456249999999986</v>
      </c>
      <c r="S71" s="33">
        <f t="shared" si="9"/>
        <v>107.745625</v>
      </c>
      <c r="T71" s="34">
        <f t="shared" si="10"/>
        <v>0.47826086956521741</v>
      </c>
      <c r="U71" s="12">
        <f t="shared" si="11"/>
        <v>4.1020531400966224E-2</v>
      </c>
      <c r="V71">
        <f>COUNTIF($L$3:L71,1)</f>
        <v>33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7.25" customHeight="1" x14ac:dyDescent="0.2">
      <c r="A72" s="3">
        <v>70</v>
      </c>
      <c r="B72" s="4">
        <v>43879</v>
      </c>
      <c r="C72" s="3" t="s">
        <v>186</v>
      </c>
      <c r="D72" s="3" t="s">
        <v>21</v>
      </c>
      <c r="E72" s="3">
        <v>1</v>
      </c>
      <c r="F72" s="3" t="s">
        <v>187</v>
      </c>
      <c r="G72" s="3" t="s">
        <v>23</v>
      </c>
      <c r="H72" s="3" t="s">
        <v>30</v>
      </c>
      <c r="I72" s="3" t="s">
        <v>25</v>
      </c>
      <c r="J72" s="5" t="s">
        <v>188</v>
      </c>
      <c r="K72" s="23" t="s">
        <v>189</v>
      </c>
      <c r="L72" s="6" t="s">
        <v>43</v>
      </c>
      <c r="M72" s="7">
        <v>1.97</v>
      </c>
      <c r="N72" s="7">
        <v>1.5</v>
      </c>
      <c r="O72" s="8" t="s">
        <v>32</v>
      </c>
      <c r="P72" s="7">
        <f t="shared" si="6"/>
        <v>105</v>
      </c>
      <c r="Q72" s="31">
        <f t="shared" si="7"/>
        <v>-1.5</v>
      </c>
      <c r="R72" s="9">
        <f t="shared" si="8"/>
        <v>2.7456249999999986</v>
      </c>
      <c r="S72" s="10">
        <f t="shared" si="9"/>
        <v>107.745625</v>
      </c>
      <c r="T72" s="11">
        <f t="shared" si="10"/>
        <v>0.47142857142857142</v>
      </c>
      <c r="U72" s="12">
        <f t="shared" si="11"/>
        <v>2.614880952380956E-2</v>
      </c>
      <c r="V72">
        <f>COUNTIF($L$3:L72,1)</f>
        <v>33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43879</v>
      </c>
      <c r="C73" s="3" t="s">
        <v>190</v>
      </c>
      <c r="D73" s="3" t="s">
        <v>21</v>
      </c>
      <c r="E73" s="3">
        <v>1</v>
      </c>
      <c r="F73" s="3" t="s">
        <v>144</v>
      </c>
      <c r="G73" s="3" t="s">
        <v>23</v>
      </c>
      <c r="H73" s="3" t="s">
        <v>24</v>
      </c>
      <c r="I73" s="3" t="s">
        <v>25</v>
      </c>
      <c r="J73" s="13" t="s">
        <v>92</v>
      </c>
      <c r="K73" s="23"/>
      <c r="L73" s="6" t="s">
        <v>27</v>
      </c>
      <c r="M73" s="7">
        <v>1.9750000000000001</v>
      </c>
      <c r="N73" s="7">
        <v>1.5</v>
      </c>
      <c r="O73" s="8" t="s">
        <v>28</v>
      </c>
      <c r="P73" s="7">
        <f t="shared" si="6"/>
        <v>106.5</v>
      </c>
      <c r="Q73" s="24">
        <f t="shared" si="7"/>
        <v>1.3143750000000001</v>
      </c>
      <c r="R73" s="9">
        <f t="shared" si="8"/>
        <v>4.0599999999999987</v>
      </c>
      <c r="S73" s="10">
        <f t="shared" si="9"/>
        <v>110.56</v>
      </c>
      <c r="T73" s="11">
        <f t="shared" si="10"/>
        <v>0.47887323943661969</v>
      </c>
      <c r="U73" s="12">
        <f t="shared" si="11"/>
        <v>3.812206572769955E-2</v>
      </c>
      <c r="V73">
        <f>COUNTIF($L$3:L73,1)</f>
        <v>34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7.25" customHeight="1" x14ac:dyDescent="0.2">
      <c r="A74" s="3">
        <v>72</v>
      </c>
      <c r="B74" s="4">
        <v>43879</v>
      </c>
      <c r="C74" s="3" t="s">
        <v>191</v>
      </c>
      <c r="D74" s="3" t="s">
        <v>21</v>
      </c>
      <c r="E74" s="3">
        <v>1</v>
      </c>
      <c r="F74" s="3" t="s">
        <v>192</v>
      </c>
      <c r="G74" s="3" t="s">
        <v>91</v>
      </c>
      <c r="H74" s="3" t="s">
        <v>24</v>
      </c>
      <c r="I74" s="3" t="s">
        <v>25</v>
      </c>
      <c r="J74" s="13" t="s">
        <v>76</v>
      </c>
      <c r="K74" s="23"/>
      <c r="L74" s="6" t="s">
        <v>27</v>
      </c>
      <c r="M74" s="7">
        <v>1.9</v>
      </c>
      <c r="N74" s="7">
        <v>1.5</v>
      </c>
      <c r="O74" s="8" t="s">
        <v>28</v>
      </c>
      <c r="P74" s="7">
        <f t="shared" si="6"/>
        <v>108</v>
      </c>
      <c r="Q74" s="24">
        <f t="shared" si="7"/>
        <v>1.2074999999999996</v>
      </c>
      <c r="R74" s="9">
        <f t="shared" si="8"/>
        <v>5.2674999999999983</v>
      </c>
      <c r="S74" s="10">
        <f t="shared" si="9"/>
        <v>113.2675</v>
      </c>
      <c r="T74" s="11">
        <f t="shared" si="10"/>
        <v>0.4861111111111111</v>
      </c>
      <c r="U74" s="12">
        <f t="shared" si="11"/>
        <v>4.8773148148148135E-2</v>
      </c>
      <c r="V74">
        <f>COUNTIF($L$3:L74,1)</f>
        <v>35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43879</v>
      </c>
      <c r="C75" s="3" t="s">
        <v>193</v>
      </c>
      <c r="D75" s="3" t="s">
        <v>105</v>
      </c>
      <c r="E75" s="3">
        <v>1</v>
      </c>
      <c r="F75" s="3" t="s">
        <v>153</v>
      </c>
      <c r="G75" s="3" t="s">
        <v>91</v>
      </c>
      <c r="H75" s="3" t="s">
        <v>194</v>
      </c>
      <c r="I75" s="3" t="s">
        <v>37</v>
      </c>
      <c r="J75" s="5" t="s">
        <v>32</v>
      </c>
      <c r="K75" s="23" t="s">
        <v>245</v>
      </c>
      <c r="L75" s="6" t="s">
        <v>43</v>
      </c>
      <c r="M75" s="7">
        <v>4.5</v>
      </c>
      <c r="N75" s="7">
        <v>1</v>
      </c>
      <c r="O75" s="8" t="s">
        <v>28</v>
      </c>
      <c r="P75" s="7">
        <f t="shared" si="6"/>
        <v>109</v>
      </c>
      <c r="Q75" s="31">
        <f t="shared" si="7"/>
        <v>-1</v>
      </c>
      <c r="R75" s="9">
        <f t="shared" si="8"/>
        <v>4.2674999999999983</v>
      </c>
      <c r="S75" s="10">
        <f t="shared" si="9"/>
        <v>113.2675</v>
      </c>
      <c r="T75" s="11">
        <f t="shared" si="10"/>
        <v>0.47945205479452052</v>
      </c>
      <c r="U75" s="12">
        <f t="shared" si="11"/>
        <v>3.9151376146788978E-2</v>
      </c>
      <c r="V75">
        <f>COUNTIF($L$3:L75,1)</f>
        <v>35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43879</v>
      </c>
      <c r="C76" s="3" t="s">
        <v>195</v>
      </c>
      <c r="D76" s="3" t="s">
        <v>105</v>
      </c>
      <c r="E76" s="3">
        <v>1</v>
      </c>
      <c r="F76" s="3" t="s">
        <v>196</v>
      </c>
      <c r="G76" s="3" t="s">
        <v>91</v>
      </c>
      <c r="H76" s="3" t="s">
        <v>197</v>
      </c>
      <c r="I76" s="3" t="s">
        <v>37</v>
      </c>
      <c r="J76" s="5" t="s">
        <v>32</v>
      </c>
      <c r="K76" s="23" t="s">
        <v>245</v>
      </c>
      <c r="L76" s="6" t="s">
        <v>43</v>
      </c>
      <c r="M76" s="7">
        <v>3.24</v>
      </c>
      <c r="N76" s="7">
        <v>1</v>
      </c>
      <c r="O76" s="8" t="s">
        <v>32</v>
      </c>
      <c r="P76" s="7">
        <f t="shared" si="6"/>
        <v>110</v>
      </c>
      <c r="Q76" s="31">
        <f t="shared" si="7"/>
        <v>-1</v>
      </c>
      <c r="R76" s="9">
        <f t="shared" si="8"/>
        <v>3.2674999999999983</v>
      </c>
      <c r="S76" s="10">
        <f t="shared" si="9"/>
        <v>113.2675</v>
      </c>
      <c r="T76" s="11">
        <f t="shared" si="10"/>
        <v>0.47297297297297297</v>
      </c>
      <c r="U76" s="12">
        <f t="shared" si="11"/>
        <v>2.9704545454545438E-2</v>
      </c>
      <c r="V76">
        <f>COUNTIF($L$3:L76,1)</f>
        <v>35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7.25" customHeight="1" x14ac:dyDescent="0.2">
      <c r="A77" s="3">
        <v>75</v>
      </c>
      <c r="B77" s="4">
        <v>43879</v>
      </c>
      <c r="C77" s="3" t="s">
        <v>195</v>
      </c>
      <c r="D77" s="3" t="s">
        <v>105</v>
      </c>
      <c r="E77" s="3">
        <v>1</v>
      </c>
      <c r="F77" s="3" t="s">
        <v>198</v>
      </c>
      <c r="G77" s="3" t="s">
        <v>91</v>
      </c>
      <c r="H77" s="3" t="s">
        <v>197</v>
      </c>
      <c r="I77" s="3" t="s">
        <v>37</v>
      </c>
      <c r="J77" s="5" t="s">
        <v>32</v>
      </c>
      <c r="K77" s="23"/>
      <c r="L77" s="6" t="s">
        <v>43</v>
      </c>
      <c r="M77" s="7">
        <v>4.5</v>
      </c>
      <c r="N77" s="7">
        <v>1</v>
      </c>
      <c r="O77" s="8" t="s">
        <v>32</v>
      </c>
      <c r="P77" s="7">
        <f t="shared" si="6"/>
        <v>111</v>
      </c>
      <c r="Q77" s="31">
        <f t="shared" si="7"/>
        <v>-1</v>
      </c>
      <c r="R77" s="9">
        <f t="shared" si="8"/>
        <v>2.2674999999999983</v>
      </c>
      <c r="S77" s="10">
        <f t="shared" si="9"/>
        <v>113.2675</v>
      </c>
      <c r="T77" s="11">
        <f t="shared" si="10"/>
        <v>0.46666666666666667</v>
      </c>
      <c r="U77" s="12">
        <f t="shared" si="11"/>
        <v>2.0427927927927914E-2</v>
      </c>
      <c r="V77">
        <f>COUNTIF($L$3:L77,1)</f>
        <v>35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7.25" customHeight="1" x14ac:dyDescent="0.2">
      <c r="A78" s="3">
        <v>76</v>
      </c>
      <c r="B78" s="4">
        <v>43879</v>
      </c>
      <c r="C78" s="3" t="s">
        <v>193</v>
      </c>
      <c r="D78" s="3" t="s">
        <v>105</v>
      </c>
      <c r="E78" s="3">
        <v>1</v>
      </c>
      <c r="F78" s="3" t="s">
        <v>153</v>
      </c>
      <c r="G78" s="3" t="s">
        <v>91</v>
      </c>
      <c r="H78" s="3" t="s">
        <v>24</v>
      </c>
      <c r="I78" s="3" t="s">
        <v>25</v>
      </c>
      <c r="J78" s="5" t="s">
        <v>32</v>
      </c>
      <c r="K78" s="23" t="s">
        <v>245</v>
      </c>
      <c r="L78" s="6" t="s">
        <v>43</v>
      </c>
      <c r="M78" s="7">
        <v>3.1</v>
      </c>
      <c r="N78" s="7">
        <v>1</v>
      </c>
      <c r="O78" s="8" t="s">
        <v>28</v>
      </c>
      <c r="P78" s="7">
        <f t="shared" si="6"/>
        <v>112</v>
      </c>
      <c r="Q78" s="31">
        <f t="shared" si="7"/>
        <v>-1</v>
      </c>
      <c r="R78" s="9">
        <f t="shared" si="8"/>
        <v>1.2674999999999983</v>
      </c>
      <c r="S78" s="10">
        <f t="shared" si="9"/>
        <v>113.2675</v>
      </c>
      <c r="T78" s="11">
        <f t="shared" si="10"/>
        <v>0.46052631578947367</v>
      </c>
      <c r="U78" s="12">
        <f t="shared" si="11"/>
        <v>1.131696428571427E-2</v>
      </c>
      <c r="V78">
        <f>COUNTIF($L$3:L78,1)</f>
        <v>35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43880</v>
      </c>
      <c r="C79" s="3" t="s">
        <v>199</v>
      </c>
      <c r="D79" s="3" t="s">
        <v>105</v>
      </c>
      <c r="E79" s="3">
        <v>1</v>
      </c>
      <c r="F79" s="3" t="s">
        <v>200</v>
      </c>
      <c r="G79" s="3" t="s">
        <v>91</v>
      </c>
      <c r="H79" s="3" t="s">
        <v>194</v>
      </c>
      <c r="I79" s="3" t="s">
        <v>37</v>
      </c>
      <c r="J79" s="5" t="s">
        <v>32</v>
      </c>
      <c r="K79" s="23"/>
      <c r="L79" s="6" t="s">
        <v>43</v>
      </c>
      <c r="M79" s="7">
        <v>3</v>
      </c>
      <c r="N79" s="7">
        <v>0.5</v>
      </c>
      <c r="O79" s="8" t="s">
        <v>28</v>
      </c>
      <c r="P79" s="7">
        <f t="shared" si="6"/>
        <v>112.5</v>
      </c>
      <c r="Q79" s="31">
        <f t="shared" si="7"/>
        <v>-0.5</v>
      </c>
      <c r="R79" s="9">
        <f t="shared" si="8"/>
        <v>0.76749999999999829</v>
      </c>
      <c r="S79" s="10">
        <f t="shared" si="9"/>
        <v>113.2675</v>
      </c>
      <c r="T79" s="11">
        <f t="shared" si="10"/>
        <v>0.45454545454545453</v>
      </c>
      <c r="U79" s="12">
        <f t="shared" si="11"/>
        <v>6.822222222222207E-3</v>
      </c>
      <c r="V79">
        <f>COUNTIF($L$3:L79,1)</f>
        <v>35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43880</v>
      </c>
      <c r="C80" s="3" t="s">
        <v>201</v>
      </c>
      <c r="D80" s="3" t="s">
        <v>105</v>
      </c>
      <c r="E80" s="3">
        <v>1</v>
      </c>
      <c r="F80" s="3" t="s">
        <v>202</v>
      </c>
      <c r="G80" s="3" t="s">
        <v>91</v>
      </c>
      <c r="H80" s="3" t="s">
        <v>197</v>
      </c>
      <c r="I80" s="3" t="s">
        <v>37</v>
      </c>
      <c r="J80" s="5" t="s">
        <v>32</v>
      </c>
      <c r="K80" s="23"/>
      <c r="L80" s="6" t="s">
        <v>43</v>
      </c>
      <c r="M80" s="7">
        <v>2.75</v>
      </c>
      <c r="N80" s="7">
        <v>0.5</v>
      </c>
      <c r="O80" s="8" t="s">
        <v>32</v>
      </c>
      <c r="P80" s="7">
        <f t="shared" si="6"/>
        <v>113</v>
      </c>
      <c r="Q80" s="31">
        <f t="shared" si="7"/>
        <v>-0.5</v>
      </c>
      <c r="R80" s="9">
        <f t="shared" si="8"/>
        <v>0.26749999999999829</v>
      </c>
      <c r="S80" s="10">
        <f t="shared" si="9"/>
        <v>113.2675</v>
      </c>
      <c r="T80" s="11">
        <f t="shared" si="10"/>
        <v>0.44871794871794873</v>
      </c>
      <c r="U80" s="12">
        <f t="shared" si="11"/>
        <v>2.3672566371681263E-3</v>
      </c>
      <c r="V80">
        <f>COUNTIF($L$3:L80,1)</f>
        <v>35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43882</v>
      </c>
      <c r="C81" s="3" t="s">
        <v>203</v>
      </c>
      <c r="D81" s="3" t="s">
        <v>89</v>
      </c>
      <c r="E81" s="3">
        <v>2</v>
      </c>
      <c r="F81" s="3" t="s">
        <v>204</v>
      </c>
      <c r="G81" s="3" t="s">
        <v>23</v>
      </c>
      <c r="H81" s="3" t="s">
        <v>30</v>
      </c>
      <c r="I81" s="3" t="s">
        <v>37</v>
      </c>
      <c r="J81" s="13" t="s">
        <v>205</v>
      </c>
      <c r="K81" s="23"/>
      <c r="L81" s="6" t="s">
        <v>27</v>
      </c>
      <c r="M81" s="7">
        <v>1.964</v>
      </c>
      <c r="N81" s="7">
        <v>1.5</v>
      </c>
      <c r="O81" s="8" t="s">
        <v>32</v>
      </c>
      <c r="P81" s="7">
        <f t="shared" si="6"/>
        <v>114.5</v>
      </c>
      <c r="Q81" s="24">
        <f t="shared" si="7"/>
        <v>1.4459999999999997</v>
      </c>
      <c r="R81" s="9">
        <f t="shared" si="8"/>
        <v>1.713499999999998</v>
      </c>
      <c r="S81" s="10">
        <f t="shared" si="9"/>
        <v>116.2135</v>
      </c>
      <c r="T81" s="11">
        <f t="shared" si="10"/>
        <v>0.45569620253164556</v>
      </c>
      <c r="U81" s="12">
        <f t="shared" si="11"/>
        <v>1.4965065502183373E-2</v>
      </c>
      <c r="V81">
        <f>COUNTIF($L$3:L81,1)</f>
        <v>36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38.25" x14ac:dyDescent="0.2">
      <c r="A82" s="3">
        <v>80</v>
      </c>
      <c r="B82" s="4">
        <v>43883</v>
      </c>
      <c r="C82" s="3" t="s">
        <v>206</v>
      </c>
      <c r="D82" s="3" t="s">
        <v>89</v>
      </c>
      <c r="E82" s="3">
        <v>3</v>
      </c>
      <c r="F82" s="3" t="s">
        <v>207</v>
      </c>
      <c r="G82" s="3" t="s">
        <v>23</v>
      </c>
      <c r="H82" s="3" t="s">
        <v>24</v>
      </c>
      <c r="I82" s="3" t="s">
        <v>37</v>
      </c>
      <c r="J82" s="13" t="s">
        <v>208</v>
      </c>
      <c r="K82" s="23"/>
      <c r="L82" s="6" t="s">
        <v>43</v>
      </c>
      <c r="M82" s="7">
        <v>4.88</v>
      </c>
      <c r="N82" s="7">
        <v>0.5</v>
      </c>
      <c r="O82" s="8" t="s">
        <v>28</v>
      </c>
      <c r="P82" s="7">
        <f t="shared" si="6"/>
        <v>115</v>
      </c>
      <c r="Q82" s="31">
        <f t="shared" si="7"/>
        <v>-0.5</v>
      </c>
      <c r="R82" s="9">
        <f t="shared" si="8"/>
        <v>1.213499999999998</v>
      </c>
      <c r="S82" s="10">
        <f t="shared" si="9"/>
        <v>116.2135</v>
      </c>
      <c r="T82" s="11">
        <f t="shared" si="10"/>
        <v>0.45</v>
      </c>
      <c r="U82" s="12">
        <f t="shared" si="11"/>
        <v>1.0552173913043446E-2</v>
      </c>
      <c r="V82">
        <f>COUNTIF($L$3:L82,1)</f>
        <v>36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43883</v>
      </c>
      <c r="C83" s="3" t="s">
        <v>209</v>
      </c>
      <c r="D83" s="3" t="s">
        <v>89</v>
      </c>
      <c r="E83" s="3">
        <v>2</v>
      </c>
      <c r="F83" s="3" t="s">
        <v>210</v>
      </c>
      <c r="G83" s="3" t="s">
        <v>23</v>
      </c>
      <c r="H83" s="3" t="s">
        <v>46</v>
      </c>
      <c r="I83" s="3" t="s">
        <v>37</v>
      </c>
      <c r="J83" s="13" t="s">
        <v>211</v>
      </c>
      <c r="K83" s="23" t="s">
        <v>261</v>
      </c>
      <c r="L83" s="6" t="s">
        <v>43</v>
      </c>
      <c r="M83" s="7">
        <v>1.89</v>
      </c>
      <c r="N83" s="7">
        <v>2</v>
      </c>
      <c r="O83" s="8" t="s">
        <v>32</v>
      </c>
      <c r="P83" s="7">
        <f t="shared" si="6"/>
        <v>117</v>
      </c>
      <c r="Q83" s="31">
        <f t="shared" si="7"/>
        <v>-2</v>
      </c>
      <c r="R83" s="9">
        <f t="shared" si="8"/>
        <v>-0.78650000000000198</v>
      </c>
      <c r="S83" s="10">
        <f t="shared" si="9"/>
        <v>116.2135</v>
      </c>
      <c r="T83" s="11">
        <f t="shared" si="10"/>
        <v>0.44444444444444442</v>
      </c>
      <c r="U83" s="12">
        <f t="shared" si="11"/>
        <v>-6.7222222222222544E-3</v>
      </c>
      <c r="V83">
        <f>COUNTIF($L$3:L83,1)</f>
        <v>36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7.25" customHeight="1" x14ac:dyDescent="0.2">
      <c r="A84" s="3">
        <v>82</v>
      </c>
      <c r="B84" s="4">
        <v>43883</v>
      </c>
      <c r="C84" s="3" t="s">
        <v>212</v>
      </c>
      <c r="D84" s="3" t="s">
        <v>89</v>
      </c>
      <c r="E84" s="3">
        <v>1</v>
      </c>
      <c r="F84" s="3" t="s">
        <v>22</v>
      </c>
      <c r="G84" s="3" t="s">
        <v>91</v>
      </c>
      <c r="H84" s="3" t="s">
        <v>30</v>
      </c>
      <c r="I84" s="3" t="s">
        <v>37</v>
      </c>
      <c r="J84" s="5" t="s">
        <v>145</v>
      </c>
      <c r="K84" s="23"/>
      <c r="L84" s="6" t="s">
        <v>43</v>
      </c>
      <c r="M84" s="7">
        <v>1.9610000000000001</v>
      </c>
      <c r="N84" s="7">
        <v>1.5</v>
      </c>
      <c r="O84" s="8" t="s">
        <v>32</v>
      </c>
      <c r="P84" s="7">
        <f t="shared" si="6"/>
        <v>118.5</v>
      </c>
      <c r="Q84" s="31">
        <f t="shared" si="7"/>
        <v>-1.5</v>
      </c>
      <c r="R84" s="9">
        <f t="shared" si="8"/>
        <v>-2.286500000000002</v>
      </c>
      <c r="S84" s="10">
        <f t="shared" si="9"/>
        <v>116.2135</v>
      </c>
      <c r="T84" s="11">
        <f t="shared" si="10"/>
        <v>0.43902439024390244</v>
      </c>
      <c r="U84" s="12">
        <f t="shared" si="11"/>
        <v>-1.9295358649789061E-2</v>
      </c>
      <c r="V84">
        <f>COUNTIF($L$3:L84,1)</f>
        <v>36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5.5" x14ac:dyDescent="0.2">
      <c r="A85" s="3">
        <v>83</v>
      </c>
      <c r="B85" s="4">
        <v>43883</v>
      </c>
      <c r="C85" s="3" t="s">
        <v>213</v>
      </c>
      <c r="D85" s="3" t="s">
        <v>89</v>
      </c>
      <c r="E85" s="3">
        <v>2</v>
      </c>
      <c r="F85" s="3" t="s">
        <v>214</v>
      </c>
      <c r="G85" s="3" t="s">
        <v>91</v>
      </c>
      <c r="H85" s="3" t="s">
        <v>30</v>
      </c>
      <c r="I85" s="3" t="s">
        <v>37</v>
      </c>
      <c r="J85" s="13" t="s">
        <v>215</v>
      </c>
      <c r="K85" s="23"/>
      <c r="L85" s="6" t="s">
        <v>27</v>
      </c>
      <c r="M85" s="7">
        <v>1.9</v>
      </c>
      <c r="N85" s="7">
        <v>1.5</v>
      </c>
      <c r="O85" s="8" t="s">
        <v>32</v>
      </c>
      <c r="P85" s="7">
        <f t="shared" si="6"/>
        <v>120</v>
      </c>
      <c r="Q85" s="24">
        <f t="shared" si="7"/>
        <v>1.3499999999999996</v>
      </c>
      <c r="R85" s="9">
        <f t="shared" si="8"/>
        <v>-0.93650000000000233</v>
      </c>
      <c r="S85" s="10">
        <f t="shared" si="9"/>
        <v>119.0635</v>
      </c>
      <c r="T85" s="11">
        <f t="shared" si="10"/>
        <v>0.44578313253012047</v>
      </c>
      <c r="U85" s="12">
        <f t="shared" si="11"/>
        <v>-7.8041666666666268E-3</v>
      </c>
      <c r="V85">
        <f>COUNTIF($L$3:L85,1)</f>
        <v>37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7.25" customHeight="1" x14ac:dyDescent="0.2">
      <c r="A86" s="3">
        <v>84</v>
      </c>
      <c r="B86" s="4">
        <v>43883</v>
      </c>
      <c r="C86" s="3" t="s">
        <v>216</v>
      </c>
      <c r="D86" s="3" t="s">
        <v>21</v>
      </c>
      <c r="E86" s="3">
        <v>1</v>
      </c>
      <c r="F86" s="3" t="s">
        <v>217</v>
      </c>
      <c r="G86" s="3" t="s">
        <v>23</v>
      </c>
      <c r="H86" s="3" t="s">
        <v>30</v>
      </c>
      <c r="I86" s="3" t="s">
        <v>37</v>
      </c>
      <c r="J86" s="30" t="s">
        <v>70</v>
      </c>
      <c r="K86" s="23"/>
      <c r="L86" s="6" t="s">
        <v>27</v>
      </c>
      <c r="M86" s="7">
        <v>1</v>
      </c>
      <c r="N86" s="7">
        <v>1.5</v>
      </c>
      <c r="O86" s="8" t="s">
        <v>32</v>
      </c>
      <c r="P86" s="7">
        <f t="shared" si="6"/>
        <v>121.5</v>
      </c>
      <c r="Q86" s="38">
        <f t="shared" si="7"/>
        <v>0</v>
      </c>
      <c r="R86" s="9">
        <f t="shared" si="8"/>
        <v>-0.93650000000000233</v>
      </c>
      <c r="S86" s="10">
        <f t="shared" si="9"/>
        <v>120.5635</v>
      </c>
      <c r="T86" s="11">
        <f t="shared" si="10"/>
        <v>0.45238095238095238</v>
      </c>
      <c r="U86" s="12">
        <f t="shared" si="11"/>
        <v>-7.7078189300411127E-3</v>
      </c>
      <c r="V86">
        <f>COUNTIF($L$3:L86,1)</f>
        <v>38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7.25" customHeight="1" x14ac:dyDescent="0.2">
      <c r="A87" s="3">
        <v>85</v>
      </c>
      <c r="B87" s="4">
        <v>43883</v>
      </c>
      <c r="C87" s="3" t="s">
        <v>218</v>
      </c>
      <c r="D87" s="3" t="s">
        <v>105</v>
      </c>
      <c r="E87" s="3">
        <v>1</v>
      </c>
      <c r="F87" s="3" t="s">
        <v>219</v>
      </c>
      <c r="G87" s="3" t="s">
        <v>23</v>
      </c>
      <c r="H87" s="3" t="s">
        <v>24</v>
      </c>
      <c r="I87" s="3" t="s">
        <v>37</v>
      </c>
      <c r="J87" s="5" t="s">
        <v>32</v>
      </c>
      <c r="K87" s="23"/>
      <c r="L87" s="6" t="s">
        <v>43</v>
      </c>
      <c r="M87" s="7">
        <v>4</v>
      </c>
      <c r="N87" s="7">
        <v>0.5</v>
      </c>
      <c r="O87" s="8" t="s">
        <v>28</v>
      </c>
      <c r="P87" s="7">
        <f t="shared" si="6"/>
        <v>122</v>
      </c>
      <c r="Q87" s="31">
        <f t="shared" si="7"/>
        <v>-0.5</v>
      </c>
      <c r="R87" s="9">
        <f t="shared" si="8"/>
        <v>-1.4365000000000023</v>
      </c>
      <c r="S87" s="10">
        <f t="shared" si="9"/>
        <v>120.5635</v>
      </c>
      <c r="T87" s="11">
        <f t="shared" si="10"/>
        <v>0.44705882352941179</v>
      </c>
      <c r="U87" s="12">
        <f t="shared" si="11"/>
        <v>-1.1774590163934387E-2</v>
      </c>
      <c r="V87">
        <f>COUNTIF($L$3:L87,1)</f>
        <v>38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7.25" customHeight="1" x14ac:dyDescent="0.2">
      <c r="A88" s="3">
        <v>86</v>
      </c>
      <c r="B88" s="4">
        <v>43883</v>
      </c>
      <c r="C88" s="3" t="s">
        <v>218</v>
      </c>
      <c r="D88" s="3" t="s">
        <v>105</v>
      </c>
      <c r="E88" s="3">
        <v>1</v>
      </c>
      <c r="F88" s="3" t="s">
        <v>220</v>
      </c>
      <c r="G88" s="3" t="s">
        <v>23</v>
      </c>
      <c r="H88" s="3" t="s">
        <v>24</v>
      </c>
      <c r="I88" s="3" t="s">
        <v>37</v>
      </c>
      <c r="J88" s="5" t="s">
        <v>32</v>
      </c>
      <c r="K88" s="23"/>
      <c r="L88" s="6" t="s">
        <v>43</v>
      </c>
      <c r="M88" s="7">
        <v>6.5</v>
      </c>
      <c r="N88" s="7">
        <v>0.5</v>
      </c>
      <c r="O88" s="8" t="s">
        <v>28</v>
      </c>
      <c r="P88" s="7">
        <f t="shared" si="6"/>
        <v>122.5</v>
      </c>
      <c r="Q88" s="31">
        <f t="shared" si="7"/>
        <v>-0.5</v>
      </c>
      <c r="R88" s="9">
        <f t="shared" si="8"/>
        <v>-1.9365000000000023</v>
      </c>
      <c r="S88" s="10">
        <f t="shared" si="9"/>
        <v>120.5635</v>
      </c>
      <c r="T88" s="11">
        <f t="shared" si="10"/>
        <v>0.44186046511627908</v>
      </c>
      <c r="U88" s="12">
        <f t="shared" si="11"/>
        <v>-1.5808163265306083E-2</v>
      </c>
      <c r="V88">
        <f>COUNTIF($L$3:L88,1)</f>
        <v>38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5.5" x14ac:dyDescent="0.2">
      <c r="A89" s="3">
        <v>87</v>
      </c>
      <c r="B89" s="4">
        <v>43884</v>
      </c>
      <c r="C89" s="3" t="s">
        <v>221</v>
      </c>
      <c r="D89" s="3" t="s">
        <v>89</v>
      </c>
      <c r="E89" s="3">
        <v>2</v>
      </c>
      <c r="F89" s="3" t="s">
        <v>222</v>
      </c>
      <c r="G89" s="3" t="s">
        <v>23</v>
      </c>
      <c r="H89" s="3" t="s">
        <v>30</v>
      </c>
      <c r="I89" s="3" t="s">
        <v>37</v>
      </c>
      <c r="J89" s="13" t="s">
        <v>223</v>
      </c>
      <c r="K89" s="23" t="s">
        <v>224</v>
      </c>
      <c r="L89" s="6" t="s">
        <v>43</v>
      </c>
      <c r="M89" s="7">
        <v>2.5059999999999998</v>
      </c>
      <c r="N89" s="7">
        <v>1</v>
      </c>
      <c r="O89" s="8" t="s">
        <v>32</v>
      </c>
      <c r="P89" s="7">
        <f t="shared" si="6"/>
        <v>123.5</v>
      </c>
      <c r="Q89" s="31">
        <f t="shared" si="7"/>
        <v>-1</v>
      </c>
      <c r="R89" s="9">
        <f t="shared" si="8"/>
        <v>-2.9365000000000023</v>
      </c>
      <c r="S89" s="10">
        <f t="shared" si="9"/>
        <v>120.5635</v>
      </c>
      <c r="T89" s="11">
        <f t="shared" si="10"/>
        <v>0.43678160919540232</v>
      </c>
      <c r="U89" s="12">
        <f t="shared" si="11"/>
        <v>-2.3777327935222633E-2</v>
      </c>
      <c r="V89">
        <f>COUNTIF($L$3:L89,1)</f>
        <v>38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7.25" customHeight="1" x14ac:dyDescent="0.2">
      <c r="A90" s="3">
        <v>88</v>
      </c>
      <c r="B90" s="4">
        <v>43886</v>
      </c>
      <c r="C90" s="3" t="s">
        <v>225</v>
      </c>
      <c r="D90" s="3" t="s">
        <v>105</v>
      </c>
      <c r="E90" s="3">
        <v>1</v>
      </c>
      <c r="F90" s="3" t="s">
        <v>108</v>
      </c>
      <c r="G90" s="3" t="s">
        <v>91</v>
      </c>
      <c r="H90" s="3" t="s">
        <v>107</v>
      </c>
      <c r="I90" s="3" t="s">
        <v>37</v>
      </c>
      <c r="J90" s="5" t="s">
        <v>32</v>
      </c>
      <c r="K90" s="23" t="s">
        <v>245</v>
      </c>
      <c r="L90" s="6" t="s">
        <v>43</v>
      </c>
      <c r="M90" s="7">
        <v>4.5</v>
      </c>
      <c r="N90" s="7">
        <v>0.5</v>
      </c>
      <c r="O90" s="8" t="s">
        <v>32</v>
      </c>
      <c r="P90" s="7">
        <f t="shared" si="6"/>
        <v>124</v>
      </c>
      <c r="Q90" s="31">
        <f t="shared" si="7"/>
        <v>-0.5</v>
      </c>
      <c r="R90" s="9">
        <f t="shared" si="8"/>
        <v>-3.4365000000000023</v>
      </c>
      <c r="S90" s="10">
        <f t="shared" si="9"/>
        <v>120.5635</v>
      </c>
      <c r="T90" s="11">
        <f t="shared" si="10"/>
        <v>0.43181818181818182</v>
      </c>
      <c r="U90" s="12">
        <f t="shared" si="11"/>
        <v>-2.7713709677419315E-2</v>
      </c>
      <c r="V90">
        <f>COUNTIF($L$3:L90,1)</f>
        <v>38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7.25" customHeight="1" x14ac:dyDescent="0.2">
      <c r="A91" s="3">
        <v>89</v>
      </c>
      <c r="B91" s="4">
        <v>43886</v>
      </c>
      <c r="C91" s="3" t="s">
        <v>226</v>
      </c>
      <c r="D91" s="3" t="s">
        <v>105</v>
      </c>
      <c r="E91" s="3">
        <v>1</v>
      </c>
      <c r="F91" s="3" t="s">
        <v>227</v>
      </c>
      <c r="G91" s="3" t="s">
        <v>91</v>
      </c>
      <c r="H91" s="3" t="s">
        <v>24</v>
      </c>
      <c r="I91" s="3" t="s">
        <v>37</v>
      </c>
      <c r="J91" s="5" t="s">
        <v>32</v>
      </c>
      <c r="K91" s="23" t="s">
        <v>246</v>
      </c>
      <c r="L91" s="6" t="s">
        <v>43</v>
      </c>
      <c r="M91" s="7">
        <v>4.33</v>
      </c>
      <c r="N91" s="7">
        <v>1</v>
      </c>
      <c r="O91" s="8" t="s">
        <v>28</v>
      </c>
      <c r="P91" s="7">
        <f t="shared" si="6"/>
        <v>125</v>
      </c>
      <c r="Q91" s="31">
        <f t="shared" si="7"/>
        <v>-1</v>
      </c>
      <c r="R91" s="9">
        <f t="shared" si="8"/>
        <v>-4.4365000000000023</v>
      </c>
      <c r="S91" s="10">
        <f t="shared" si="9"/>
        <v>120.5635</v>
      </c>
      <c r="T91" s="11">
        <f t="shared" si="10"/>
        <v>0.42696629213483145</v>
      </c>
      <c r="U91" s="12">
        <f t="shared" si="11"/>
        <v>-3.5491999999999961E-2</v>
      </c>
      <c r="V91">
        <f>COUNTIF($L$3:L91,1)</f>
        <v>38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38.25" x14ac:dyDescent="0.2">
      <c r="A92" s="3">
        <v>90</v>
      </c>
      <c r="B92" s="4">
        <v>43886</v>
      </c>
      <c r="C92" s="3" t="s">
        <v>228</v>
      </c>
      <c r="D92" s="3" t="s">
        <v>229</v>
      </c>
      <c r="E92" s="3">
        <v>3</v>
      </c>
      <c r="F92" s="3" t="s">
        <v>230</v>
      </c>
      <c r="G92" s="3" t="s">
        <v>23</v>
      </c>
      <c r="H92" s="3" t="s">
        <v>30</v>
      </c>
      <c r="I92" s="3" t="s">
        <v>37</v>
      </c>
      <c r="J92" s="13" t="s">
        <v>231</v>
      </c>
      <c r="K92" s="23"/>
      <c r="L92" s="6" t="s">
        <v>27</v>
      </c>
      <c r="M92" s="7">
        <v>1.9</v>
      </c>
      <c r="N92" s="7">
        <v>1.5</v>
      </c>
      <c r="O92" s="8" t="s">
        <v>32</v>
      </c>
      <c r="P92" s="7">
        <f t="shared" si="6"/>
        <v>126.5</v>
      </c>
      <c r="Q92" s="24">
        <f t="shared" si="7"/>
        <v>1.3499999999999996</v>
      </c>
      <c r="R92" s="9">
        <f t="shared" si="8"/>
        <v>-3.0865000000000027</v>
      </c>
      <c r="S92" s="10">
        <f t="shared" si="9"/>
        <v>123.4135</v>
      </c>
      <c r="T92" s="11">
        <f t="shared" si="10"/>
        <v>0.43333333333333335</v>
      </c>
      <c r="U92" s="12">
        <f t="shared" si="11"/>
        <v>-2.4399209486166015E-2</v>
      </c>
      <c r="V92">
        <f>COUNTIF($L$3:L92,1)</f>
        <v>39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7" customHeight="1" x14ac:dyDescent="0.2">
      <c r="A93" s="3">
        <v>91</v>
      </c>
      <c r="B93" s="4">
        <v>43886</v>
      </c>
      <c r="C93" s="3" t="s">
        <v>232</v>
      </c>
      <c r="D93" s="3" t="s">
        <v>40</v>
      </c>
      <c r="E93" s="3">
        <v>1</v>
      </c>
      <c r="F93" s="3" t="s">
        <v>233</v>
      </c>
      <c r="G93" s="3" t="s">
        <v>23</v>
      </c>
      <c r="H93" s="3" t="s">
        <v>24</v>
      </c>
      <c r="I93" s="3" t="s">
        <v>25</v>
      </c>
      <c r="J93" s="5" t="s">
        <v>234</v>
      </c>
      <c r="K93" s="23" t="s">
        <v>262</v>
      </c>
      <c r="L93" s="6" t="s">
        <v>43</v>
      </c>
      <c r="M93" s="7">
        <v>1.9750000000000001</v>
      </c>
      <c r="N93" s="7">
        <v>1.5</v>
      </c>
      <c r="O93" s="8" t="s">
        <v>28</v>
      </c>
      <c r="P93" s="7">
        <f t="shared" si="6"/>
        <v>128</v>
      </c>
      <c r="Q93" s="31">
        <f t="shared" si="7"/>
        <v>-1.5</v>
      </c>
      <c r="R93" s="32">
        <f t="shared" si="8"/>
        <v>-4.5865000000000027</v>
      </c>
      <c r="S93" s="33">
        <f t="shared" si="9"/>
        <v>123.4135</v>
      </c>
      <c r="T93" s="34">
        <f t="shared" si="10"/>
        <v>0.42857142857142855</v>
      </c>
      <c r="U93" s="12">
        <f t="shared" si="11"/>
        <v>-3.5832031250000007E-2</v>
      </c>
      <c r="V93">
        <f>COUNTIF($L$3:L93,1)</f>
        <v>39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43886</v>
      </c>
      <c r="C94" s="3" t="s">
        <v>235</v>
      </c>
      <c r="D94" s="3" t="s">
        <v>229</v>
      </c>
      <c r="E94" s="3">
        <v>2</v>
      </c>
      <c r="F94" s="3" t="s">
        <v>236</v>
      </c>
      <c r="G94" s="3" t="s">
        <v>23</v>
      </c>
      <c r="H94" s="3" t="s">
        <v>30</v>
      </c>
      <c r="I94" s="3" t="s">
        <v>37</v>
      </c>
      <c r="J94" s="13" t="s">
        <v>237</v>
      </c>
      <c r="K94" s="23" t="s">
        <v>238</v>
      </c>
      <c r="L94" s="6" t="s">
        <v>43</v>
      </c>
      <c r="M94" s="7">
        <v>2.234</v>
      </c>
      <c r="N94" s="7">
        <v>1</v>
      </c>
      <c r="O94" s="8" t="s">
        <v>32</v>
      </c>
      <c r="P94" s="7">
        <f t="shared" si="6"/>
        <v>129</v>
      </c>
      <c r="Q94" s="31">
        <f t="shared" si="7"/>
        <v>-1</v>
      </c>
      <c r="R94" s="9">
        <f t="shared" si="8"/>
        <v>-5.5865000000000027</v>
      </c>
      <c r="S94" s="10">
        <f t="shared" si="9"/>
        <v>123.4135</v>
      </c>
      <c r="T94" s="11">
        <f t="shared" si="10"/>
        <v>0.42391304347826086</v>
      </c>
      <c r="U94" s="12">
        <f t="shared" si="11"/>
        <v>-4.3306201550387606E-2</v>
      </c>
      <c r="V94">
        <f>COUNTIF($L$3:L94,1)</f>
        <v>39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38.25" x14ac:dyDescent="0.2">
      <c r="A95" s="3">
        <v>93</v>
      </c>
      <c r="B95" s="4">
        <v>43886</v>
      </c>
      <c r="C95" s="3" t="s">
        <v>239</v>
      </c>
      <c r="D95" s="3" t="s">
        <v>89</v>
      </c>
      <c r="E95" s="3">
        <v>3</v>
      </c>
      <c r="F95" s="3" t="s">
        <v>240</v>
      </c>
      <c r="G95" s="3" t="s">
        <v>23</v>
      </c>
      <c r="H95" s="3" t="s">
        <v>24</v>
      </c>
      <c r="I95" s="3" t="s">
        <v>37</v>
      </c>
      <c r="J95" s="13" t="s">
        <v>260</v>
      </c>
      <c r="K95" s="23"/>
      <c r="L95" s="6" t="s">
        <v>43</v>
      </c>
      <c r="M95" s="7">
        <v>5.51</v>
      </c>
      <c r="N95" s="7">
        <v>1</v>
      </c>
      <c r="O95" s="8" t="s">
        <v>28</v>
      </c>
      <c r="P95" s="7">
        <f t="shared" si="6"/>
        <v>130</v>
      </c>
      <c r="Q95" s="31">
        <f t="shared" si="7"/>
        <v>-1</v>
      </c>
      <c r="R95" s="9">
        <f t="shared" si="8"/>
        <v>-6.5865000000000027</v>
      </c>
      <c r="S95" s="10">
        <f t="shared" si="9"/>
        <v>123.4135</v>
      </c>
      <c r="T95" s="11">
        <f t="shared" si="10"/>
        <v>0.41935483870967744</v>
      </c>
      <c r="U95" s="12">
        <f t="shared" si="11"/>
        <v>-5.0665384615384619E-2</v>
      </c>
      <c r="V95">
        <f>COUNTIF($L$3:L95,1)</f>
        <v>39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43886</v>
      </c>
      <c r="C96" s="3" t="s">
        <v>241</v>
      </c>
      <c r="D96" s="3" t="s">
        <v>89</v>
      </c>
      <c r="E96" s="3">
        <v>1</v>
      </c>
      <c r="F96" s="3" t="s">
        <v>217</v>
      </c>
      <c r="G96" s="3" t="s">
        <v>91</v>
      </c>
      <c r="H96" s="3" t="s">
        <v>24</v>
      </c>
      <c r="I96" s="3" t="s">
        <v>37</v>
      </c>
      <c r="J96" s="36" t="s">
        <v>70</v>
      </c>
      <c r="K96" s="23"/>
      <c r="L96" s="6" t="s">
        <v>27</v>
      </c>
      <c r="M96" s="7">
        <v>1</v>
      </c>
      <c r="N96" s="7">
        <v>3</v>
      </c>
      <c r="O96" s="8" t="s">
        <v>28</v>
      </c>
      <c r="P96" s="7">
        <f t="shared" si="6"/>
        <v>133</v>
      </c>
      <c r="Q96" s="38">
        <f t="shared" si="7"/>
        <v>-0.15000000000000036</v>
      </c>
      <c r="R96" s="9">
        <f t="shared" si="8"/>
        <v>-6.736500000000003</v>
      </c>
      <c r="S96" s="10">
        <f t="shared" si="9"/>
        <v>126.26349999999999</v>
      </c>
      <c r="T96" s="11">
        <f t="shared" si="10"/>
        <v>0.42553191489361702</v>
      </c>
      <c r="U96" s="12">
        <f t="shared" si="11"/>
        <v>-5.0650375939849675E-2</v>
      </c>
      <c r="V96">
        <f>COUNTIF($L$3:L96,1)</f>
        <v>40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6.5" customHeight="1" x14ac:dyDescent="0.2">
      <c r="A97" s="3">
        <v>95</v>
      </c>
      <c r="B97" s="4">
        <v>43886</v>
      </c>
      <c r="C97" s="3" t="s">
        <v>242</v>
      </c>
      <c r="D97" s="3" t="s">
        <v>21</v>
      </c>
      <c r="E97" s="3">
        <v>1</v>
      </c>
      <c r="F97" s="3" t="s">
        <v>243</v>
      </c>
      <c r="G97" s="3" t="s">
        <v>23</v>
      </c>
      <c r="H97" s="3" t="s">
        <v>24</v>
      </c>
      <c r="I97" s="3" t="s">
        <v>25</v>
      </c>
      <c r="J97" s="5" t="s">
        <v>115</v>
      </c>
      <c r="K97" s="23" t="s">
        <v>111</v>
      </c>
      <c r="L97" s="6" t="s">
        <v>43</v>
      </c>
      <c r="M97" s="7">
        <v>2</v>
      </c>
      <c r="N97" s="7">
        <v>1.5</v>
      </c>
      <c r="O97" s="8" t="s">
        <v>28</v>
      </c>
      <c r="P97" s="7">
        <f t="shared" si="6"/>
        <v>134.5</v>
      </c>
      <c r="Q97" s="31">
        <f t="shared" si="7"/>
        <v>-1.5</v>
      </c>
      <c r="R97" s="9">
        <f t="shared" si="8"/>
        <v>-8.236500000000003</v>
      </c>
      <c r="S97" s="10">
        <f t="shared" si="9"/>
        <v>126.26349999999999</v>
      </c>
      <c r="T97" s="11">
        <f t="shared" si="10"/>
        <v>0.42105263157894735</v>
      </c>
      <c r="U97" s="12">
        <f t="shared" si="11"/>
        <v>-6.1237918215613432E-2</v>
      </c>
      <c r="V97">
        <f>COUNTIF($L$3:L97,1)</f>
        <v>40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43886</v>
      </c>
      <c r="C98" s="3" t="s">
        <v>242</v>
      </c>
      <c r="D98" s="3" t="s">
        <v>21</v>
      </c>
      <c r="E98" s="3">
        <v>1</v>
      </c>
      <c r="F98" s="3" t="s">
        <v>244</v>
      </c>
      <c r="G98" s="3" t="s">
        <v>23</v>
      </c>
      <c r="H98" s="3" t="s">
        <v>24</v>
      </c>
      <c r="I98" s="3" t="s">
        <v>25</v>
      </c>
      <c r="J98" s="5" t="s">
        <v>115</v>
      </c>
      <c r="K98" s="23" t="s">
        <v>111</v>
      </c>
      <c r="L98" s="6" t="s">
        <v>43</v>
      </c>
      <c r="M98" s="7">
        <v>1.9750000000000001</v>
      </c>
      <c r="N98" s="7">
        <v>1.5</v>
      </c>
      <c r="O98" s="8" t="s">
        <v>28</v>
      </c>
      <c r="P98" s="7">
        <f t="shared" si="6"/>
        <v>136</v>
      </c>
      <c r="Q98" s="31">
        <f t="shared" si="7"/>
        <v>-1.5</v>
      </c>
      <c r="R98" s="32">
        <f t="shared" si="8"/>
        <v>-9.736500000000003</v>
      </c>
      <c r="S98" s="33">
        <f t="shared" si="9"/>
        <v>126.26349999999999</v>
      </c>
      <c r="T98" s="34">
        <f t="shared" si="10"/>
        <v>0.41666666666666669</v>
      </c>
      <c r="U98" s="12">
        <f t="shared" si="11"/>
        <v>-7.1591911764705932E-2</v>
      </c>
      <c r="V98">
        <f>COUNTIF($L$3:L98,1)</f>
        <v>40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97</v>
      </c>
      <c r="B99" s="4">
        <v>43889</v>
      </c>
      <c r="C99" s="3" t="s">
        <v>247</v>
      </c>
      <c r="D99" s="3" t="s">
        <v>105</v>
      </c>
      <c r="E99" s="3">
        <v>2</v>
      </c>
      <c r="F99" s="3" t="s">
        <v>248</v>
      </c>
      <c r="G99" s="3" t="s">
        <v>23</v>
      </c>
      <c r="H99" s="3" t="s">
        <v>24</v>
      </c>
      <c r="I99" s="3" t="s">
        <v>37</v>
      </c>
      <c r="J99" s="13" t="s">
        <v>249</v>
      </c>
      <c r="K99" s="23"/>
      <c r="L99" s="6" t="s">
        <v>27</v>
      </c>
      <c r="M99" s="7">
        <v>1.97</v>
      </c>
      <c r="N99" s="7">
        <v>1.5</v>
      </c>
      <c r="O99" s="8" t="s">
        <v>28</v>
      </c>
      <c r="P99" s="7">
        <f t="shared" si="6"/>
        <v>137.5</v>
      </c>
      <c r="Q99" s="24">
        <f t="shared" si="7"/>
        <v>1.3072499999999998</v>
      </c>
      <c r="R99" s="9">
        <f t="shared" si="8"/>
        <v>-8.4292500000000032</v>
      </c>
      <c r="S99" s="10">
        <f t="shared" si="9"/>
        <v>129.07075</v>
      </c>
      <c r="T99" s="11">
        <f t="shared" si="10"/>
        <v>0.42268041237113402</v>
      </c>
      <c r="U99" s="12">
        <f t="shared" si="11"/>
        <v>-6.1303636363636338E-2</v>
      </c>
      <c r="V99">
        <f>COUNTIF($L$3:L99,1)</f>
        <v>41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5.5" x14ac:dyDescent="0.2">
      <c r="A100" s="3">
        <v>98</v>
      </c>
      <c r="B100" s="4">
        <v>43890</v>
      </c>
      <c r="C100" s="3" t="s">
        <v>250</v>
      </c>
      <c r="D100" s="3" t="s">
        <v>89</v>
      </c>
      <c r="E100" s="3">
        <v>2</v>
      </c>
      <c r="F100" s="3" t="s">
        <v>251</v>
      </c>
      <c r="G100" s="3" t="s">
        <v>23</v>
      </c>
      <c r="H100" s="3" t="s">
        <v>24</v>
      </c>
      <c r="I100" s="3" t="s">
        <v>37</v>
      </c>
      <c r="J100" s="13" t="s">
        <v>252</v>
      </c>
      <c r="K100" s="23" t="s">
        <v>259</v>
      </c>
      <c r="L100" s="6" t="s">
        <v>43</v>
      </c>
      <c r="M100" s="7">
        <v>2.0699999999999998</v>
      </c>
      <c r="N100" s="7">
        <v>1.5</v>
      </c>
      <c r="O100" s="8" t="s">
        <v>28</v>
      </c>
      <c r="P100" s="7">
        <f t="shared" si="6"/>
        <v>139</v>
      </c>
      <c r="Q100" s="31">
        <f t="shared" si="7"/>
        <v>-1.5</v>
      </c>
      <c r="R100" s="9">
        <f t="shared" si="8"/>
        <v>-9.9292500000000032</v>
      </c>
      <c r="S100" s="10">
        <f t="shared" si="9"/>
        <v>129.07075</v>
      </c>
      <c r="T100" s="11">
        <f t="shared" si="10"/>
        <v>0.41836734693877553</v>
      </c>
      <c r="U100" s="12">
        <f t="shared" si="11"/>
        <v>-7.1433453237410044E-2</v>
      </c>
      <c r="V100">
        <f>COUNTIF($L$3:L100,1)</f>
        <v>41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" customHeight="1" x14ac:dyDescent="0.2">
      <c r="A101" s="3">
        <v>99</v>
      </c>
      <c r="B101" s="4">
        <v>43890</v>
      </c>
      <c r="C101" s="3" t="s">
        <v>253</v>
      </c>
      <c r="D101" s="3" t="s">
        <v>89</v>
      </c>
      <c r="E101" s="3">
        <v>1</v>
      </c>
      <c r="F101" s="3" t="s">
        <v>254</v>
      </c>
      <c r="G101" s="3" t="s">
        <v>23</v>
      </c>
      <c r="H101" s="3" t="s">
        <v>30</v>
      </c>
      <c r="I101" s="3" t="s">
        <v>37</v>
      </c>
      <c r="J101" s="13" t="s">
        <v>255</v>
      </c>
      <c r="K101" s="23"/>
      <c r="L101" s="6" t="s">
        <v>27</v>
      </c>
      <c r="M101" s="7">
        <v>1.7190000000000001</v>
      </c>
      <c r="N101" s="7">
        <v>2</v>
      </c>
      <c r="O101" s="8" t="s">
        <v>32</v>
      </c>
      <c r="P101" s="7">
        <f t="shared" si="6"/>
        <v>141</v>
      </c>
      <c r="Q101" s="24">
        <f t="shared" si="7"/>
        <v>1.4380000000000002</v>
      </c>
      <c r="R101" s="9">
        <f t="shared" si="8"/>
        <v>-8.4912500000000026</v>
      </c>
      <c r="S101" s="10">
        <f t="shared" si="9"/>
        <v>132.50874999999999</v>
      </c>
      <c r="T101" s="11">
        <f t="shared" si="10"/>
        <v>0.42424242424242425</v>
      </c>
      <c r="U101" s="12">
        <f t="shared" si="11"/>
        <v>-6.0221631205673816E-2</v>
      </c>
      <c r="V101">
        <f>COUNTIF($L$3:L101,1)</f>
        <v>42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25.5" x14ac:dyDescent="0.2">
      <c r="A102" s="3">
        <v>100</v>
      </c>
      <c r="B102" s="4">
        <v>43890</v>
      </c>
      <c r="C102" s="3" t="s">
        <v>256</v>
      </c>
      <c r="D102" s="3" t="s">
        <v>257</v>
      </c>
      <c r="E102" s="3">
        <v>2</v>
      </c>
      <c r="F102" s="3" t="s">
        <v>41</v>
      </c>
      <c r="G102" s="3" t="s">
        <v>23</v>
      </c>
      <c r="H102" s="3" t="s">
        <v>24</v>
      </c>
      <c r="I102" s="3" t="s">
        <v>25</v>
      </c>
      <c r="J102" s="13" t="s">
        <v>258</v>
      </c>
      <c r="K102" s="23"/>
      <c r="L102" s="6" t="s">
        <v>43</v>
      </c>
      <c r="M102" s="7">
        <v>2.15</v>
      </c>
      <c r="N102" s="7">
        <v>1.5</v>
      </c>
      <c r="O102" s="8" t="s">
        <v>28</v>
      </c>
      <c r="P102" s="7">
        <f t="shared" si="6"/>
        <v>142.5</v>
      </c>
      <c r="Q102" s="31">
        <f t="shared" si="7"/>
        <v>-1.5</v>
      </c>
      <c r="R102" s="32">
        <f t="shared" si="8"/>
        <v>-9.9912500000000026</v>
      </c>
      <c r="S102" s="33">
        <f t="shared" si="9"/>
        <v>132.50874999999999</v>
      </c>
      <c r="T102" s="37">
        <f t="shared" si="10"/>
        <v>0.42</v>
      </c>
      <c r="U102" s="12">
        <f t="shared" si="11"/>
        <v>-7.0114035087719351E-2</v>
      </c>
      <c r="V102">
        <f>COUNTIF($L$3:L102,1)</f>
        <v>42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</sheetData>
  <sheetProtection selectLockedCells="1" selectUnlockedCells="1"/>
  <autoFilter ref="A1:IK10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2020-03-02T18:53:26Z</dcterms:modified>
</cp:coreProperties>
</file>