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D:\Dropbox\Tippbrüder\Statistik\"/>
    </mc:Choice>
  </mc:AlternateContent>
  <xr:revisionPtr revIDLastSave="0" documentId="13_ncr:1_{6E80490D-D8D8-414F-ABDB-E00AECAB26C1}" xr6:coauthVersionLast="41" xr6:coauthVersionMax="43" xr10:uidLastSave="{00000000-0000-0000-0000-000000000000}"/>
  <bookViews>
    <workbookView xWindow="-25320" yWindow="420" windowWidth="25440" windowHeight="15390" tabRatio="282" xr2:uid="{00000000-000D-0000-FFFF-FFFF00000000}"/>
  </bookViews>
  <sheets>
    <sheet name="November" sheetId="1" r:id="rId1"/>
  </sheets>
  <definedNames>
    <definedName name="__Anonymous_Sheet_DB__1">November!#REF!</definedName>
    <definedName name="__xlnm._FilterDatabase" localSheetId="0">November!#REF!</definedName>
    <definedName name="__xlnm._FilterDatabase_1">November!#REF!</definedName>
    <definedName name="_xlnm._FilterDatabase" localSheetId="0" hidden="1">November!$A$1:$IK$153</definedName>
    <definedName name="Excel_BuiltIn__FilterDatabase" localSheetId="0">November!#REF!</definedName>
    <definedName name="Excel_BuiltIn__FilterDatabase_1">November!#REF!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53" i="1" l="1"/>
  <c r="T153" i="1" s="1"/>
  <c r="Q153" i="1"/>
  <c r="V152" i="1"/>
  <c r="T152" i="1" s="1"/>
  <c r="Q152" i="1"/>
  <c r="V151" i="1"/>
  <c r="T151" i="1" s="1"/>
  <c r="Q151" i="1"/>
  <c r="V150" i="1"/>
  <c r="T150" i="1" s="1"/>
  <c r="Q150" i="1"/>
  <c r="V149" i="1"/>
  <c r="T149" i="1" s="1"/>
  <c r="Q149" i="1"/>
  <c r="V148" i="1"/>
  <c r="T148" i="1" s="1"/>
  <c r="Q148" i="1"/>
  <c r="V147" i="1"/>
  <c r="T147" i="1" s="1"/>
  <c r="Q147" i="1"/>
  <c r="V146" i="1"/>
  <c r="T146" i="1" s="1"/>
  <c r="Q146" i="1"/>
  <c r="V145" i="1"/>
  <c r="T145" i="1" s="1"/>
  <c r="Q145" i="1"/>
  <c r="V144" i="1"/>
  <c r="T144" i="1" s="1"/>
  <c r="Q144" i="1"/>
  <c r="V143" i="1"/>
  <c r="T143" i="1" s="1"/>
  <c r="Q143" i="1"/>
  <c r="V142" i="1"/>
  <c r="T142" i="1" s="1"/>
  <c r="Q142" i="1"/>
  <c r="V141" i="1"/>
  <c r="T141" i="1" s="1"/>
  <c r="Q141" i="1"/>
  <c r="V140" i="1"/>
  <c r="T140" i="1" s="1"/>
  <c r="Q140" i="1"/>
  <c r="V139" i="1"/>
  <c r="T139" i="1" s="1"/>
  <c r="Q139" i="1"/>
  <c r="V138" i="1"/>
  <c r="T138" i="1" s="1"/>
  <c r="Q138" i="1"/>
  <c r="V137" i="1"/>
  <c r="T137" i="1" s="1"/>
  <c r="Q137" i="1"/>
  <c r="V136" i="1"/>
  <c r="T136" i="1" s="1"/>
  <c r="Q136" i="1"/>
  <c r="V135" i="1"/>
  <c r="T135" i="1" s="1"/>
  <c r="Q135" i="1"/>
  <c r="V134" i="1"/>
  <c r="T134" i="1" s="1"/>
  <c r="Q134" i="1"/>
  <c r="V133" i="1"/>
  <c r="T133" i="1" s="1"/>
  <c r="Q133" i="1"/>
  <c r="V132" i="1"/>
  <c r="T132" i="1" s="1"/>
  <c r="Q132" i="1"/>
  <c r="V131" i="1"/>
  <c r="T131" i="1" s="1"/>
  <c r="Q131" i="1"/>
  <c r="V130" i="1"/>
  <c r="T130" i="1" s="1"/>
  <c r="Q130" i="1"/>
  <c r="V129" i="1"/>
  <c r="T129" i="1" s="1"/>
  <c r="Q129" i="1"/>
  <c r="V128" i="1"/>
  <c r="T128" i="1" s="1"/>
  <c r="Q128" i="1"/>
  <c r="V127" i="1"/>
  <c r="T127" i="1" s="1"/>
  <c r="Q127" i="1"/>
  <c r="V126" i="1" l="1"/>
  <c r="T126" i="1" s="1"/>
  <c r="Q126" i="1"/>
  <c r="V125" i="1"/>
  <c r="T125" i="1" s="1"/>
  <c r="Q125" i="1"/>
  <c r="V124" i="1"/>
  <c r="T124" i="1" s="1"/>
  <c r="Q124" i="1"/>
  <c r="V123" i="1"/>
  <c r="T123" i="1" s="1"/>
  <c r="Q123" i="1"/>
  <c r="V122" i="1"/>
  <c r="T122" i="1" s="1"/>
  <c r="Q122" i="1"/>
  <c r="V121" i="1"/>
  <c r="T121" i="1" s="1"/>
  <c r="Q121" i="1"/>
  <c r="V120" i="1"/>
  <c r="T120" i="1" s="1"/>
  <c r="Q120" i="1"/>
  <c r="V119" i="1"/>
  <c r="T119" i="1" s="1"/>
  <c r="Q119" i="1"/>
  <c r="V118" i="1"/>
  <c r="T118" i="1" s="1"/>
  <c r="Q118" i="1"/>
  <c r="V117" i="1"/>
  <c r="T117" i="1" s="1"/>
  <c r="Q117" i="1"/>
  <c r="V116" i="1"/>
  <c r="T116" i="1" s="1"/>
  <c r="Q116" i="1"/>
  <c r="V115" i="1"/>
  <c r="T115" i="1" s="1"/>
  <c r="Q115" i="1"/>
  <c r="V114" i="1"/>
  <c r="T114" i="1" s="1"/>
  <c r="Q114" i="1"/>
  <c r="V113" i="1"/>
  <c r="T113" i="1" s="1"/>
  <c r="Q113" i="1"/>
  <c r="V112" i="1"/>
  <c r="T112" i="1" s="1"/>
  <c r="Q112" i="1"/>
  <c r="V111" i="1"/>
  <c r="T111" i="1" s="1"/>
  <c r="Q111" i="1"/>
  <c r="V110" i="1"/>
  <c r="T110" i="1" s="1"/>
  <c r="Q110" i="1"/>
  <c r="V109" i="1"/>
  <c r="T109" i="1" s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V2" i="1"/>
  <c r="T2" i="1" s="1"/>
  <c r="Q2" i="1"/>
  <c r="R2" i="1" s="1"/>
  <c r="P2" i="1"/>
  <c r="P3" i="1" s="1"/>
  <c r="R3" i="1" l="1"/>
  <c r="S3" i="1" s="1"/>
  <c r="U3" i="1" s="1"/>
  <c r="P4" i="1"/>
  <c r="S2" i="1"/>
  <c r="U2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P5" i="1"/>
  <c r="S4" i="1" l="1"/>
  <c r="U4" i="1" s="1"/>
  <c r="P6" i="1"/>
  <c r="S5" i="1"/>
  <c r="U5" i="1" s="1"/>
  <c r="P7" i="1" l="1"/>
  <c r="S6" i="1"/>
  <c r="U6" i="1" s="1"/>
  <c r="P8" i="1" l="1"/>
  <c r="S7" i="1"/>
  <c r="U7" i="1" s="1"/>
  <c r="P9" i="1" l="1"/>
  <c r="S8" i="1"/>
  <c r="U8" i="1" s="1"/>
  <c r="P10" i="1" l="1"/>
  <c r="S9" i="1"/>
  <c r="U9" i="1" s="1"/>
  <c r="P11" i="1" l="1"/>
  <c r="S10" i="1"/>
  <c r="U10" i="1" s="1"/>
  <c r="P12" i="1" l="1"/>
  <c r="S11" i="1"/>
  <c r="U11" i="1" s="1"/>
  <c r="S12" i="1" l="1"/>
  <c r="U12" i="1" s="1"/>
  <c r="P13" i="1"/>
  <c r="P14" i="1" l="1"/>
  <c r="S13" i="1"/>
  <c r="U13" i="1" s="1"/>
  <c r="P15" i="1" l="1"/>
  <c r="S14" i="1"/>
  <c r="U14" i="1" s="1"/>
  <c r="P16" i="1" l="1"/>
  <c r="S15" i="1"/>
  <c r="U15" i="1" s="1"/>
  <c r="S16" i="1" l="1"/>
  <c r="U16" i="1" s="1"/>
  <c r="P17" i="1"/>
  <c r="P18" i="1" l="1"/>
  <c r="S17" i="1"/>
  <c r="U17" i="1" s="1"/>
  <c r="P19" i="1" l="1"/>
  <c r="S18" i="1"/>
  <c r="U18" i="1" s="1"/>
  <c r="P20" i="1" l="1"/>
  <c r="S19" i="1"/>
  <c r="U19" i="1" s="1"/>
  <c r="P21" i="1" l="1"/>
  <c r="S20" i="1"/>
  <c r="U20" i="1" s="1"/>
  <c r="P22" i="1" l="1"/>
  <c r="S21" i="1"/>
  <c r="U21" i="1" s="1"/>
  <c r="P23" i="1" l="1"/>
  <c r="S22" i="1"/>
  <c r="U22" i="1" s="1"/>
  <c r="P24" i="1" l="1"/>
  <c r="S23" i="1"/>
  <c r="U23" i="1" s="1"/>
  <c r="P25" i="1" l="1"/>
  <c r="S24" i="1"/>
  <c r="U24" i="1" s="1"/>
  <c r="P26" i="1" l="1"/>
  <c r="S25" i="1"/>
  <c r="U25" i="1" s="1"/>
  <c r="P27" i="1" l="1"/>
  <c r="S26" i="1"/>
  <c r="U26" i="1" s="1"/>
  <c r="P28" i="1" l="1"/>
  <c r="S27" i="1"/>
  <c r="U27" i="1" s="1"/>
  <c r="S28" i="1" l="1"/>
  <c r="U28" i="1" s="1"/>
  <c r="P29" i="1"/>
  <c r="P30" i="1" l="1"/>
  <c r="S29" i="1"/>
  <c r="U29" i="1" s="1"/>
  <c r="P31" i="1" l="1"/>
  <c r="S30" i="1"/>
  <c r="U30" i="1" s="1"/>
  <c r="S31" i="1" l="1"/>
  <c r="U31" i="1" s="1"/>
  <c r="P32" i="1"/>
  <c r="S32" i="1" l="1"/>
  <c r="U32" i="1" s="1"/>
  <c r="P33" i="1"/>
  <c r="P34" i="1" l="1"/>
  <c r="S33" i="1"/>
  <c r="U33" i="1" s="1"/>
  <c r="P35" i="1" l="1"/>
  <c r="S34" i="1"/>
  <c r="U34" i="1" s="1"/>
  <c r="P36" i="1" l="1"/>
  <c r="S35" i="1"/>
  <c r="U35" i="1" s="1"/>
  <c r="P37" i="1" l="1"/>
  <c r="S36" i="1"/>
  <c r="U36" i="1" s="1"/>
  <c r="P38" i="1" l="1"/>
  <c r="S37" i="1"/>
  <c r="U37" i="1" s="1"/>
  <c r="P39" i="1" l="1"/>
  <c r="S38" i="1"/>
  <c r="U38" i="1" s="1"/>
  <c r="P40" i="1" l="1"/>
  <c r="S39" i="1"/>
  <c r="U39" i="1" s="1"/>
  <c r="P41" i="1" l="1"/>
  <c r="S40" i="1"/>
  <c r="U40" i="1" s="1"/>
  <c r="P42" i="1" l="1"/>
  <c r="S41" i="1"/>
  <c r="U41" i="1" s="1"/>
  <c r="P43" i="1" l="1"/>
  <c r="S42" i="1"/>
  <c r="U42" i="1" s="1"/>
  <c r="P44" i="1" l="1"/>
  <c r="S43" i="1"/>
  <c r="U43" i="1" s="1"/>
  <c r="S44" i="1" l="1"/>
  <c r="U44" i="1" s="1"/>
  <c r="P45" i="1"/>
  <c r="P46" i="1" l="1"/>
  <c r="S45" i="1"/>
  <c r="U45" i="1" s="1"/>
  <c r="P47" i="1" l="1"/>
  <c r="S46" i="1"/>
  <c r="U46" i="1" s="1"/>
  <c r="P48" i="1" l="1"/>
  <c r="S47" i="1"/>
  <c r="U47" i="1" s="1"/>
  <c r="P49" i="1" l="1"/>
  <c r="S48" i="1"/>
  <c r="U48" i="1" s="1"/>
  <c r="P50" i="1" l="1"/>
  <c r="S49" i="1"/>
  <c r="U49" i="1" s="1"/>
  <c r="P51" i="1" l="1"/>
  <c r="S50" i="1"/>
  <c r="U50" i="1" s="1"/>
  <c r="P52" i="1" l="1"/>
  <c r="S51" i="1"/>
  <c r="U51" i="1" s="1"/>
  <c r="S52" i="1" l="1"/>
  <c r="U52" i="1" s="1"/>
  <c r="P53" i="1"/>
  <c r="P54" i="1" l="1"/>
  <c r="S53" i="1"/>
  <c r="U53" i="1" s="1"/>
  <c r="P55" i="1" l="1"/>
  <c r="S54" i="1"/>
  <c r="U54" i="1" s="1"/>
  <c r="P56" i="1" l="1"/>
  <c r="S55" i="1"/>
  <c r="U55" i="1" s="1"/>
  <c r="P57" i="1" l="1"/>
  <c r="S56" i="1"/>
  <c r="U56" i="1" s="1"/>
  <c r="P58" i="1" l="1"/>
  <c r="S57" i="1"/>
  <c r="U57" i="1" s="1"/>
  <c r="P59" i="1" l="1"/>
  <c r="S58" i="1"/>
  <c r="U58" i="1" s="1"/>
  <c r="P60" i="1" l="1"/>
  <c r="S59" i="1"/>
  <c r="U59" i="1" s="1"/>
  <c r="P61" i="1" l="1"/>
  <c r="S60" i="1"/>
  <c r="U60" i="1" s="1"/>
  <c r="P62" i="1" l="1"/>
  <c r="S61" i="1"/>
  <c r="U61" i="1" s="1"/>
  <c r="S62" i="1" l="1"/>
  <c r="U62" i="1" s="1"/>
  <c r="P63" i="1"/>
  <c r="P64" i="1" l="1"/>
  <c r="S63" i="1"/>
  <c r="U63" i="1" s="1"/>
  <c r="P65" i="1" l="1"/>
  <c r="S64" i="1"/>
  <c r="U64" i="1" s="1"/>
  <c r="S65" i="1" l="1"/>
  <c r="U65" i="1" s="1"/>
  <c r="P66" i="1"/>
  <c r="P67" i="1" l="1"/>
  <c r="S66" i="1"/>
  <c r="U66" i="1" s="1"/>
  <c r="P68" i="1" l="1"/>
  <c r="S67" i="1"/>
  <c r="U67" i="1" s="1"/>
  <c r="P69" i="1" l="1"/>
  <c r="S68" i="1"/>
  <c r="U68" i="1" s="1"/>
  <c r="S69" i="1" l="1"/>
  <c r="U69" i="1" s="1"/>
  <c r="P70" i="1"/>
  <c r="S70" i="1" l="1"/>
  <c r="U70" i="1" s="1"/>
  <c r="P71" i="1"/>
  <c r="P72" i="1" l="1"/>
  <c r="S71" i="1"/>
  <c r="U71" i="1" s="1"/>
  <c r="P73" i="1" l="1"/>
  <c r="S72" i="1"/>
  <c r="U72" i="1" s="1"/>
  <c r="P74" i="1" l="1"/>
  <c r="S73" i="1"/>
  <c r="U73" i="1" s="1"/>
  <c r="P75" i="1" l="1"/>
  <c r="S74" i="1"/>
  <c r="U74" i="1" s="1"/>
  <c r="P76" i="1" l="1"/>
  <c r="S75" i="1"/>
  <c r="U75" i="1" s="1"/>
  <c r="P77" i="1" l="1"/>
  <c r="S76" i="1"/>
  <c r="U76" i="1" s="1"/>
  <c r="P78" i="1" l="1"/>
  <c r="S77" i="1"/>
  <c r="U77" i="1" s="1"/>
  <c r="P79" i="1" l="1"/>
  <c r="S78" i="1"/>
  <c r="U78" i="1" s="1"/>
  <c r="P80" i="1" l="1"/>
  <c r="S79" i="1"/>
  <c r="U79" i="1" s="1"/>
  <c r="P81" i="1" l="1"/>
  <c r="S80" i="1"/>
  <c r="U80" i="1" s="1"/>
  <c r="P82" i="1" l="1"/>
  <c r="S81" i="1"/>
  <c r="U81" i="1" s="1"/>
  <c r="S82" i="1" l="1"/>
  <c r="U82" i="1" s="1"/>
  <c r="P83" i="1"/>
  <c r="P84" i="1" l="1"/>
  <c r="S83" i="1"/>
  <c r="U83" i="1" s="1"/>
  <c r="P85" i="1" l="1"/>
  <c r="S84" i="1"/>
  <c r="U84" i="1" s="1"/>
  <c r="P86" i="1" l="1"/>
  <c r="S85" i="1"/>
  <c r="U85" i="1" s="1"/>
  <c r="S86" i="1" l="1"/>
  <c r="U86" i="1" s="1"/>
  <c r="P87" i="1"/>
  <c r="P88" i="1" l="1"/>
  <c r="S87" i="1"/>
  <c r="U87" i="1" s="1"/>
  <c r="P89" i="1" l="1"/>
  <c r="S88" i="1"/>
  <c r="U88" i="1" s="1"/>
  <c r="P90" i="1" l="1"/>
  <c r="S89" i="1"/>
  <c r="U89" i="1" s="1"/>
  <c r="S90" i="1" l="1"/>
  <c r="U90" i="1" s="1"/>
  <c r="P91" i="1"/>
  <c r="P92" i="1" l="1"/>
  <c r="S91" i="1"/>
  <c r="U91" i="1" s="1"/>
  <c r="P93" i="1" l="1"/>
  <c r="S92" i="1"/>
  <c r="U92" i="1" s="1"/>
  <c r="P94" i="1" l="1"/>
  <c r="S93" i="1"/>
  <c r="U93" i="1" s="1"/>
  <c r="S94" i="1" l="1"/>
  <c r="U94" i="1" s="1"/>
  <c r="P95" i="1"/>
  <c r="P96" i="1" l="1"/>
  <c r="S95" i="1"/>
  <c r="U95" i="1" s="1"/>
  <c r="P97" i="1" l="1"/>
  <c r="S96" i="1"/>
  <c r="U96" i="1" s="1"/>
  <c r="P98" i="1" l="1"/>
  <c r="S97" i="1"/>
  <c r="U97" i="1" s="1"/>
  <c r="S98" i="1" l="1"/>
  <c r="U98" i="1" s="1"/>
  <c r="P99" i="1"/>
  <c r="P100" i="1" l="1"/>
  <c r="S99" i="1"/>
  <c r="U99" i="1" s="1"/>
  <c r="P101" i="1" l="1"/>
  <c r="S100" i="1"/>
  <c r="U100" i="1" s="1"/>
  <c r="P102" i="1" l="1"/>
  <c r="S101" i="1"/>
  <c r="U101" i="1" s="1"/>
  <c r="P103" i="1" l="1"/>
  <c r="S102" i="1"/>
  <c r="U102" i="1" s="1"/>
  <c r="P104" i="1" l="1"/>
  <c r="S103" i="1"/>
  <c r="U103" i="1" s="1"/>
  <c r="P105" i="1" l="1"/>
  <c r="S104" i="1"/>
  <c r="U104" i="1" s="1"/>
  <c r="P106" i="1" l="1"/>
  <c r="S105" i="1"/>
  <c r="U105" i="1" s="1"/>
  <c r="S106" i="1" l="1"/>
  <c r="U106" i="1" s="1"/>
  <c r="P107" i="1"/>
  <c r="P108" i="1" l="1"/>
  <c r="S107" i="1"/>
  <c r="U107" i="1" s="1"/>
  <c r="P109" i="1" l="1"/>
  <c r="S108" i="1"/>
  <c r="U108" i="1" s="1"/>
  <c r="P110" i="1" l="1"/>
  <c r="S109" i="1"/>
  <c r="U109" i="1" s="1"/>
  <c r="P111" i="1" l="1"/>
  <c r="S110" i="1"/>
  <c r="U110" i="1" s="1"/>
  <c r="P112" i="1" l="1"/>
  <c r="S111" i="1"/>
  <c r="U111" i="1" s="1"/>
  <c r="P113" i="1" l="1"/>
  <c r="S112" i="1"/>
  <c r="U112" i="1" s="1"/>
  <c r="P114" i="1" l="1"/>
  <c r="S113" i="1"/>
  <c r="U113" i="1" s="1"/>
  <c r="S114" i="1" l="1"/>
  <c r="U114" i="1" s="1"/>
  <c r="P115" i="1"/>
  <c r="P116" i="1" l="1"/>
  <c r="S115" i="1"/>
  <c r="U115" i="1" s="1"/>
  <c r="P117" i="1" l="1"/>
  <c r="S116" i="1"/>
  <c r="U116" i="1" s="1"/>
  <c r="P118" i="1" l="1"/>
  <c r="S117" i="1"/>
  <c r="U117" i="1" s="1"/>
  <c r="S118" i="1" l="1"/>
  <c r="U118" i="1" s="1"/>
  <c r="P119" i="1"/>
  <c r="P120" i="1" l="1"/>
  <c r="S119" i="1"/>
  <c r="U119" i="1" s="1"/>
  <c r="P121" i="1" l="1"/>
  <c r="S120" i="1"/>
  <c r="U120" i="1" s="1"/>
  <c r="P122" i="1" l="1"/>
  <c r="S121" i="1"/>
  <c r="U121" i="1" s="1"/>
  <c r="S122" i="1" l="1"/>
  <c r="U122" i="1" s="1"/>
  <c r="P123" i="1"/>
  <c r="P124" i="1" l="1"/>
  <c r="S123" i="1"/>
  <c r="U123" i="1" s="1"/>
  <c r="P125" i="1" l="1"/>
  <c r="S124" i="1"/>
  <c r="U124" i="1" s="1"/>
  <c r="P126" i="1" l="1"/>
  <c r="P127" i="1" s="1"/>
  <c r="S125" i="1"/>
  <c r="U125" i="1" s="1"/>
  <c r="P128" i="1" l="1"/>
  <c r="S127" i="1"/>
  <c r="U127" i="1" s="1"/>
  <c r="S126" i="1"/>
  <c r="U126" i="1" s="1"/>
  <c r="P129" i="1" l="1"/>
  <c r="S128" i="1"/>
  <c r="U128" i="1" s="1"/>
  <c r="S129" i="1" l="1"/>
  <c r="U129" i="1" s="1"/>
  <c r="P130" i="1"/>
  <c r="P131" i="1" l="1"/>
  <c r="S130" i="1"/>
  <c r="U130" i="1" s="1"/>
  <c r="P132" i="1" l="1"/>
  <c r="S131" i="1"/>
  <c r="U131" i="1" s="1"/>
  <c r="S132" i="1" l="1"/>
  <c r="U132" i="1" s="1"/>
  <c r="P133" i="1"/>
  <c r="P134" i="1" l="1"/>
  <c r="S133" i="1"/>
  <c r="U133" i="1" s="1"/>
  <c r="P135" i="1" l="1"/>
  <c r="S134" i="1"/>
  <c r="U134" i="1" s="1"/>
  <c r="S135" i="1" l="1"/>
  <c r="U135" i="1" s="1"/>
  <c r="P136" i="1"/>
  <c r="P137" i="1" l="1"/>
  <c r="S136" i="1"/>
  <c r="U136" i="1" s="1"/>
  <c r="P138" i="1" l="1"/>
  <c r="S137" i="1"/>
  <c r="U137" i="1" s="1"/>
  <c r="P139" i="1" l="1"/>
  <c r="S138" i="1"/>
  <c r="U138" i="1" s="1"/>
  <c r="P140" i="1" l="1"/>
  <c r="S139" i="1"/>
  <c r="U139" i="1" s="1"/>
  <c r="P141" i="1" l="1"/>
  <c r="S140" i="1"/>
  <c r="U140" i="1" s="1"/>
  <c r="P142" i="1" l="1"/>
  <c r="S141" i="1"/>
  <c r="U141" i="1" s="1"/>
  <c r="P143" i="1" l="1"/>
  <c r="S142" i="1"/>
  <c r="U142" i="1" s="1"/>
  <c r="P144" i="1" l="1"/>
  <c r="S143" i="1"/>
  <c r="U143" i="1" s="1"/>
  <c r="P145" i="1" l="1"/>
  <c r="S144" i="1"/>
  <c r="U144" i="1" s="1"/>
  <c r="P146" i="1" l="1"/>
  <c r="S145" i="1"/>
  <c r="U145" i="1" s="1"/>
  <c r="P147" i="1" l="1"/>
  <c r="S146" i="1"/>
  <c r="U146" i="1" s="1"/>
  <c r="P148" i="1" l="1"/>
  <c r="S147" i="1"/>
  <c r="U147" i="1" s="1"/>
  <c r="P149" i="1" l="1"/>
  <c r="S148" i="1"/>
  <c r="U148" i="1" s="1"/>
  <c r="P150" i="1" l="1"/>
  <c r="S149" i="1"/>
  <c r="U149" i="1" s="1"/>
  <c r="P151" i="1" l="1"/>
  <c r="S150" i="1"/>
  <c r="U150" i="1" s="1"/>
  <c r="P152" i="1" l="1"/>
  <c r="S151" i="1"/>
  <c r="U151" i="1" s="1"/>
  <c r="S152" i="1" l="1"/>
  <c r="U152" i="1" s="1"/>
  <c r="P153" i="1"/>
  <c r="S153" i="1" s="1"/>
  <c r="U153" i="1" s="1"/>
</calcChain>
</file>

<file path=xl/sharedStrings.xml><?xml version="1.0" encoding="utf-8"?>
<sst xmlns="http://schemas.openxmlformats.org/spreadsheetml/2006/main" count="1409" uniqueCount="426">
  <si>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</si>
  <si>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</si>
  <si>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</si>
  <si>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</si>
  <si>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</si>
  <si>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</si>
  <si>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</si>
  <si>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</si>
  <si>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</si>
  <si>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</si>
  <si>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</si>
  <si>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</si>
  <si>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</si>
  <si>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</si>
  <si>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</si>
  <si>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</si>
  <si>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</si>
  <si>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</si>
  <si>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Treffer</t>
  </si>
  <si>
    <t>Anzahl</t>
  </si>
  <si>
    <t>Einheiten</t>
  </si>
  <si>
    <t>ja</t>
  </si>
  <si>
    <t>Tippgeber</t>
  </si>
  <si>
    <t>ma</t>
  </si>
  <si>
    <t>Bet365</t>
  </si>
  <si>
    <t>asian</t>
  </si>
  <si>
    <t>Live</t>
  </si>
  <si>
    <t>df</t>
  </si>
  <si>
    <t>betano</t>
  </si>
  <si>
    <t>1-1</t>
  </si>
  <si>
    <t>1 asian -1,75</t>
  </si>
  <si>
    <t>Testspiel</t>
  </si>
  <si>
    <t>2 asian -1,25</t>
  </si>
  <si>
    <t>0-0</t>
  </si>
  <si>
    <t>2 asian -0,75</t>
  </si>
  <si>
    <t>0-1</t>
  </si>
  <si>
    <t>Fussball</t>
  </si>
  <si>
    <t>1-2</t>
  </si>
  <si>
    <t>1 asian -1,5</t>
  </si>
  <si>
    <t>2-2</t>
  </si>
  <si>
    <t>Amateure</t>
  </si>
  <si>
    <t>1 asian -1,25</t>
  </si>
  <si>
    <t>4-2</t>
  </si>
  <si>
    <t>5-0</t>
  </si>
  <si>
    <t>1
1 asian -1,25</t>
  </si>
  <si>
    <t>wahnsinn</t>
  </si>
  <si>
    <t>2 asian 0</t>
  </si>
  <si>
    <t>1 HC -1</t>
  </si>
  <si>
    <t>1-0</t>
  </si>
  <si>
    <t>2 asian -6</t>
  </si>
  <si>
    <t>1x</t>
  </si>
  <si>
    <t>da</t>
  </si>
  <si>
    <t>4-0</t>
  </si>
  <si>
    <t>1-3</t>
  </si>
  <si>
    <t>2-0</t>
  </si>
  <si>
    <t>1 asian -2</t>
  </si>
  <si>
    <t>2-1</t>
  </si>
  <si>
    <t>0-2</t>
  </si>
  <si>
    <t>2 asian -4,25</t>
  </si>
  <si>
    <t>X2</t>
  </si>
  <si>
    <t>2 asian -2,75</t>
  </si>
  <si>
    <t>wow</t>
  </si>
  <si>
    <t>2 asian -1</t>
  </si>
  <si>
    <t>2-3</t>
  </si>
  <si>
    <t>3-1</t>
  </si>
  <si>
    <t>Chancenwucher</t>
  </si>
  <si>
    <t>6-2</t>
  </si>
  <si>
    <t>2 asian -2,5</t>
  </si>
  <si>
    <t>1
1</t>
  </si>
  <si>
    <t>0-4</t>
  </si>
  <si>
    <t>betfair</t>
  </si>
  <si>
    <t>Elfer verschossen</t>
  </si>
  <si>
    <t>1
X2</t>
  </si>
  <si>
    <t>2 asian -1,75</t>
  </si>
  <si>
    <t>2
2</t>
  </si>
  <si>
    <t>1-4</t>
  </si>
  <si>
    <t>1-3
0-3</t>
  </si>
  <si>
    <t>X2
2</t>
  </si>
  <si>
    <t>2
1</t>
  </si>
  <si>
    <t>Kombi</t>
  </si>
  <si>
    <t>2
1 asian -1,5</t>
  </si>
  <si>
    <t>GEWINN</t>
  </si>
  <si>
    <t>Monatsstand</t>
  </si>
  <si>
    <t>Meuselwitz - Nordhausen
Hertha II - Lichtenberg</t>
  </si>
  <si>
    <r>
      <rPr>
        <b/>
        <sz val="10"/>
        <color rgb="FF00B050"/>
        <rFont val="Arial"/>
        <family val="2"/>
      </rPr>
      <t>1-3</t>
    </r>
    <r>
      <rPr>
        <b/>
        <sz val="10"/>
        <color rgb="FFFF0000"/>
        <rFont val="Arial"/>
        <family val="2"/>
      </rPr>
      <t xml:space="preserve">
2-4</t>
    </r>
  </si>
  <si>
    <t>Dijon - Paris
City - Southampton</t>
  </si>
  <si>
    <t>2 asian -1,5
1 asian -1,5</t>
  </si>
  <si>
    <t>2-1
2-1</t>
  </si>
  <si>
    <t>Seelow - TB Berlin
BW Berlin - Strausberg
Kahl - Seligenporten</t>
  </si>
  <si>
    <t>2
1
2</t>
  </si>
  <si>
    <r>
      <t xml:space="preserve">2-1
</t>
    </r>
    <r>
      <rPr>
        <b/>
        <sz val="10"/>
        <color rgb="FF00B050"/>
        <rFont val="Arial"/>
        <family val="2"/>
      </rPr>
      <t>3-0
1-4</t>
    </r>
  </si>
  <si>
    <t>Chancenwucher, 3x Latte</t>
  </si>
  <si>
    <t>Warriors - Spurs
Real - Betis</t>
  </si>
  <si>
    <t>2 HC -4,5
1</t>
  </si>
  <si>
    <r>
      <rPr>
        <b/>
        <sz val="10"/>
        <color rgb="FF00B050"/>
        <rFont val="Arial"/>
        <family val="2"/>
      </rPr>
      <t>110-127</t>
    </r>
    <r>
      <rPr>
        <b/>
        <sz val="10"/>
        <color rgb="FFFF0000"/>
        <rFont val="Arial"/>
        <family val="2"/>
      </rPr>
      <t xml:space="preserve">
0-0</t>
    </r>
  </si>
  <si>
    <t>Gladbach II - Haltern</t>
  </si>
  <si>
    <t>3-2</t>
  </si>
  <si>
    <t>84. + 90. Gegentor</t>
  </si>
  <si>
    <t>Schalke II - Homberg</t>
  </si>
  <si>
    <t>Fernwald - Griesheim</t>
  </si>
  <si>
    <t>Baunatal - Neuhof
Wolfsburg II - HSV H.</t>
  </si>
  <si>
    <r>
      <t xml:space="preserve">1-1
</t>
    </r>
    <r>
      <rPr>
        <b/>
        <sz val="10"/>
        <color rgb="FF00B050"/>
        <rFont val="Arial"/>
        <family val="2"/>
      </rPr>
      <t>5-0</t>
    </r>
  </si>
  <si>
    <t>Frankfurt - Bayern
Levante - Barca</t>
  </si>
  <si>
    <t>1 over 1,5 Gelbe
2</t>
  </si>
  <si>
    <t>1
3-1</t>
  </si>
  <si>
    <t>BW Berlin - Strausbreg
Türkücü - Schalding
Kahl - Seligenporten</t>
  </si>
  <si>
    <t>1
1 asian -1,5
2</t>
  </si>
  <si>
    <t>3-0
3-0
1-4</t>
  </si>
  <si>
    <t>Kassel - Walldorf
City - Southampton</t>
  </si>
  <si>
    <t>1 asian -1,25
1 asian -1,5</t>
  </si>
  <si>
    <r>
      <t xml:space="preserve">4-0
</t>
    </r>
    <r>
      <rPr>
        <b/>
        <sz val="10"/>
        <color rgb="FFFF0000"/>
        <rFont val="Arial"/>
        <family val="2"/>
      </rPr>
      <t>2-1</t>
    </r>
  </si>
  <si>
    <t>Chancenwucher lächerlich</t>
  </si>
  <si>
    <t>Stuttgart II - Pforzheim</t>
  </si>
  <si>
    <t xml:space="preserve"> 1 asian -0,5</t>
  </si>
  <si>
    <t>RW Essen - Lotte
Lippstadt - Rödinghausen</t>
  </si>
  <si>
    <t>1
2</t>
  </si>
  <si>
    <t>4-1
0-4</t>
  </si>
  <si>
    <t>Steinbach - Balingen
Velbert - Cronenberger</t>
  </si>
  <si>
    <t>Linx - Sandhausen II</t>
  </si>
  <si>
    <t>NaVi - Astralis
Cottbus - Bischofswerdaer</t>
  </si>
  <si>
    <r>
      <rPr>
        <b/>
        <sz val="10"/>
        <color rgb="FF0070C0"/>
        <rFont val="Arial"/>
        <family val="2"/>
      </rPr>
      <t>15-15</t>
    </r>
    <r>
      <rPr>
        <b/>
        <sz val="10"/>
        <color rgb="FF00B050"/>
        <rFont val="Arial"/>
        <family val="2"/>
      </rPr>
      <t xml:space="preserve">
2-0</t>
    </r>
  </si>
  <si>
    <t>Leipzig - Mainz</t>
  </si>
  <si>
    <t>Dassendorf - Wandsbeker
Chargers - Packers</t>
  </si>
  <si>
    <t>NFL</t>
  </si>
  <si>
    <r>
      <t xml:space="preserve">2-1
</t>
    </r>
    <r>
      <rPr>
        <b/>
        <sz val="10"/>
        <color rgb="FFFF0000"/>
        <rFont val="Arial"/>
        <family val="2"/>
      </rPr>
      <t>26-11</t>
    </r>
  </si>
  <si>
    <t>Hürth - Arnoldsweiler</t>
  </si>
  <si>
    <t>1 asian -0,25</t>
  </si>
  <si>
    <t>Ginsheim - Waldgirmes</t>
  </si>
  <si>
    <t>5-2</t>
  </si>
  <si>
    <t>Bremen III - Schwachhausen
Oldenburg - Tündern</t>
  </si>
  <si>
    <t>2 asian -1,5
1 asian -1,75</t>
  </si>
  <si>
    <t>2-5
4-0</t>
  </si>
  <si>
    <t>Hertha 06 - Zehlendorf
Niederwenigern - Schonnebeck</t>
  </si>
  <si>
    <t>2 asian -1,25
2</t>
  </si>
  <si>
    <t>Bills - Redskins
Broncos - Browns</t>
  </si>
  <si>
    <r>
      <t xml:space="preserve">24-9
</t>
    </r>
    <r>
      <rPr>
        <b/>
        <sz val="10"/>
        <color rgb="FFFF0000"/>
        <rFont val="Arial"/>
        <family val="2"/>
      </rPr>
      <t>24-19</t>
    </r>
  </si>
  <si>
    <t>Barcelona - Slavia</t>
  </si>
  <si>
    <t>Chelsea - Ajax</t>
  </si>
  <si>
    <t>Karten</t>
  </si>
  <si>
    <t>Kovacic Gelb</t>
  </si>
  <si>
    <t>lächerilch</t>
  </si>
  <si>
    <t>Bergamo - City
Zagreb - Donetsk
Leverkusen - Atletico
Belgrad - Tottenham</t>
  </si>
  <si>
    <t>over 2,5
over 4,5 Karten
over 3,5 Karten
over 1,5 Karten 1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</si>
  <si>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9
7
</t>
    </r>
    <r>
      <rPr>
        <b/>
        <sz val="10"/>
        <color rgb="FFFF0000"/>
        <rFont val="Arial"/>
        <family val="2"/>
      </rPr>
      <t>1</t>
    </r>
  </si>
  <si>
    <t>Paris - Brügge
Real - Galatasary</t>
  </si>
  <si>
    <t>1 asian -1,5
1 asian -1,5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</si>
  <si>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5-0</t>
    </r>
  </si>
  <si>
    <t>Belgrad - Tottenham</t>
  </si>
  <si>
    <t>Petrovic Gelb</t>
  </si>
  <si>
    <t>Rockets - Warriors
Clippers - Bucks</t>
  </si>
  <si>
    <t>NBA</t>
  </si>
  <si>
    <t>1 asian -13
2 asian -4</t>
  </si>
  <si>
    <t>129-112
124-129</t>
  </si>
  <si>
    <t>Spurs - OKC
Clippers - Blazers</t>
  </si>
  <si>
    <t>121-112
107-101</t>
  </si>
  <si>
    <t>Eltersdorf - Ammerthal
Worms - Ludwigshafen</t>
  </si>
  <si>
    <t>3-2
3-2</t>
  </si>
  <si>
    <t>Victoria Hamburg - Bramfelder
Sandersdorfer - Wacker II</t>
  </si>
  <si>
    <t>1/1
X2</t>
  </si>
  <si>
    <r>
      <t xml:space="preserve">2-0/5-0
</t>
    </r>
    <r>
      <rPr>
        <b/>
        <sz val="10"/>
        <color rgb="FFFF0000"/>
        <rFont val="Arial"/>
        <family val="2"/>
      </rPr>
      <t>6-0</t>
    </r>
  </si>
  <si>
    <t>TeBe - Torgelower
Dachau - Pipinsried</t>
  </si>
  <si>
    <t>2-1
1-4</t>
  </si>
  <si>
    <t>Babelsberg - Rathenow
Blazers - Nets</t>
  </si>
  <si>
    <r>
      <t xml:space="preserve">3-2
</t>
    </r>
    <r>
      <rPr>
        <b/>
        <sz val="10"/>
        <color rgb="FFFF0000"/>
        <rFont val="Arial"/>
        <family val="2"/>
      </rPr>
      <t>115-119</t>
    </r>
  </si>
  <si>
    <t>Wolves - Warriors
Lakers - Heat</t>
  </si>
  <si>
    <t>1 asian -9
1 asian -6,5</t>
  </si>
  <si>
    <r>
      <rPr>
        <b/>
        <sz val="10"/>
        <color rgb="FFFF0000"/>
        <rFont val="Arial"/>
        <family val="2"/>
      </rPr>
      <t>125-119</t>
    </r>
    <r>
      <rPr>
        <b/>
        <sz val="10"/>
        <color rgb="FF00B050"/>
        <rFont val="Arial"/>
        <family val="2"/>
      </rPr>
      <t xml:space="preserve">
95-80</t>
    </r>
  </si>
  <si>
    <t>Magic - Grizzlies
Blazers - Nets</t>
  </si>
  <si>
    <t>1 asian -4
Irving over 25,5</t>
  </si>
  <si>
    <t>118-86
33</t>
  </si>
  <si>
    <t>Dorfmerkingen - Reutlingen</t>
  </si>
  <si>
    <t>Merseburg - Inter Leipzig</t>
  </si>
  <si>
    <t>Jeddeloh - Lübeck</t>
  </si>
  <si>
    <t>3-3</t>
  </si>
  <si>
    <t>94. 3-3</t>
  </si>
  <si>
    <t>Hadamar - Baunatal</t>
  </si>
  <si>
    <t>84. Elfer verballert</t>
  </si>
  <si>
    <t>Aachen - Bergisch
Barca - Vigo</t>
  </si>
  <si>
    <t>1 asian -1,5
1 asian -1,25</t>
  </si>
  <si>
    <t>3-0
4-1</t>
  </si>
  <si>
    <t>Maardu - Flora Tallin</t>
  </si>
  <si>
    <t>0-12</t>
  </si>
  <si>
    <t>Tottenham - Sheffield
Brest - PSG</t>
  </si>
  <si>
    <t>1
2 asian -1,25</t>
  </si>
  <si>
    <t>1-1
1-2</t>
  </si>
  <si>
    <t>Stadtallendorf - Hanau
Neuhof - Kassel</t>
  </si>
  <si>
    <t>3-1
1-4</t>
  </si>
  <si>
    <t>Hohenstein - Oberlausitz
Friedberg - Dreieich</t>
  </si>
  <si>
    <t>2
2 H2H</t>
  </si>
  <si>
    <r>
      <t xml:space="preserve">2-3
</t>
    </r>
    <r>
      <rPr>
        <b/>
        <sz val="10"/>
        <color rgb="FFFF0000"/>
        <rFont val="Arial"/>
        <family val="2"/>
      </rPr>
      <t>4-3</t>
    </r>
  </si>
  <si>
    <t>0-1 und 1-2 Führung</t>
  </si>
  <si>
    <t>Eibar - Real
Napoli - Genua</t>
  </si>
  <si>
    <r>
      <t xml:space="preserve">0-4
</t>
    </r>
    <r>
      <rPr>
        <b/>
        <sz val="10"/>
        <color rgb="FFFF0000"/>
        <rFont val="Arial"/>
        <family val="2"/>
      </rPr>
      <t>0-0</t>
    </r>
  </si>
  <si>
    <t>lächerlich</t>
  </si>
  <si>
    <t>Bayern - Dortmund</t>
  </si>
  <si>
    <t>Kimmich Gelb</t>
  </si>
  <si>
    <t>tipico</t>
  </si>
  <si>
    <t>Davies Gelb</t>
  </si>
  <si>
    <t>Bulls - Rockets
Astralis - 100Thieves</t>
  </si>
  <si>
    <t>NBA/Esports</t>
  </si>
  <si>
    <t>2 asian -4
1 -1,5</t>
  </si>
  <si>
    <t>94-117
3-0</t>
  </si>
  <si>
    <t>Rostock II - BW Berlin</t>
  </si>
  <si>
    <t>Schwachhausen - Geestemünde
Martinroda - Luckenwalde</t>
  </si>
  <si>
    <t>1/1
2/2</t>
  </si>
  <si>
    <r>
      <t xml:space="preserve">3-1/5-1
</t>
    </r>
    <r>
      <rPr>
        <b/>
        <sz val="10"/>
        <color rgb="FFFF0000"/>
        <rFont val="Arial"/>
        <family val="2"/>
      </rPr>
      <t>2-1</t>
    </r>
    <r>
      <rPr>
        <b/>
        <sz val="10"/>
        <color rgb="FF00B050"/>
        <rFont val="Arial"/>
        <family val="2"/>
      </rPr>
      <t>/3-4</t>
    </r>
  </si>
  <si>
    <t>Eddersheim - Griesheim
Vichttal - Düren</t>
  </si>
  <si>
    <t>2-0
0-2</t>
  </si>
  <si>
    <t>Teutonia - Curslack
Eichede - Eckernförder</t>
  </si>
  <si>
    <t>1 asian -1,5
1 asian -1,75</t>
  </si>
  <si>
    <t>4-1
3-0</t>
  </si>
  <si>
    <t>Zehlendorf - Seelow</t>
  </si>
  <si>
    <t>5-1</t>
  </si>
  <si>
    <t>Bocholt - Hilden
Meinerzhagen - Holzwickeder</t>
  </si>
  <si>
    <t>2-1
5-0</t>
  </si>
  <si>
    <t>Wuppertal - Essen
Pesch - Wegberg</t>
  </si>
  <si>
    <r>
      <t xml:space="preserve">1-2
</t>
    </r>
    <r>
      <rPr>
        <b/>
        <sz val="10"/>
        <color rgb="FFFF0000"/>
        <rFont val="Arial"/>
        <family val="2"/>
      </rPr>
      <t>2-0</t>
    </r>
  </si>
  <si>
    <t>Meerbusch - TVD Velbert</t>
  </si>
  <si>
    <t>Cronenberger - Velbert
Oberachern - Ilshofen</t>
  </si>
  <si>
    <t>1-4
3-2</t>
  </si>
  <si>
    <t>Freialdenhoven - Hürth
Arnoldsweiler - Breinig
Siegburger - Hennef
Wesseling - Fortuna II</t>
  </si>
  <si>
    <t>X2
X2
X2
X2</t>
  </si>
  <si>
    <r>
      <t xml:space="preserve">2-2
2-3
0-2
</t>
    </r>
    <r>
      <rPr>
        <b/>
        <sz val="10"/>
        <color rgb="FFFF0000"/>
        <rFont val="Arial"/>
        <family val="2"/>
      </rPr>
      <t>2-1</t>
    </r>
  </si>
  <si>
    <t>86. und 92.</t>
  </si>
  <si>
    <t>Titans - Kansas City Chiefs</t>
  </si>
  <si>
    <t>35-32</t>
  </si>
  <si>
    <t xml:space="preserve">lächerlichste </t>
  </si>
  <si>
    <t>Bengals - Ravens
Lakers - Raptors</t>
  </si>
  <si>
    <t>2 asian -5,5
1 asian -5,5</t>
  </si>
  <si>
    <r>
      <t xml:space="preserve">13-49
</t>
    </r>
    <r>
      <rPr>
        <b/>
        <sz val="10"/>
        <color rgb="FFFF0000"/>
        <rFont val="Arial"/>
        <family val="2"/>
      </rPr>
      <t>104-113</t>
    </r>
  </si>
  <si>
    <t>Spurs - Grizzlies
Warriors - Jazz</t>
  </si>
  <si>
    <t>1 asian -8,5
2 asian -5,5</t>
  </si>
  <si>
    <r>
      <rPr>
        <b/>
        <sz val="10"/>
        <color rgb="FFFF0000"/>
        <rFont val="Arial"/>
        <family val="2"/>
      </rPr>
      <t>109-113</t>
    </r>
    <r>
      <rPr>
        <b/>
        <sz val="10"/>
        <color rgb="FF00B050"/>
        <rFont val="Arial"/>
        <family val="2"/>
      </rPr>
      <t xml:space="preserve">
108-122</t>
    </r>
  </si>
  <si>
    <t>Weidenhausen - Steinbach
Merchweiler - Elversberg
Rohrbach - Saarbrücken</t>
  </si>
  <si>
    <t>2
2/2
2/2</t>
  </si>
  <si>
    <t>0-2
0-3/0-3
0-2/0-4</t>
  </si>
  <si>
    <t>Ehrang - RW Koblenz</t>
  </si>
  <si>
    <t>Tschechien - Kosovo</t>
  </si>
  <si>
    <t>next Goal 1</t>
  </si>
  <si>
    <t>Finnland - Lichtenstein
Stern - TeBe</t>
  </si>
  <si>
    <t>1 asian -1,5
2 asian -1,75</t>
  </si>
  <si>
    <r>
      <rPr>
        <b/>
        <sz val="10"/>
        <color rgb="FF00B050"/>
        <rFont val="Arial"/>
        <family val="2"/>
      </rPr>
      <t>3-0</t>
    </r>
    <r>
      <rPr>
        <b/>
        <sz val="10"/>
        <color rgb="FFFF0000"/>
        <rFont val="Arial"/>
        <family val="2"/>
      </rPr>
      <t xml:space="preserve">
1-3</t>
    </r>
  </si>
  <si>
    <t>krasse stats</t>
  </si>
  <si>
    <t>Bremen II - Heider</t>
  </si>
  <si>
    <t>Dänemark - gibraltar
Schweiz - Geogien</t>
  </si>
  <si>
    <t>1 asian -3,25
1 asian -1</t>
  </si>
  <si>
    <r>
      <t xml:space="preserve">6-0
</t>
    </r>
    <r>
      <rPr>
        <b/>
        <sz val="10"/>
        <color theme="4" tint="-0.249977111117893"/>
        <rFont val="Arial"/>
        <family val="2"/>
      </rPr>
      <t>1-0</t>
    </r>
  </si>
  <si>
    <t>Wegberg - Vichttal
Stadtallendorf - Dietkirchen
Stuttgart II - Dorfmerkingen</t>
  </si>
  <si>
    <t>1
1
1</t>
  </si>
  <si>
    <t>2-0
3-2
5-0</t>
  </si>
  <si>
    <t>Fulda - Griesheim
Friedberg - Kassel</t>
  </si>
  <si>
    <t>3-0
0-5</t>
  </si>
  <si>
    <t>Freiburger - Bissingen</t>
  </si>
  <si>
    <t>Gladbach II - Homberg</t>
  </si>
  <si>
    <t>Miersdorf - Fürstenwalde
Ravens - Texans</t>
  </si>
  <si>
    <t>2/2
1</t>
  </si>
  <si>
    <r>
      <t xml:space="preserve">1-1
</t>
    </r>
    <r>
      <rPr>
        <b/>
        <sz val="10"/>
        <color rgb="FF00B050"/>
        <rFont val="Arial"/>
        <family val="2"/>
      </rPr>
      <t>41-7</t>
    </r>
  </si>
  <si>
    <t>Stuttgart II - Dorfmerkingen</t>
  </si>
  <si>
    <t>Bamberg - Eltersdorf
Hennef - Frechen</t>
  </si>
  <si>
    <t>over 2,5
1</t>
  </si>
  <si>
    <r>
      <t xml:space="preserve">1-5
</t>
    </r>
    <r>
      <rPr>
        <b/>
        <sz val="10"/>
        <color rgb="FFFF0000"/>
        <rFont val="Arial"/>
        <family val="2"/>
      </rPr>
      <t>1-1</t>
    </r>
  </si>
  <si>
    <t>Seligenporten - Bamberg
Linx - Kickers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</si>
  <si>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1-4</t>
    </r>
  </si>
  <si>
    <t>Weiche - HSC Hannover
San Marino - Kasachstan</t>
  </si>
  <si>
    <t>1 asian -1,5
2 asian -2</t>
  </si>
  <si>
    <r>
      <t xml:space="preserve">4-1
</t>
    </r>
    <r>
      <rPr>
        <b/>
        <sz val="10"/>
        <color theme="4" tint="-0.499984740745262"/>
        <rFont val="Arial"/>
        <family val="2"/>
      </rPr>
      <t>1-3</t>
    </r>
  </si>
  <si>
    <t>Pipinsried - 1860 II
Gebenbach - Abtswind</t>
  </si>
  <si>
    <t>1 asian -2,25
1</t>
  </si>
  <si>
    <t>3-1
0-2</t>
  </si>
  <si>
    <t>Waldgirmes - Baunatal</t>
  </si>
  <si>
    <t>Spielbericht</t>
  </si>
  <si>
    <t>Türkücü - Garching
Pipinsried - 1860 II</t>
  </si>
  <si>
    <t>3-1
3-1</t>
  </si>
  <si>
    <t>Miersdorf - Fürstenwalde</t>
  </si>
  <si>
    <t>Schonnebeck - Straelen</t>
  </si>
  <si>
    <t>Österreich - Mazedonien
Düren - Deutz</t>
  </si>
  <si>
    <t>1 asian -1,2
1</t>
  </si>
  <si>
    <r>
      <rPr>
        <b/>
        <sz val="10"/>
        <color rgb="FFFF0000"/>
        <rFont val="Arial"/>
        <family val="2"/>
      </rPr>
      <t>2-1</t>
    </r>
    <r>
      <rPr>
        <b/>
        <sz val="10"/>
        <color rgb="FF00B050"/>
        <rFont val="Arial"/>
        <family val="2"/>
      </rPr>
      <t xml:space="preserve">
4-1</t>
    </r>
  </si>
  <si>
    <t>90. +3 2-1</t>
  </si>
  <si>
    <t>Ammerthal - Vilzing</t>
  </si>
  <si>
    <t>Eilendorf - Arnoldsweiler</t>
  </si>
  <si>
    <t>Lupo Wolfs - Emden</t>
  </si>
  <si>
    <t>Walldorf - Steinbach
Friesdorf - Siegburger</t>
  </si>
  <si>
    <t>1 over 2,5
1X</t>
  </si>
  <si>
    <t>3-0
3-2</t>
  </si>
  <si>
    <t>Todesfelde - Bordesholm</t>
  </si>
  <si>
    <t>Borgfeld - Blumenthaler</t>
  </si>
  <si>
    <t>2 asian -1,5</t>
  </si>
  <si>
    <t>Rielasingen - Nöttingen
Ratingen - Kray
Hilden - Essen</t>
  </si>
  <si>
    <t>over 2,5
over 2,5
over 2,5</t>
  </si>
  <si>
    <t>2-3
1-2
0-3</t>
  </si>
  <si>
    <t>Eilendorf - Arnoldsweiler
Luxembourg - Portugal</t>
  </si>
  <si>
    <t>2 asian 0
2 asian -1,5</t>
  </si>
  <si>
    <t>2-3
0-2</t>
  </si>
  <si>
    <t>Ravens - Texans
Eagles - Patriots</t>
  </si>
  <si>
    <t>41-7
10-17</t>
  </si>
  <si>
    <t>Vikings - Broncos
Raiders - Bengals</t>
  </si>
  <si>
    <t>1 asian -5,5
1 asian -6,5</t>
  </si>
  <si>
    <r>
      <rPr>
        <b/>
        <sz val="10"/>
        <color rgb="FFFF0000"/>
        <rFont val="Arial"/>
        <family val="2"/>
      </rPr>
      <t>27-23</t>
    </r>
    <r>
      <rPr>
        <b/>
        <sz val="10"/>
        <color rgb="FF00B050"/>
        <rFont val="Arial"/>
        <family val="2"/>
      </rPr>
      <t xml:space="preserve">
17-10</t>
    </r>
  </si>
  <si>
    <t>Bulls - Bucks
Clippers - Thunder</t>
  </si>
  <si>
    <t>2 asian -6
1 asian -7</t>
  </si>
  <si>
    <r>
      <t xml:space="preserve">101-115
</t>
    </r>
    <r>
      <rPr>
        <b/>
        <sz val="10"/>
        <color rgb="FFFF0000"/>
        <rFont val="Arial"/>
        <family val="2"/>
      </rPr>
      <t>90-88</t>
    </r>
  </si>
  <si>
    <t>Irland - Dänemark</t>
  </si>
  <si>
    <t>Hendrick Gelb</t>
  </si>
  <si>
    <t>beide over 1</t>
  </si>
  <si>
    <t>Gibraltar U21 - Belarus U21</t>
  </si>
  <si>
    <t>Wales - Ungarn</t>
  </si>
  <si>
    <t>Ramsey Gelb</t>
  </si>
  <si>
    <t>Niederlande - Estland
Slowakai - Aserbaidschan
SanMarino - Russland</t>
  </si>
  <si>
    <t>1 asian -3
1 asian -1,25
2 asian -5,75</t>
  </si>
  <si>
    <r>
      <t xml:space="preserve">5-0
2-0
</t>
    </r>
    <r>
      <rPr>
        <b/>
        <sz val="10"/>
        <color rgb="FFFF0000"/>
        <rFont val="Arial"/>
        <family val="2"/>
      </rPr>
      <t>0-5</t>
    </r>
  </si>
  <si>
    <t>Walldorf - Hanau</t>
  </si>
  <si>
    <t>Frintop - SW Essen</t>
  </si>
  <si>
    <t>Eltersdorf - Würzburger
Trier - Ludwigshafen</t>
  </si>
  <si>
    <t>1-0
1-0</t>
  </si>
  <si>
    <t>Heimstetten - Burghausen</t>
  </si>
  <si>
    <t>Dortmund - Paderborn
Paris - Lille</t>
  </si>
  <si>
    <r>
      <rPr>
        <b/>
        <sz val="10"/>
        <color rgb="FFFF0000"/>
        <rFont val="Arial"/>
        <family val="2"/>
      </rPr>
      <t>3-3</t>
    </r>
    <r>
      <rPr>
        <b/>
        <sz val="10"/>
        <color rgb="FF00B050"/>
        <rFont val="Arial"/>
        <family val="2"/>
      </rPr>
      <t xml:space="preserve">
2-0</t>
    </r>
  </si>
  <si>
    <t>Eltersdorf - Würzburger
Ingolstadt II - Türkspor</t>
  </si>
  <si>
    <t>1 asian -1,25
1 asian -0,75</t>
  </si>
  <si>
    <r>
      <rPr>
        <b/>
        <sz val="10"/>
        <color rgb="FFFF0000"/>
        <rFont val="Arial"/>
        <family val="2"/>
      </rPr>
      <t>1-0</t>
    </r>
    <r>
      <rPr>
        <b/>
        <sz val="10"/>
        <color rgb="FF00B050"/>
        <rFont val="Arial"/>
        <family val="2"/>
      </rPr>
      <t xml:space="preserve">
7-2</t>
    </r>
  </si>
  <si>
    <t>Nöttingen - Reutlingen</t>
  </si>
  <si>
    <t>MiBR - Avangar</t>
  </si>
  <si>
    <t>esports</t>
  </si>
  <si>
    <t>Oberlausitz - Merseburg</t>
  </si>
  <si>
    <t>Vilzing - Bamberg
Kassel - Waldgirmes
Kickers - Neckarsulmer</t>
  </si>
  <si>
    <r>
      <rPr>
        <b/>
        <sz val="10"/>
        <color rgb="FFFF0000"/>
        <rFont val="Arial"/>
        <family val="2"/>
      </rPr>
      <t>0-2</t>
    </r>
    <r>
      <rPr>
        <b/>
        <sz val="10"/>
        <color rgb="FF00B050"/>
        <rFont val="Arial"/>
        <family val="2"/>
      </rPr>
      <t xml:space="preserve">
4-1
3-0</t>
    </r>
  </si>
  <si>
    <t>rote Karte</t>
  </si>
  <si>
    <t>Neustrelitz - Tasmania
Worms - Eisbachtal</t>
  </si>
  <si>
    <r>
      <t xml:space="preserve">2-0
</t>
    </r>
    <r>
      <rPr>
        <b/>
        <sz val="10"/>
        <color rgb="FFFF0000"/>
        <rFont val="Arial"/>
        <family val="2"/>
      </rPr>
      <t>3-4</t>
    </r>
  </si>
  <si>
    <t>Wacker II - Martinroda</t>
  </si>
  <si>
    <t>Leganes - Barca</t>
  </si>
  <si>
    <t>Ludwigsfelder - Strausberg
Hankofen - Landsberg</t>
  </si>
  <si>
    <r>
      <t xml:space="preserve">3-1
</t>
    </r>
    <r>
      <rPr>
        <b/>
        <sz val="10"/>
        <color rgb="FFFF0000"/>
        <rFont val="Arial"/>
        <family val="2"/>
      </rPr>
      <t>4-1</t>
    </r>
  </si>
  <si>
    <t>Kirschanschöring - Ismaning
Türkspor Kiel - Weiche II</t>
  </si>
  <si>
    <t>1-2
1-2</t>
  </si>
  <si>
    <t>Union Neumünster - Eckernförder
Hanau - Dreieich
Freiberg - Stuttgart II</t>
  </si>
  <si>
    <t>1
X2
X2</t>
  </si>
  <si>
    <r>
      <t xml:space="preserve">5-1
</t>
    </r>
    <r>
      <rPr>
        <b/>
        <sz val="10"/>
        <color rgb="FFFF0000"/>
        <rFont val="Arial"/>
        <family val="2"/>
      </rPr>
      <t>3-1</t>
    </r>
    <r>
      <rPr>
        <b/>
        <sz val="10"/>
        <color rgb="FF00B050"/>
        <rFont val="Arial"/>
        <family val="2"/>
      </rPr>
      <t xml:space="preserve">
2-6</t>
    </r>
  </si>
  <si>
    <t>0-1 Führung</t>
  </si>
  <si>
    <t>Sandhausen II - Freiburger
Oberachern - Rielasingen</t>
  </si>
  <si>
    <t>1X
1</t>
  </si>
  <si>
    <t>0-1
1-1</t>
  </si>
  <si>
    <t>Ilshofen - Villingen
Mechtersheim - Pfeddersheim</t>
  </si>
  <si>
    <t>X2
1X</t>
  </si>
  <si>
    <r>
      <t xml:space="preserve">0-1
</t>
    </r>
    <r>
      <rPr>
        <b/>
        <sz val="10"/>
        <color rgb="FFFF0000"/>
        <rFont val="Arial"/>
        <family val="2"/>
      </rPr>
      <t>0-3</t>
    </r>
  </si>
  <si>
    <t>City - Chelsea</t>
  </si>
  <si>
    <t>3-1 VAR, Latte etc</t>
  </si>
  <si>
    <t>Schwachhausen - Borgfeld
Sasel - Paloma</t>
  </si>
  <si>
    <t>1/1
1</t>
  </si>
  <si>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>/1-0
2-1</t>
    </r>
  </si>
  <si>
    <t>Hertha 06 - Pampow
Seelow - Greifswald
Ginsheim - Fulda
Eddersheim - Hadamar</t>
  </si>
  <si>
    <t>2 asian -1
2
over 2,5
over 2,5</t>
  </si>
  <si>
    <t>0-3
0-3
3-1
3-1</t>
  </si>
  <si>
    <t>Leher - Bremerhaven
Lüneburger - Lübeck</t>
  </si>
  <si>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1-3</t>
    </r>
  </si>
  <si>
    <t>Schwabmünchen - Pipinsried</t>
  </si>
  <si>
    <t>Rockets - Mavericks</t>
  </si>
  <si>
    <t>NBA-Spieler</t>
  </si>
  <si>
    <t>Harden over 37,5</t>
  </si>
  <si>
    <t>32</t>
  </si>
  <si>
    <t>21 Halbzeit</t>
  </si>
  <si>
    <t>Saints - Panthers
Clippers - Pelicans</t>
  </si>
  <si>
    <t>1 asian -4,5
1 asian -8</t>
  </si>
  <si>
    <r>
      <rPr>
        <b/>
        <sz val="10"/>
        <color rgb="FFFF0000"/>
        <rFont val="Arial"/>
        <family val="2"/>
      </rPr>
      <t>34-31</t>
    </r>
    <r>
      <rPr>
        <b/>
        <sz val="10"/>
        <color rgb="FF00B050"/>
        <rFont val="Arial"/>
        <family val="2"/>
      </rPr>
      <t xml:space="preserve">
139-109</t>
    </r>
  </si>
  <si>
    <t>2/6</t>
  </si>
  <si>
    <t>Lok Moskau - Leverkusen</t>
  </si>
  <si>
    <t>Aranguiz Gelb</t>
  </si>
  <si>
    <t>Gala - Brügge</t>
  </si>
  <si>
    <t>Mariano Gelb</t>
  </si>
  <si>
    <t>Juve - Atletico</t>
  </si>
  <si>
    <t>Matuidi Gelb</t>
  </si>
  <si>
    <t>Real - Paris</t>
  </si>
  <si>
    <t>Verratti Gelb</t>
  </si>
  <si>
    <t>Prag - Inter</t>
  </si>
  <si>
    <t>beide over 1 Karte</t>
  </si>
  <si>
    <t>Leipzig - Benfica
Valencia - Chelsea</t>
  </si>
  <si>
    <t>Benfica over 1 Karte
Valencia over 1 Karte</t>
  </si>
  <si>
    <t>2
3</t>
  </si>
  <si>
    <t>Valencia - Chelsea</t>
  </si>
  <si>
    <t>Gaya Gelb</t>
  </si>
  <si>
    <t>Lübeck - Heider
Dortmund II - Bergisch</t>
  </si>
  <si>
    <t>7-0
4-0</t>
  </si>
  <si>
    <t>Gonsenheim - Lautern II
Strausberg - Neustrelitz</t>
  </si>
  <si>
    <t>over 2,5
2</t>
  </si>
  <si>
    <r>
      <t xml:space="preserve">1-2
</t>
    </r>
    <r>
      <rPr>
        <b/>
        <sz val="10"/>
        <color rgb="FFFF0000"/>
        <rFont val="Arial"/>
        <family val="2"/>
      </rPr>
      <t>1-1</t>
    </r>
  </si>
  <si>
    <t>Stadtallendorf - Eddersheim</t>
  </si>
  <si>
    <t>Stuttgart II - Oberachern
Hadamar - Steinbach</t>
  </si>
  <si>
    <t>3-1
8-0</t>
  </si>
  <si>
    <t>Freiburger - St. Kickers</t>
  </si>
  <si>
    <t>Bremer - Blumenthaler</t>
  </si>
  <si>
    <t>8-0</t>
  </si>
  <si>
    <t>Brandenburger - BW Berlin
Newcastle - City</t>
  </si>
  <si>
    <t>1-1
2-2</t>
  </si>
  <si>
    <t>Schott - Karbach
Bayern - Leverkusen</t>
  </si>
  <si>
    <r>
      <t xml:space="preserve">6-0
</t>
    </r>
    <r>
      <rPr>
        <b/>
        <sz val="10"/>
        <color rgb="FFFF0000"/>
        <rFont val="Arial"/>
        <family val="2"/>
      </rPr>
      <t>1-2</t>
    </r>
  </si>
  <si>
    <t>Erlangen - Abtswind
Schweinfurt - Rosenheim</t>
  </si>
  <si>
    <t>4-2
4-3</t>
  </si>
  <si>
    <t>Ataspor - Buchbach
Hanau - Ginsheim</t>
  </si>
  <si>
    <t>1 over 1,5
2 over 1,5</t>
  </si>
  <si>
    <t>Homburg - Gießen
Tündern - Lupo</t>
  </si>
  <si>
    <r>
      <rPr>
        <b/>
        <sz val="10"/>
        <color rgb="FFFF0000"/>
        <rFont val="Arial"/>
        <family val="2"/>
      </rPr>
      <t>0-0</t>
    </r>
    <r>
      <rPr>
        <b/>
        <sz val="10"/>
        <color rgb="FF00B050"/>
        <rFont val="Arial"/>
        <family val="2"/>
      </rPr>
      <t xml:space="preserve">
0-3</t>
    </r>
  </si>
  <si>
    <t>Paloma - Vic. Hamburg
Schwachhausen - Hastedt
Todesfelde - Frisia</t>
  </si>
  <si>
    <t>2
1
1</t>
  </si>
  <si>
    <t>1-2
4-0
3-0</t>
  </si>
  <si>
    <t>Freialdenhoven - Eilendorf</t>
  </si>
  <si>
    <t>Siegburg - Düren</t>
  </si>
  <si>
    <t>RW Koblenz - Mainz II
Vichttal - Wesseling
Arnoldsweiler - Hennef
Bengals - Jets</t>
  </si>
  <si>
    <t>2
1 asian 0
2
2</t>
  </si>
  <si>
    <t>94. 2-2</t>
  </si>
  <si>
    <t>RW Walldorf - Fulda
Freialdenhoven - Eilendorf</t>
  </si>
  <si>
    <t>2 asian 0
1</t>
  </si>
  <si>
    <r>
      <rPr>
        <b/>
        <sz val="10"/>
        <color theme="3" tint="0.39997558519241921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0-0</t>
    </r>
  </si>
  <si>
    <t>SC Velbert - TVD Velbert
Turu - SSVg Velbert</t>
  </si>
  <si>
    <t>X2
X2</t>
  </si>
  <si>
    <r>
      <t xml:space="preserve">0-3
</t>
    </r>
    <r>
      <rPr>
        <b/>
        <sz val="10"/>
        <color rgb="FFFF0000"/>
        <rFont val="Arial"/>
        <family val="2"/>
      </rPr>
      <t>1-0</t>
    </r>
  </si>
  <si>
    <t>Pfosten etc</t>
  </si>
  <si>
    <t>Fortuna II - Pesch
Arnoldsweiler - Hennef
Deutz - Wegberg</t>
  </si>
  <si>
    <t>over 2,5
2 over 1,5 
2</t>
  </si>
  <si>
    <r>
      <rPr>
        <b/>
        <sz val="10"/>
        <color rgb="FFFF0000"/>
        <rFont val="Arial"/>
        <family val="2"/>
      </rPr>
      <t>0-1</t>
    </r>
    <r>
      <rPr>
        <b/>
        <sz val="10"/>
        <color rgb="FF00B050"/>
        <rFont val="Arial"/>
        <family val="2"/>
      </rPr>
      <t xml:space="preserve">
2-2
1-4</t>
    </r>
  </si>
  <si>
    <t>NFL-Kombi</t>
  </si>
  <si>
    <t>3/6</t>
  </si>
  <si>
    <t>Dolphins - Eagles
Giants - Packers
Chiefs - Raiders</t>
  </si>
  <si>
    <t>2
2
1</t>
  </si>
  <si>
    <r>
      <rPr>
        <b/>
        <sz val="10"/>
        <color rgb="FFFF0000"/>
        <rFont val="Arial"/>
        <family val="2"/>
      </rPr>
      <t>37-31</t>
    </r>
    <r>
      <rPr>
        <b/>
        <sz val="10"/>
        <color rgb="FF00B050"/>
        <rFont val="Arial"/>
        <family val="2"/>
      </rPr>
      <t xml:space="preserve">
13-31
40-9</t>
    </r>
  </si>
  <si>
    <r>
      <t xml:space="preserve">1-4
0-0
</t>
    </r>
    <r>
      <rPr>
        <b/>
        <sz val="10"/>
        <color rgb="FFFF0000"/>
        <rFont val="Arial"/>
        <family val="2"/>
      </rPr>
      <t>2-2</t>
    </r>
    <r>
      <rPr>
        <b/>
        <sz val="10"/>
        <color rgb="FF00B050"/>
        <rFont val="Arial"/>
        <family val="2"/>
      </rPr>
      <t xml:space="preserve">
</t>
    </r>
    <r>
      <rPr>
        <b/>
        <sz val="10"/>
        <color rgb="FFFF0000"/>
        <rFont val="Arial"/>
        <family val="2"/>
      </rPr>
      <t>22-6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</si>
</sst>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4" tint="-0.249977111117893"/>
      <name val="Arial"/>
      <family val="2"/>
    </font>
    <font>
      <b/>
      <sz val="10"/>
      <color theme="4" tint="-0.499984740745262"/>
      <name val="Arial"/>
      <family val="2"/>
    </font>
    <font>
      <b/>
      <sz val="10"/>
      <color theme="3" tint="0.399975585192419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8" tint="0.39997558519241921"/>
        <bgColor indexed="26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10" fontId="2" fillId="2" borderId="8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2" fillId="8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November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258715946003815E-2"/>
          <c:y val="8.1900028684142076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2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B9-4488-8C4B-3F96B88D5CB7}"/>
                </c:ext>
              </c:extLst>
            </c:dLbl>
            <c:dLbl>
              <c:idx val="32"/>
              <c:layout>
                <c:manualLayout>
                  <c:x val="-9.4231882766914622E-3"/>
                  <c:y val="-6.61855403818025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layout>
                <c:manualLayout>
                  <c:x val="-2.6118196723781358E-2"/>
                  <c:y val="2.927565397289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layout>
                <c:manualLayout>
                  <c:x val="-1.9520710065793669E-2"/>
                  <c:y val="-3.06067362722546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CF-4625-BDB5-B442018AA984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layout>
                <c:manualLayout>
                  <c:x val="-2.2275382628151007E-2"/>
                  <c:y val="3.41437471552360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1C-4EB0-9841-2919C268B90D}"/>
                </c:ext>
              </c:extLst>
            </c:dLbl>
            <c:dLbl>
              <c:idx val="12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75-42D4-A5D3-4E9C948676A9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November!$R$4:$R$153</c:f>
              <c:numCache>
                <c:formatCode>General</c:formatCode>
                <c:ptCount val="150"/>
                <c:pt idx="0">
                  <c:v>-5.5</c:v>
                </c:pt>
                <c:pt idx="1">
                  <c:v>-7</c:v>
                </c:pt>
                <c:pt idx="2">
                  <c:v>-8</c:v>
                </c:pt>
                <c:pt idx="3">
                  <c:v>-6.6050000000000004</c:v>
                </c:pt>
                <c:pt idx="4">
                  <c:v>-7.6050000000000004</c:v>
                </c:pt>
                <c:pt idx="5">
                  <c:v>-9.6050000000000004</c:v>
                </c:pt>
                <c:pt idx="6">
                  <c:v>-11.105</c:v>
                </c:pt>
                <c:pt idx="7">
                  <c:v>-8.7540000000000013</c:v>
                </c:pt>
                <c:pt idx="8">
                  <c:v>-11.754000000000001</c:v>
                </c:pt>
                <c:pt idx="9">
                  <c:v>-10.096500000000002</c:v>
                </c:pt>
                <c:pt idx="10">
                  <c:v>-9.036500000000002</c:v>
                </c:pt>
                <c:pt idx="11">
                  <c:v>-6.7765000000000022</c:v>
                </c:pt>
                <c:pt idx="12">
                  <c:v>-7.7765000000000022</c:v>
                </c:pt>
                <c:pt idx="13">
                  <c:v>-7.2765000000000022</c:v>
                </c:pt>
                <c:pt idx="14">
                  <c:v>-5.866500000000002</c:v>
                </c:pt>
                <c:pt idx="15">
                  <c:v>-7.366500000000002</c:v>
                </c:pt>
                <c:pt idx="16">
                  <c:v>-6.366500000000002</c:v>
                </c:pt>
                <c:pt idx="17">
                  <c:v>-4.866500000000002</c:v>
                </c:pt>
                <c:pt idx="18">
                  <c:v>-2.8740000000000023</c:v>
                </c:pt>
                <c:pt idx="19">
                  <c:v>-0.91125000000000211</c:v>
                </c:pt>
                <c:pt idx="20">
                  <c:v>-2.4112500000000021</c:v>
                </c:pt>
                <c:pt idx="21">
                  <c:v>-4.4112500000000026</c:v>
                </c:pt>
                <c:pt idx="22">
                  <c:v>-4.9112500000000026</c:v>
                </c:pt>
                <c:pt idx="23">
                  <c:v>-5.9112500000000026</c:v>
                </c:pt>
                <c:pt idx="24">
                  <c:v>-6.9112500000000026</c:v>
                </c:pt>
                <c:pt idx="25">
                  <c:v>-4.0862500000000033</c:v>
                </c:pt>
                <c:pt idx="26">
                  <c:v>-2.5042500000000034</c:v>
                </c:pt>
                <c:pt idx="27">
                  <c:v>-0.70425000000000315</c:v>
                </c:pt>
                <c:pt idx="28">
                  <c:v>1.2607499999999967</c:v>
                </c:pt>
                <c:pt idx="29">
                  <c:v>0.26074999999999671</c:v>
                </c:pt>
                <c:pt idx="30">
                  <c:v>2.5582499999999961</c:v>
                </c:pt>
                <c:pt idx="31">
                  <c:v>2.0582499999999961</c:v>
                </c:pt>
                <c:pt idx="32">
                  <c:v>0.55824999999999614</c:v>
                </c:pt>
                <c:pt idx="33">
                  <c:v>2.0757499999999958</c:v>
                </c:pt>
                <c:pt idx="34">
                  <c:v>1.0757499999999958</c:v>
                </c:pt>
                <c:pt idx="35">
                  <c:v>2.2757499999999959</c:v>
                </c:pt>
                <c:pt idx="36">
                  <c:v>0.27574999999999594</c:v>
                </c:pt>
                <c:pt idx="37">
                  <c:v>-0.72425000000000406</c:v>
                </c:pt>
                <c:pt idx="38">
                  <c:v>1.5317499999999962</c:v>
                </c:pt>
                <c:pt idx="39">
                  <c:v>2.6817499999999961</c:v>
                </c:pt>
                <c:pt idx="40">
                  <c:v>1.6817499999999961</c:v>
                </c:pt>
                <c:pt idx="41">
                  <c:v>4.2677499999999959</c:v>
                </c:pt>
                <c:pt idx="42">
                  <c:v>2.2677499999999959</c:v>
                </c:pt>
                <c:pt idx="43">
                  <c:v>1.2677499999999959</c:v>
                </c:pt>
                <c:pt idx="44">
                  <c:v>3.9677499999999961</c:v>
                </c:pt>
                <c:pt idx="45">
                  <c:v>3.4677499999999961</c:v>
                </c:pt>
                <c:pt idx="46">
                  <c:v>4.6857499999999961</c:v>
                </c:pt>
                <c:pt idx="47">
                  <c:v>6.1757499999999963</c:v>
                </c:pt>
                <c:pt idx="48">
                  <c:v>4.6757499999999963</c:v>
                </c:pt>
                <c:pt idx="49">
                  <c:v>6.7157499999999963</c:v>
                </c:pt>
                <c:pt idx="50">
                  <c:v>9.515749999999997</c:v>
                </c:pt>
                <c:pt idx="51">
                  <c:v>11.125749999999996</c:v>
                </c:pt>
                <c:pt idx="52">
                  <c:v>12.574749999999996</c:v>
                </c:pt>
                <c:pt idx="53">
                  <c:v>11.074749999999996</c:v>
                </c:pt>
                <c:pt idx="54">
                  <c:v>11.074749999999996</c:v>
                </c:pt>
                <c:pt idx="55">
                  <c:v>13.197249999999997</c:v>
                </c:pt>
                <c:pt idx="56">
                  <c:v>12.697249999999997</c:v>
                </c:pt>
                <c:pt idx="57">
                  <c:v>11.197249999999997</c:v>
                </c:pt>
                <c:pt idx="58">
                  <c:v>9.1972499999999968</c:v>
                </c:pt>
                <c:pt idx="59">
                  <c:v>8.1972499999999968</c:v>
                </c:pt>
                <c:pt idx="60">
                  <c:v>10.187249999999997</c:v>
                </c:pt>
                <c:pt idx="61">
                  <c:v>8.687249999999997</c:v>
                </c:pt>
                <c:pt idx="62">
                  <c:v>8.187249999999997</c:v>
                </c:pt>
                <c:pt idx="63">
                  <c:v>7.187249999999997</c:v>
                </c:pt>
                <c:pt idx="64">
                  <c:v>8.5882499999999968</c:v>
                </c:pt>
                <c:pt idx="65">
                  <c:v>9.1082499999999964</c:v>
                </c:pt>
                <c:pt idx="66">
                  <c:v>12.606249999999996</c:v>
                </c:pt>
                <c:pt idx="67">
                  <c:v>14.212749999999996</c:v>
                </c:pt>
                <c:pt idx="68">
                  <c:v>13.212749999999996</c:v>
                </c:pt>
                <c:pt idx="69">
                  <c:v>11.712749999999996</c:v>
                </c:pt>
                <c:pt idx="70">
                  <c:v>9.7127499999999962</c:v>
                </c:pt>
                <c:pt idx="71">
                  <c:v>11.091249999999997</c:v>
                </c:pt>
                <c:pt idx="72">
                  <c:v>9.5912499999999969</c:v>
                </c:pt>
                <c:pt idx="73">
                  <c:v>6.5912499999999969</c:v>
                </c:pt>
                <c:pt idx="74">
                  <c:v>7.4162499999999971</c:v>
                </c:pt>
                <c:pt idx="75">
                  <c:v>6.4162499999999971</c:v>
                </c:pt>
                <c:pt idx="76">
                  <c:v>5.4162499999999971</c:v>
                </c:pt>
                <c:pt idx="77">
                  <c:v>7.1332499999999968</c:v>
                </c:pt>
                <c:pt idx="78">
                  <c:v>8.9332499999999975</c:v>
                </c:pt>
                <c:pt idx="79">
                  <c:v>8.1832499999999975</c:v>
                </c:pt>
                <c:pt idx="80">
                  <c:v>7.7332499999999973</c:v>
                </c:pt>
                <c:pt idx="81">
                  <c:v>9.2332499999999982</c:v>
                </c:pt>
                <c:pt idx="82">
                  <c:v>11.033249999999999</c:v>
                </c:pt>
                <c:pt idx="83">
                  <c:v>12.075749999999999</c:v>
                </c:pt>
                <c:pt idx="84">
                  <c:v>13.982749999999999</c:v>
                </c:pt>
                <c:pt idx="85">
                  <c:v>12.982749999999999</c:v>
                </c:pt>
                <c:pt idx="86">
                  <c:v>11.482749999999999</c:v>
                </c:pt>
                <c:pt idx="87">
                  <c:v>13.32325</c:v>
                </c:pt>
                <c:pt idx="88">
                  <c:v>15.61525</c:v>
                </c:pt>
                <c:pt idx="89">
                  <c:v>16.760249999999999</c:v>
                </c:pt>
                <c:pt idx="90">
                  <c:v>15.260249999999999</c:v>
                </c:pt>
                <c:pt idx="91">
                  <c:v>14.260249999999999</c:v>
                </c:pt>
                <c:pt idx="92">
                  <c:v>13.760249999999999</c:v>
                </c:pt>
                <c:pt idx="93">
                  <c:v>15.038999999999998</c:v>
                </c:pt>
                <c:pt idx="94">
                  <c:v>14.038999999999998</c:v>
                </c:pt>
                <c:pt idx="95">
                  <c:v>13.538999999999998</c:v>
                </c:pt>
                <c:pt idx="96">
                  <c:v>12.538999999999998</c:v>
                </c:pt>
                <c:pt idx="97">
                  <c:v>14.058999999999997</c:v>
                </c:pt>
                <c:pt idx="98">
                  <c:v>12.558999999999997</c:v>
                </c:pt>
                <c:pt idx="99">
                  <c:v>14.833999999999996</c:v>
                </c:pt>
                <c:pt idx="100">
                  <c:v>15.244999999999996</c:v>
                </c:pt>
                <c:pt idx="101">
                  <c:v>14.244999999999996</c:v>
                </c:pt>
                <c:pt idx="102">
                  <c:v>13.994999999999996</c:v>
                </c:pt>
                <c:pt idx="103">
                  <c:v>12.994999999999996</c:v>
                </c:pt>
                <c:pt idx="104">
                  <c:v>13.812599999999996</c:v>
                </c:pt>
                <c:pt idx="105">
                  <c:v>11.812599999999996</c:v>
                </c:pt>
                <c:pt idx="106">
                  <c:v>7.8125999999999962</c:v>
                </c:pt>
                <c:pt idx="107">
                  <c:v>5.8125999999999962</c:v>
                </c:pt>
                <c:pt idx="108">
                  <c:v>7.0913499999999958</c:v>
                </c:pt>
                <c:pt idx="109">
                  <c:v>7.0913499999999958</c:v>
                </c:pt>
                <c:pt idx="110">
                  <c:v>6.0913499999999958</c:v>
                </c:pt>
                <c:pt idx="111">
                  <c:v>7.5043499999999952</c:v>
                </c:pt>
                <c:pt idx="112">
                  <c:v>5.5043499999999952</c:v>
                </c:pt>
                <c:pt idx="113">
                  <c:v>4.5043499999999952</c:v>
                </c:pt>
                <c:pt idx="114">
                  <c:v>3.5043499999999952</c:v>
                </c:pt>
                <c:pt idx="115">
                  <c:v>1.5043499999999952</c:v>
                </c:pt>
                <c:pt idx="116">
                  <c:v>0.50434999999999519</c:v>
                </c:pt>
                <c:pt idx="117">
                  <c:v>2.7878499999999953</c:v>
                </c:pt>
                <c:pt idx="118">
                  <c:v>1.2878499999999953</c:v>
                </c:pt>
                <c:pt idx="119">
                  <c:v>2.5665999999999949</c:v>
                </c:pt>
                <c:pt idx="120">
                  <c:v>1.5665999999999949</c:v>
                </c:pt>
                <c:pt idx="121">
                  <c:v>0.56659999999999489</c:v>
                </c:pt>
                <c:pt idx="122">
                  <c:v>6.6599999999994886E-2</c:v>
                </c:pt>
                <c:pt idx="123">
                  <c:v>-0.93340000000000511</c:v>
                </c:pt>
                <c:pt idx="124">
                  <c:v>1.3915999999999946</c:v>
                </c:pt>
                <c:pt idx="125">
                  <c:v>0.39159999999999462</c:v>
                </c:pt>
                <c:pt idx="126">
                  <c:v>-2.6084000000000054</c:v>
                </c:pt>
                <c:pt idx="127">
                  <c:v>-4.6084000000000049</c:v>
                </c:pt>
                <c:pt idx="128">
                  <c:v>-3.3296500000000053</c:v>
                </c:pt>
                <c:pt idx="129">
                  <c:v>-4.3296500000000053</c:v>
                </c:pt>
                <c:pt idx="130">
                  <c:v>-2.3056500000000053</c:v>
                </c:pt>
                <c:pt idx="131">
                  <c:v>-3.3056500000000053</c:v>
                </c:pt>
                <c:pt idx="132">
                  <c:v>-1.5281500000000059</c:v>
                </c:pt>
                <c:pt idx="133">
                  <c:v>-3.5650000000005733E-2</c:v>
                </c:pt>
                <c:pt idx="134">
                  <c:v>-4.0356500000000057</c:v>
                </c:pt>
                <c:pt idx="135">
                  <c:v>-5.0356500000000057</c:v>
                </c:pt>
                <c:pt idx="136">
                  <c:v>-6.5356500000000057</c:v>
                </c:pt>
                <c:pt idx="137">
                  <c:v>-8.5356500000000057</c:v>
                </c:pt>
                <c:pt idx="138">
                  <c:v>-7.3756500000000056</c:v>
                </c:pt>
                <c:pt idx="139">
                  <c:v>-5.7834000000000056</c:v>
                </c:pt>
                <c:pt idx="140">
                  <c:v>-7.2834000000000056</c:v>
                </c:pt>
                <c:pt idx="141">
                  <c:v>-5.4834000000000058</c:v>
                </c:pt>
                <c:pt idx="142">
                  <c:v>-7.4834000000000058</c:v>
                </c:pt>
                <c:pt idx="143">
                  <c:v>-5.9834000000000058</c:v>
                </c:pt>
                <c:pt idx="144">
                  <c:v>-6.4834000000000058</c:v>
                </c:pt>
                <c:pt idx="145">
                  <c:v>-8.4834000000000067</c:v>
                </c:pt>
                <c:pt idx="146">
                  <c:v>-9.4834000000000067</c:v>
                </c:pt>
                <c:pt idx="147">
                  <c:v>-10.483400000000007</c:v>
                </c:pt>
                <c:pt idx="148">
                  <c:v>-10.983400000000007</c:v>
                </c:pt>
                <c:pt idx="149">
                  <c:v>-13.983400000000007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5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651504</xdr:colOff>
      <xdr:row>153</xdr:row>
      <xdr:rowOff>55251</xdr:rowOff>
    </xdr:from>
    <xdr:to>
      <xdr:col>12</xdr:col>
      <xdr:colOff>349248</xdr:colOff>
      <xdr:row>176</xdr:row>
      <xdr:rowOff>10581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53"/>
  <sheetViews>
    <sheetView tabSelected="1" zoomScale="90" zoomScaleNormal="90" workbookViewId="0">
      <selection activeCell="C161" sqref="C161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0" style="1" bestFit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20.5703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19</v>
      </c>
      <c r="F1" s="14" t="s">
        <v>4</v>
      </c>
      <c r="G1" s="14" t="s">
        <v>22</v>
      </c>
      <c r="H1" s="14" t="s">
        <v>5</v>
      </c>
      <c r="I1" s="14"/>
      <c r="J1" s="15" t="s">
        <v>6</v>
      </c>
      <c r="K1" s="15"/>
      <c r="L1" s="15" t="s">
        <v>17</v>
      </c>
      <c r="M1" s="14" t="s">
        <v>7</v>
      </c>
      <c r="N1" s="14" t="s">
        <v>20</v>
      </c>
      <c r="O1" s="14" t="s">
        <v>8</v>
      </c>
      <c r="P1" s="14" t="s">
        <v>9</v>
      </c>
      <c r="Q1" s="14" t="s">
        <v>81</v>
      </c>
      <c r="R1" s="16" t="s">
        <v>82</v>
      </c>
      <c r="S1" s="17" t="s">
        <v>10</v>
      </c>
      <c r="T1" s="18" t="s">
        <v>11</v>
      </c>
      <c r="U1" s="19" t="s">
        <v>12</v>
      </c>
      <c r="V1" s="20" t="s">
        <v>18</v>
      </c>
      <c r="W1" s="21" t="s">
        <v>19</v>
      </c>
    </row>
    <row r="2" spans="1:245" ht="30" customHeight="1" x14ac:dyDescent="0.2">
      <c r="A2" s="3">
        <v>1</v>
      </c>
      <c r="B2" s="4">
        <v>43770</v>
      </c>
      <c r="C2" s="31" t="s">
        <v>83</v>
      </c>
      <c r="D2" s="3" t="s">
        <v>40</v>
      </c>
      <c r="E2" s="3">
        <v>2</v>
      </c>
      <c r="F2" s="3" t="s">
        <v>80</v>
      </c>
      <c r="G2" s="3" t="s">
        <v>23</v>
      </c>
      <c r="H2" s="3" t="s">
        <v>25</v>
      </c>
      <c r="I2" s="3" t="s">
        <v>13</v>
      </c>
      <c r="J2" s="5" t="s">
        <v>84</v>
      </c>
      <c r="K2" s="23" t="s">
        <v>65</v>
      </c>
      <c r="L2" s="6" t="s">
        <v>15</v>
      </c>
      <c r="M2" s="7">
        <v>3.2959999999999998</v>
      </c>
      <c r="N2" s="7">
        <v>1</v>
      </c>
      <c r="O2" s="8" t="s">
        <v>14</v>
      </c>
      <c r="P2" s="7">
        <f>N2</f>
        <v>1</v>
      </c>
      <c r="Q2" s="35">
        <f>IF(AND(L2="1",O2="ja"),(N2*M2*0.95)-N2,IF(AND(L2="1",O2="nein"),N2*M2-N2,-N2))</f>
        <v>-1</v>
      </c>
      <c r="R2" s="9">
        <f>Q2</f>
        <v>-1</v>
      </c>
      <c r="S2" s="10">
        <f>P2+R2</f>
        <v>0</v>
      </c>
      <c r="T2" s="11">
        <f>V2/W2</f>
        <v>0</v>
      </c>
      <c r="U2" s="12">
        <f>((S2-P2)/P2)*100%</f>
        <v>-1</v>
      </c>
      <c r="V2">
        <f>COUNTIF($L$2:L2,1)</f>
        <v>0</v>
      </c>
      <c r="W2">
        <v>1</v>
      </c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9.25" customHeight="1" x14ac:dyDescent="0.2">
      <c r="A3" s="3">
        <v>2</v>
      </c>
      <c r="B3" s="4">
        <v>43770</v>
      </c>
      <c r="C3" s="3" t="s">
        <v>85</v>
      </c>
      <c r="D3" s="3" t="s">
        <v>36</v>
      </c>
      <c r="E3" s="3">
        <v>2</v>
      </c>
      <c r="F3" s="3" t="s">
        <v>86</v>
      </c>
      <c r="G3" s="3" t="s">
        <v>23</v>
      </c>
      <c r="H3" s="3" t="s">
        <v>25</v>
      </c>
      <c r="I3" s="3" t="s">
        <v>13</v>
      </c>
      <c r="J3" s="5" t="s">
        <v>87</v>
      </c>
      <c r="K3" s="23" t="s">
        <v>65</v>
      </c>
      <c r="L3" s="6" t="s">
        <v>15</v>
      </c>
      <c r="M3" s="7">
        <v>2.0489999999999999</v>
      </c>
      <c r="N3" s="7">
        <v>2.5</v>
      </c>
      <c r="O3" s="8" t="s">
        <v>14</v>
      </c>
      <c r="P3" s="7">
        <f>P2+N3</f>
        <v>3.5</v>
      </c>
      <c r="Q3" s="36">
        <f>IF(AND(L3="1",O3="ja"),(N3*M3*0.95)-N3,IF(AND(L3="1",O3="nein"),N3*M3-N3,-N3))</f>
        <v>-2.5</v>
      </c>
      <c r="R3" s="9">
        <f>R2+Q3</f>
        <v>-3.5</v>
      </c>
      <c r="S3" s="10">
        <f>P3+R3</f>
        <v>0</v>
      </c>
      <c r="T3" s="11">
        <f>V3/W3</f>
        <v>0</v>
      </c>
      <c r="U3" s="12">
        <f>((S3-P3)/P3)*100%</f>
        <v>-1</v>
      </c>
      <c r="V3">
        <f>COUNTIF($L$2:L3,1)</f>
        <v>0</v>
      </c>
      <c r="W3">
        <v>2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38.25" x14ac:dyDescent="0.2">
      <c r="A4" s="3">
        <v>3</v>
      </c>
      <c r="B4" s="4">
        <v>43770</v>
      </c>
      <c r="C4" s="3" t="s">
        <v>88</v>
      </c>
      <c r="D4" s="3" t="s">
        <v>40</v>
      </c>
      <c r="E4" s="3">
        <v>3</v>
      </c>
      <c r="F4" s="3" t="s">
        <v>89</v>
      </c>
      <c r="G4" s="3" t="s">
        <v>23</v>
      </c>
      <c r="H4" s="3" t="s">
        <v>24</v>
      </c>
      <c r="I4" s="3" t="s">
        <v>13</v>
      </c>
      <c r="J4" s="5" t="s">
        <v>90</v>
      </c>
      <c r="K4" s="23" t="s">
        <v>91</v>
      </c>
      <c r="L4" s="6" t="s">
        <v>15</v>
      </c>
      <c r="M4" s="7">
        <v>2.0699999999999998</v>
      </c>
      <c r="N4" s="7">
        <v>2</v>
      </c>
      <c r="O4" s="8" t="s">
        <v>21</v>
      </c>
      <c r="P4" s="7">
        <f>P3+N4</f>
        <v>5.5</v>
      </c>
      <c r="Q4" s="28">
        <f>IF(AND(L4="1",O4="ja"),(N4*M4*0.95)-N4,IF(AND(L4="1",O4="nein"),N4*M4-N4,-N4))</f>
        <v>-2</v>
      </c>
      <c r="R4" s="9">
        <f>R3+Q4</f>
        <v>-5.5</v>
      </c>
      <c r="S4" s="10">
        <f>P4+R4</f>
        <v>0</v>
      </c>
      <c r="T4" s="11">
        <f>V4/W4</f>
        <v>0</v>
      </c>
      <c r="U4" s="12">
        <f>((S4-P4)/P4)*100%</f>
        <v>-1</v>
      </c>
      <c r="V4">
        <f>COUNTIF($L$2:L4,1)</f>
        <v>0</v>
      </c>
      <c r="W4">
        <v>3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5.5" x14ac:dyDescent="0.2">
      <c r="A5" s="3">
        <v>4</v>
      </c>
      <c r="B5" s="4">
        <v>43770</v>
      </c>
      <c r="C5" s="3" t="s">
        <v>92</v>
      </c>
      <c r="D5" s="3" t="s">
        <v>36</v>
      </c>
      <c r="E5" s="3">
        <v>2</v>
      </c>
      <c r="F5" s="3" t="s">
        <v>93</v>
      </c>
      <c r="G5" s="3" t="s">
        <v>23</v>
      </c>
      <c r="H5" s="3" t="s">
        <v>25</v>
      </c>
      <c r="I5" s="3" t="s">
        <v>13</v>
      </c>
      <c r="J5" s="30" t="s">
        <v>94</v>
      </c>
      <c r="K5" s="23"/>
      <c r="L5" s="6" t="s">
        <v>15</v>
      </c>
      <c r="M5" s="7">
        <v>2.0289999999999999</v>
      </c>
      <c r="N5" s="7">
        <v>1.5</v>
      </c>
      <c r="O5" s="8" t="s">
        <v>14</v>
      </c>
      <c r="P5" s="7">
        <f t="shared" ref="P5:P68" si="0">P4+N5</f>
        <v>7</v>
      </c>
      <c r="Q5" s="28">
        <f t="shared" ref="Q5:Q68" si="1">IF(AND(L5="1",O5="ja"),(N5*M5*0.95)-N5,IF(AND(L5="1",O5="nein"),N5*M5-N5,-N5))</f>
        <v>-1.5</v>
      </c>
      <c r="R5" s="9">
        <f t="shared" ref="R5:R68" si="2">R4+Q5</f>
        <v>-7</v>
      </c>
      <c r="S5" s="10">
        <f t="shared" ref="S5:S68" si="3">P5+R5</f>
        <v>0</v>
      </c>
      <c r="T5" s="11">
        <f t="shared" ref="T5:T68" si="4">V5/W5</f>
        <v>0</v>
      </c>
      <c r="U5" s="12">
        <f t="shared" ref="U5:U68" si="5">((S5-P5)/P5)*100%</f>
        <v>-1</v>
      </c>
      <c r="V5">
        <f>COUNTIF($L$2:L5,1)</f>
        <v>0</v>
      </c>
      <c r="W5">
        <v>4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6.5" customHeight="1" x14ac:dyDescent="0.2">
      <c r="A6" s="3">
        <v>5</v>
      </c>
      <c r="B6" s="4">
        <v>43771</v>
      </c>
      <c r="C6" s="3" t="s">
        <v>95</v>
      </c>
      <c r="D6" s="3" t="s">
        <v>40</v>
      </c>
      <c r="E6" s="3">
        <v>1</v>
      </c>
      <c r="F6" s="3" t="s">
        <v>41</v>
      </c>
      <c r="G6" s="3" t="s">
        <v>27</v>
      </c>
      <c r="H6" s="3" t="s">
        <v>25</v>
      </c>
      <c r="I6" s="3" t="s">
        <v>13</v>
      </c>
      <c r="J6" s="5" t="s">
        <v>96</v>
      </c>
      <c r="K6" s="23" t="s">
        <v>97</v>
      </c>
      <c r="L6" s="6" t="s">
        <v>15</v>
      </c>
      <c r="M6" s="7">
        <v>1.95</v>
      </c>
      <c r="N6" s="7">
        <v>1</v>
      </c>
      <c r="O6" s="8" t="s">
        <v>21</v>
      </c>
      <c r="P6" s="7">
        <f t="shared" si="0"/>
        <v>8</v>
      </c>
      <c r="Q6" s="28">
        <f t="shared" si="1"/>
        <v>-1</v>
      </c>
      <c r="R6" s="9">
        <f t="shared" si="2"/>
        <v>-8</v>
      </c>
      <c r="S6" s="10">
        <f t="shared" si="3"/>
        <v>0</v>
      </c>
      <c r="T6" s="11">
        <f t="shared" si="4"/>
        <v>0</v>
      </c>
      <c r="U6" s="12">
        <f t="shared" si="5"/>
        <v>-1</v>
      </c>
      <c r="V6">
        <f>COUNTIF($L$2:L6,1)</f>
        <v>0</v>
      </c>
      <c r="W6">
        <v>5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7.25" customHeight="1" x14ac:dyDescent="0.2">
      <c r="A7" s="3">
        <v>6</v>
      </c>
      <c r="B7" s="4">
        <v>43771</v>
      </c>
      <c r="C7" s="3" t="s">
        <v>98</v>
      </c>
      <c r="D7" s="3" t="s">
        <v>40</v>
      </c>
      <c r="E7" s="3">
        <v>1</v>
      </c>
      <c r="F7" s="3" t="s">
        <v>41</v>
      </c>
      <c r="G7" s="3" t="s">
        <v>27</v>
      </c>
      <c r="H7" s="3" t="s">
        <v>25</v>
      </c>
      <c r="I7" s="3" t="s">
        <v>13</v>
      </c>
      <c r="J7" s="13" t="s">
        <v>52</v>
      </c>
      <c r="K7" s="23"/>
      <c r="L7" s="6" t="s">
        <v>16</v>
      </c>
      <c r="M7" s="7">
        <v>1.93</v>
      </c>
      <c r="N7" s="7">
        <v>1.5</v>
      </c>
      <c r="O7" s="8" t="s">
        <v>14</v>
      </c>
      <c r="P7" s="7">
        <f t="shared" si="0"/>
        <v>9.5</v>
      </c>
      <c r="Q7" s="27">
        <f t="shared" si="1"/>
        <v>1.395</v>
      </c>
      <c r="R7" s="9">
        <f t="shared" si="2"/>
        <v>-6.6050000000000004</v>
      </c>
      <c r="S7" s="10">
        <f t="shared" si="3"/>
        <v>2.8949999999999996</v>
      </c>
      <c r="T7" s="11">
        <f t="shared" si="4"/>
        <v>0.16666666666666666</v>
      </c>
      <c r="U7" s="12">
        <f t="shared" si="5"/>
        <v>-0.69526315789473692</v>
      </c>
      <c r="V7">
        <f>COUNTIF($L$2:L7,1)</f>
        <v>1</v>
      </c>
      <c r="W7">
        <v>6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2.75" x14ac:dyDescent="0.2">
      <c r="A8" s="3">
        <v>7</v>
      </c>
      <c r="B8" s="4">
        <v>43771</v>
      </c>
      <c r="C8" s="3" t="s">
        <v>99</v>
      </c>
      <c r="D8" s="3" t="s">
        <v>40</v>
      </c>
      <c r="E8" s="3">
        <v>1</v>
      </c>
      <c r="F8" s="3">
        <v>1</v>
      </c>
      <c r="G8" s="3" t="s">
        <v>27</v>
      </c>
      <c r="H8" s="3" t="s">
        <v>28</v>
      </c>
      <c r="I8" s="3" t="s">
        <v>13</v>
      </c>
      <c r="J8" s="5" t="s">
        <v>37</v>
      </c>
      <c r="K8" s="23"/>
      <c r="L8" s="6" t="s">
        <v>15</v>
      </c>
      <c r="M8" s="7">
        <v>2.95</v>
      </c>
      <c r="N8" s="7">
        <v>1</v>
      </c>
      <c r="O8" s="8" t="s">
        <v>21</v>
      </c>
      <c r="P8" s="7">
        <f t="shared" si="0"/>
        <v>10.5</v>
      </c>
      <c r="Q8" s="28">
        <f t="shared" si="1"/>
        <v>-1</v>
      </c>
      <c r="R8" s="9">
        <f t="shared" si="2"/>
        <v>-7.6050000000000004</v>
      </c>
      <c r="S8" s="10">
        <f t="shared" si="3"/>
        <v>2.8949999999999996</v>
      </c>
      <c r="T8" s="11">
        <f t="shared" si="4"/>
        <v>0.14285714285714285</v>
      </c>
      <c r="U8" s="12">
        <f t="shared" si="5"/>
        <v>-0.72428571428571431</v>
      </c>
      <c r="V8">
        <f>COUNTIF($L$2:L8,1)</f>
        <v>1</v>
      </c>
      <c r="W8">
        <v>7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25.5" x14ac:dyDescent="0.2">
      <c r="A9" s="3">
        <v>8</v>
      </c>
      <c r="B9" s="4">
        <v>43771</v>
      </c>
      <c r="C9" s="3" t="s">
        <v>100</v>
      </c>
      <c r="D9" s="3" t="s">
        <v>40</v>
      </c>
      <c r="E9" s="3">
        <v>2</v>
      </c>
      <c r="F9" s="3" t="s">
        <v>44</v>
      </c>
      <c r="G9" s="3" t="s">
        <v>27</v>
      </c>
      <c r="H9" s="3" t="s">
        <v>24</v>
      </c>
      <c r="I9" s="3" t="s">
        <v>13</v>
      </c>
      <c r="J9" s="5" t="s">
        <v>101</v>
      </c>
      <c r="K9" s="23"/>
      <c r="L9" s="6" t="s">
        <v>15</v>
      </c>
      <c r="M9" s="7">
        <v>2.12</v>
      </c>
      <c r="N9" s="7">
        <v>2</v>
      </c>
      <c r="O9" s="8" t="s">
        <v>21</v>
      </c>
      <c r="P9" s="7">
        <f t="shared" si="0"/>
        <v>12.5</v>
      </c>
      <c r="Q9" s="28">
        <f t="shared" si="1"/>
        <v>-2</v>
      </c>
      <c r="R9" s="9">
        <f t="shared" si="2"/>
        <v>-9.6050000000000004</v>
      </c>
      <c r="S9" s="10">
        <f t="shared" si="3"/>
        <v>2.8949999999999996</v>
      </c>
      <c r="T9" s="11">
        <f t="shared" si="4"/>
        <v>0.125</v>
      </c>
      <c r="U9" s="12">
        <f t="shared" si="5"/>
        <v>-0.76840000000000008</v>
      </c>
      <c r="V9">
        <f>COUNTIF($L$2:L9,1)</f>
        <v>1</v>
      </c>
      <c r="W9">
        <v>8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25.5" x14ac:dyDescent="0.2">
      <c r="A10" s="3">
        <v>9</v>
      </c>
      <c r="B10" s="4">
        <v>43771</v>
      </c>
      <c r="C10" s="3" t="s">
        <v>102</v>
      </c>
      <c r="D10" s="3" t="s">
        <v>36</v>
      </c>
      <c r="E10" s="3">
        <v>2</v>
      </c>
      <c r="F10" s="3" t="s">
        <v>103</v>
      </c>
      <c r="G10" s="3" t="s">
        <v>27</v>
      </c>
      <c r="H10" s="3" t="s">
        <v>28</v>
      </c>
      <c r="I10" s="3" t="s">
        <v>13</v>
      </c>
      <c r="J10" s="5" t="s">
        <v>104</v>
      </c>
      <c r="K10" s="23"/>
      <c r="L10" s="6" t="s">
        <v>15</v>
      </c>
      <c r="M10" s="7">
        <v>2.04</v>
      </c>
      <c r="N10" s="7">
        <v>1.5</v>
      </c>
      <c r="O10" s="8" t="s">
        <v>21</v>
      </c>
      <c r="P10" s="7">
        <f t="shared" si="0"/>
        <v>14</v>
      </c>
      <c r="Q10" s="28">
        <f t="shared" si="1"/>
        <v>-1.5</v>
      </c>
      <c r="R10" s="9">
        <f t="shared" si="2"/>
        <v>-11.105</v>
      </c>
      <c r="S10" s="10">
        <f t="shared" si="3"/>
        <v>2.8949999999999996</v>
      </c>
      <c r="T10" s="11">
        <f t="shared" si="4"/>
        <v>0.1111111111111111</v>
      </c>
      <c r="U10" s="12">
        <f t="shared" si="5"/>
        <v>-0.79321428571428576</v>
      </c>
      <c r="V10">
        <f>COUNTIF($L$2:L10,1)</f>
        <v>1</v>
      </c>
      <c r="W10">
        <v>9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38.25" x14ac:dyDescent="0.2">
      <c r="A11" s="3">
        <v>10</v>
      </c>
      <c r="B11" s="4">
        <v>43771</v>
      </c>
      <c r="C11" s="3" t="s">
        <v>105</v>
      </c>
      <c r="D11" s="3" t="s">
        <v>40</v>
      </c>
      <c r="E11" s="3">
        <v>3</v>
      </c>
      <c r="F11" s="3" t="s">
        <v>106</v>
      </c>
      <c r="G11" s="3" t="s">
        <v>23</v>
      </c>
      <c r="H11" s="3" t="s">
        <v>24</v>
      </c>
      <c r="I11" s="3" t="s">
        <v>13</v>
      </c>
      <c r="J11" s="13" t="s">
        <v>107</v>
      </c>
      <c r="K11" s="23"/>
      <c r="L11" s="6" t="s">
        <v>16</v>
      </c>
      <c r="M11" s="7">
        <v>2.29</v>
      </c>
      <c r="N11" s="7">
        <v>2</v>
      </c>
      <c r="O11" s="8" t="s">
        <v>21</v>
      </c>
      <c r="P11" s="7">
        <f t="shared" si="0"/>
        <v>16</v>
      </c>
      <c r="Q11" s="27">
        <f t="shared" si="1"/>
        <v>2.351</v>
      </c>
      <c r="R11" s="9">
        <f t="shared" si="2"/>
        <v>-8.7540000000000013</v>
      </c>
      <c r="S11" s="10">
        <f t="shared" si="3"/>
        <v>7.2459999999999987</v>
      </c>
      <c r="T11" s="11">
        <f t="shared" si="4"/>
        <v>0.2</v>
      </c>
      <c r="U11" s="12">
        <f t="shared" si="5"/>
        <v>-0.54712500000000008</v>
      </c>
      <c r="V11">
        <f>COUNTIF($L$2:L11,1)</f>
        <v>2</v>
      </c>
      <c r="W11">
        <v>10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25.5" x14ac:dyDescent="0.2">
      <c r="A12" s="3">
        <v>11</v>
      </c>
      <c r="B12" s="4">
        <v>43771</v>
      </c>
      <c r="C12" s="3" t="s">
        <v>108</v>
      </c>
      <c r="D12" s="3" t="s">
        <v>40</v>
      </c>
      <c r="E12" s="3">
        <v>2</v>
      </c>
      <c r="F12" s="3" t="s">
        <v>109</v>
      </c>
      <c r="G12" s="3" t="s">
        <v>23</v>
      </c>
      <c r="H12" s="3" t="s">
        <v>25</v>
      </c>
      <c r="I12" s="3" t="s">
        <v>13</v>
      </c>
      <c r="J12" s="13" t="s">
        <v>110</v>
      </c>
      <c r="K12" s="23" t="s">
        <v>111</v>
      </c>
      <c r="L12" s="6" t="s">
        <v>15</v>
      </c>
      <c r="M12" s="7">
        <v>2.2290000000000001</v>
      </c>
      <c r="N12" s="7">
        <v>3</v>
      </c>
      <c r="O12" s="8" t="s">
        <v>14</v>
      </c>
      <c r="P12" s="7">
        <f t="shared" si="0"/>
        <v>19</v>
      </c>
      <c r="Q12" s="28">
        <f t="shared" si="1"/>
        <v>-3</v>
      </c>
      <c r="R12" s="9">
        <f t="shared" si="2"/>
        <v>-11.754000000000001</v>
      </c>
      <c r="S12" s="10">
        <f t="shared" si="3"/>
        <v>7.2459999999999987</v>
      </c>
      <c r="T12" s="11">
        <f t="shared" si="4"/>
        <v>0.18181818181818182</v>
      </c>
      <c r="U12" s="12">
        <f t="shared" si="5"/>
        <v>-0.61863157894736853</v>
      </c>
      <c r="V12">
        <f>COUNTIF($L$2:L12,1)</f>
        <v>2</v>
      </c>
      <c r="W12">
        <v>11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2.75" x14ac:dyDescent="0.2">
      <c r="A13" s="3">
        <v>12</v>
      </c>
      <c r="B13" s="4">
        <v>43771</v>
      </c>
      <c r="C13" s="3" t="s">
        <v>112</v>
      </c>
      <c r="D13" s="3" t="s">
        <v>40</v>
      </c>
      <c r="E13" s="3">
        <v>1</v>
      </c>
      <c r="F13" s="3" t="s">
        <v>113</v>
      </c>
      <c r="G13" s="3" t="s">
        <v>27</v>
      </c>
      <c r="H13" s="3" t="s">
        <v>24</v>
      </c>
      <c r="I13" s="3" t="s">
        <v>13</v>
      </c>
      <c r="J13" s="13" t="s">
        <v>54</v>
      </c>
      <c r="K13" s="23"/>
      <c r="L13" s="6" t="s">
        <v>16</v>
      </c>
      <c r="M13" s="7">
        <v>1.925</v>
      </c>
      <c r="N13" s="7">
        <v>2</v>
      </c>
      <c r="O13" s="8" t="s">
        <v>21</v>
      </c>
      <c r="P13" s="7">
        <f t="shared" si="0"/>
        <v>21</v>
      </c>
      <c r="Q13" s="27">
        <f t="shared" si="1"/>
        <v>1.6574999999999998</v>
      </c>
      <c r="R13" s="9">
        <f t="shared" si="2"/>
        <v>-10.096500000000002</v>
      </c>
      <c r="S13" s="10">
        <f t="shared" si="3"/>
        <v>10.903499999999998</v>
      </c>
      <c r="T13" s="11">
        <f t="shared" si="4"/>
        <v>0.25</v>
      </c>
      <c r="U13" s="12">
        <f t="shared" si="5"/>
        <v>-0.48078571428571443</v>
      </c>
      <c r="V13">
        <f>COUNTIF($L$2:L13,1)</f>
        <v>3</v>
      </c>
      <c r="W13">
        <v>12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8.5" customHeight="1" x14ac:dyDescent="0.2">
      <c r="A14" s="3">
        <v>13</v>
      </c>
      <c r="B14" s="4">
        <v>43771</v>
      </c>
      <c r="C14" s="3" t="s">
        <v>114</v>
      </c>
      <c r="D14" s="3" t="s">
        <v>40</v>
      </c>
      <c r="E14" s="3">
        <v>2</v>
      </c>
      <c r="F14" s="3" t="s">
        <v>115</v>
      </c>
      <c r="G14" s="3" t="s">
        <v>23</v>
      </c>
      <c r="H14" s="3" t="s">
        <v>25</v>
      </c>
      <c r="I14" s="3" t="s">
        <v>13</v>
      </c>
      <c r="J14" s="13" t="s">
        <v>116</v>
      </c>
      <c r="K14" s="23"/>
      <c r="L14" s="6" t="s">
        <v>16</v>
      </c>
      <c r="M14" s="7">
        <v>2.06</v>
      </c>
      <c r="N14" s="7">
        <v>1</v>
      </c>
      <c r="O14" s="8" t="s">
        <v>14</v>
      </c>
      <c r="P14" s="7">
        <f t="shared" si="0"/>
        <v>22</v>
      </c>
      <c r="Q14" s="27">
        <f t="shared" si="1"/>
        <v>1.06</v>
      </c>
      <c r="R14" s="9">
        <f t="shared" si="2"/>
        <v>-9.036500000000002</v>
      </c>
      <c r="S14" s="10">
        <f t="shared" si="3"/>
        <v>12.963499999999998</v>
      </c>
      <c r="T14" s="11">
        <f t="shared" si="4"/>
        <v>0.30769230769230771</v>
      </c>
      <c r="U14" s="12">
        <f t="shared" si="5"/>
        <v>-0.41075000000000012</v>
      </c>
      <c r="V14">
        <f>COUNTIF($L$2:L14,1)</f>
        <v>4</v>
      </c>
      <c r="W14">
        <v>13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5.5" x14ac:dyDescent="0.2">
      <c r="A15" s="3">
        <v>14</v>
      </c>
      <c r="B15" s="4">
        <v>43771</v>
      </c>
      <c r="C15" s="3" t="s">
        <v>117</v>
      </c>
      <c r="D15" s="3" t="s">
        <v>40</v>
      </c>
      <c r="E15" s="3">
        <v>2</v>
      </c>
      <c r="F15" s="3" t="s">
        <v>68</v>
      </c>
      <c r="G15" s="3" t="s">
        <v>23</v>
      </c>
      <c r="H15" s="3" t="s">
        <v>25</v>
      </c>
      <c r="I15" s="3" t="s">
        <v>13</v>
      </c>
      <c r="J15" s="13" t="s">
        <v>87</v>
      </c>
      <c r="K15" s="23"/>
      <c r="L15" s="6" t="s">
        <v>16</v>
      </c>
      <c r="M15" s="7">
        <v>2.13</v>
      </c>
      <c r="N15" s="7">
        <v>2</v>
      </c>
      <c r="O15" s="8" t="s">
        <v>14</v>
      </c>
      <c r="P15" s="7">
        <f t="shared" si="0"/>
        <v>24</v>
      </c>
      <c r="Q15" s="27">
        <f t="shared" si="1"/>
        <v>2.2599999999999998</v>
      </c>
      <c r="R15" s="9">
        <f t="shared" si="2"/>
        <v>-6.7765000000000022</v>
      </c>
      <c r="S15" s="10">
        <f t="shared" si="3"/>
        <v>17.223499999999998</v>
      </c>
      <c r="T15" s="11">
        <f t="shared" si="4"/>
        <v>0.35714285714285715</v>
      </c>
      <c r="U15" s="12">
        <f t="shared" si="5"/>
        <v>-0.28235416666666674</v>
      </c>
      <c r="V15">
        <f>COUNTIF($L$2:L15,1)</f>
        <v>5</v>
      </c>
      <c r="W15">
        <v>14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2.75" x14ac:dyDescent="0.2">
      <c r="A16" s="3">
        <v>15</v>
      </c>
      <c r="B16" s="4">
        <v>43771</v>
      </c>
      <c r="C16" s="3" t="s">
        <v>118</v>
      </c>
      <c r="D16" s="3" t="s">
        <v>40</v>
      </c>
      <c r="E16" s="3">
        <v>1</v>
      </c>
      <c r="F16" s="3">
        <v>2</v>
      </c>
      <c r="G16" s="3" t="s">
        <v>23</v>
      </c>
      <c r="H16" s="3" t="s">
        <v>70</v>
      </c>
      <c r="I16" s="3" t="s">
        <v>13</v>
      </c>
      <c r="J16" s="5" t="s">
        <v>29</v>
      </c>
      <c r="K16" s="23"/>
      <c r="L16" s="6" t="s">
        <v>15</v>
      </c>
      <c r="M16" s="7">
        <v>6</v>
      </c>
      <c r="N16" s="7">
        <v>1</v>
      </c>
      <c r="O16" s="8" t="s">
        <v>14</v>
      </c>
      <c r="P16" s="7">
        <f t="shared" si="0"/>
        <v>25</v>
      </c>
      <c r="Q16" s="28">
        <f t="shared" si="1"/>
        <v>-1</v>
      </c>
      <c r="R16" s="9">
        <f t="shared" si="2"/>
        <v>-7.7765000000000022</v>
      </c>
      <c r="S16" s="10">
        <f t="shared" si="3"/>
        <v>17.223499999999998</v>
      </c>
      <c r="T16" s="11">
        <f t="shared" si="4"/>
        <v>0.33333333333333331</v>
      </c>
      <c r="U16" s="12">
        <f t="shared" si="5"/>
        <v>-0.31106000000000011</v>
      </c>
      <c r="V16">
        <f>COUNTIF($L$2:L16,1)</f>
        <v>5</v>
      </c>
      <c r="W16">
        <v>15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25.5" x14ac:dyDescent="0.2">
      <c r="A17" s="3">
        <v>16</v>
      </c>
      <c r="B17" s="4">
        <v>43771</v>
      </c>
      <c r="C17" s="3" t="s">
        <v>119</v>
      </c>
      <c r="D17" s="3" t="s">
        <v>40</v>
      </c>
      <c r="E17" s="3">
        <v>2</v>
      </c>
      <c r="F17" s="3" t="s">
        <v>80</v>
      </c>
      <c r="G17" s="3" t="s">
        <v>23</v>
      </c>
      <c r="H17" s="3" t="s">
        <v>25</v>
      </c>
      <c r="I17" s="3" t="s">
        <v>13</v>
      </c>
      <c r="J17" s="13" t="s">
        <v>120</v>
      </c>
      <c r="K17" s="23"/>
      <c r="L17" s="6" t="s">
        <v>16</v>
      </c>
      <c r="M17" s="7">
        <v>1.5</v>
      </c>
      <c r="N17" s="7">
        <v>1</v>
      </c>
      <c r="O17" s="8" t="s">
        <v>14</v>
      </c>
      <c r="P17" s="7">
        <f t="shared" si="0"/>
        <v>26</v>
      </c>
      <c r="Q17" s="27">
        <f t="shared" si="1"/>
        <v>0.5</v>
      </c>
      <c r="R17" s="9">
        <f t="shared" si="2"/>
        <v>-7.2765000000000022</v>
      </c>
      <c r="S17" s="10">
        <f t="shared" si="3"/>
        <v>18.723499999999998</v>
      </c>
      <c r="T17" s="11">
        <f t="shared" si="4"/>
        <v>0.375</v>
      </c>
      <c r="U17" s="12">
        <f t="shared" si="5"/>
        <v>-0.27986538461538468</v>
      </c>
      <c r="V17">
        <f>COUNTIF($L$2:L17,1)</f>
        <v>6</v>
      </c>
      <c r="W17">
        <v>16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2.75" x14ac:dyDescent="0.2">
      <c r="A18" s="3">
        <v>17</v>
      </c>
      <c r="B18" s="4">
        <v>43771</v>
      </c>
      <c r="C18" s="3" t="s">
        <v>121</v>
      </c>
      <c r="D18" s="3" t="s">
        <v>36</v>
      </c>
      <c r="E18" s="3">
        <v>1</v>
      </c>
      <c r="F18" s="3" t="s">
        <v>41</v>
      </c>
      <c r="G18" s="3" t="s">
        <v>51</v>
      </c>
      <c r="H18" s="3" t="s">
        <v>25</v>
      </c>
      <c r="I18" s="3" t="s">
        <v>13</v>
      </c>
      <c r="J18" s="13" t="s">
        <v>43</v>
      </c>
      <c r="K18" s="23"/>
      <c r="L18" s="6" t="s">
        <v>16</v>
      </c>
      <c r="M18" s="7">
        <v>1.94</v>
      </c>
      <c r="N18" s="7">
        <v>1.5</v>
      </c>
      <c r="O18" s="8" t="s">
        <v>14</v>
      </c>
      <c r="P18" s="7">
        <f t="shared" si="0"/>
        <v>27.5</v>
      </c>
      <c r="Q18" s="27">
        <f t="shared" si="1"/>
        <v>1.4100000000000001</v>
      </c>
      <c r="R18" s="9">
        <f t="shared" si="2"/>
        <v>-5.866500000000002</v>
      </c>
      <c r="S18" s="10">
        <f t="shared" si="3"/>
        <v>21.633499999999998</v>
      </c>
      <c r="T18" s="11">
        <f t="shared" si="4"/>
        <v>0.41176470588235292</v>
      </c>
      <c r="U18" s="12">
        <f t="shared" si="5"/>
        <v>-0.21332727272727281</v>
      </c>
      <c r="V18">
        <f>COUNTIF($L$2:L18,1)</f>
        <v>7</v>
      </c>
      <c r="W18">
        <v>17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5.5" x14ac:dyDescent="0.2">
      <c r="A19" s="3">
        <v>18</v>
      </c>
      <c r="B19" s="4">
        <v>43772</v>
      </c>
      <c r="C19" s="3" t="s">
        <v>122</v>
      </c>
      <c r="D19" s="3" t="s">
        <v>123</v>
      </c>
      <c r="E19" s="3">
        <v>2</v>
      </c>
      <c r="F19" s="3" t="s">
        <v>115</v>
      </c>
      <c r="G19" s="3" t="s">
        <v>51</v>
      </c>
      <c r="H19" s="3" t="s">
        <v>24</v>
      </c>
      <c r="I19" s="3" t="s">
        <v>13</v>
      </c>
      <c r="J19" s="13" t="s">
        <v>124</v>
      </c>
      <c r="K19" s="23"/>
      <c r="L19" s="6" t="s">
        <v>15</v>
      </c>
      <c r="M19" s="7">
        <v>2.15</v>
      </c>
      <c r="N19" s="7">
        <v>1.5</v>
      </c>
      <c r="O19" s="8" t="s">
        <v>21</v>
      </c>
      <c r="P19" s="7">
        <f t="shared" si="0"/>
        <v>29</v>
      </c>
      <c r="Q19" s="28">
        <f t="shared" si="1"/>
        <v>-1.5</v>
      </c>
      <c r="R19" s="9">
        <f t="shared" si="2"/>
        <v>-7.366500000000002</v>
      </c>
      <c r="S19" s="10">
        <f t="shared" si="3"/>
        <v>21.633499999999998</v>
      </c>
      <c r="T19" s="11">
        <f t="shared" si="4"/>
        <v>0.3888888888888889</v>
      </c>
      <c r="U19" s="12">
        <f t="shared" si="5"/>
        <v>-0.25401724137931042</v>
      </c>
      <c r="V19">
        <f>COUNTIF($L$2:L19,1)</f>
        <v>7</v>
      </c>
      <c r="W19">
        <v>18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2.75" x14ac:dyDescent="0.2">
      <c r="A20" s="3">
        <v>19</v>
      </c>
      <c r="B20" s="4">
        <v>43772</v>
      </c>
      <c r="C20" s="3" t="s">
        <v>125</v>
      </c>
      <c r="D20" s="3" t="s">
        <v>40</v>
      </c>
      <c r="E20" s="3">
        <v>1</v>
      </c>
      <c r="F20" s="3" t="s">
        <v>126</v>
      </c>
      <c r="G20" s="3" t="s">
        <v>27</v>
      </c>
      <c r="H20" s="3" t="s">
        <v>25</v>
      </c>
      <c r="I20" s="3" t="s">
        <v>13</v>
      </c>
      <c r="J20" s="13" t="s">
        <v>42</v>
      </c>
      <c r="K20" s="23"/>
      <c r="L20" s="6" t="s">
        <v>16</v>
      </c>
      <c r="M20" s="7">
        <v>2</v>
      </c>
      <c r="N20" s="7">
        <v>1</v>
      </c>
      <c r="O20" s="8" t="s">
        <v>14</v>
      </c>
      <c r="P20" s="7">
        <f t="shared" si="0"/>
        <v>30</v>
      </c>
      <c r="Q20" s="27">
        <f t="shared" si="1"/>
        <v>1</v>
      </c>
      <c r="R20" s="9">
        <f t="shared" si="2"/>
        <v>-6.366500000000002</v>
      </c>
      <c r="S20" s="10">
        <f t="shared" si="3"/>
        <v>23.633499999999998</v>
      </c>
      <c r="T20" s="11">
        <f t="shared" si="4"/>
        <v>0.42105263157894735</v>
      </c>
      <c r="U20" s="12">
        <f t="shared" si="5"/>
        <v>-0.21221666666666675</v>
      </c>
      <c r="V20">
        <f>COUNTIF($L$2:L20,1)</f>
        <v>8</v>
      </c>
      <c r="W20">
        <v>19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2.75" x14ac:dyDescent="0.2">
      <c r="A21" s="3">
        <v>20</v>
      </c>
      <c r="B21" s="4">
        <v>43772</v>
      </c>
      <c r="C21" s="3" t="s">
        <v>127</v>
      </c>
      <c r="D21" s="3" t="s">
        <v>40</v>
      </c>
      <c r="E21" s="3">
        <v>1</v>
      </c>
      <c r="F21" s="3">
        <v>1</v>
      </c>
      <c r="G21" s="3" t="s">
        <v>27</v>
      </c>
      <c r="H21" s="3" t="s">
        <v>70</v>
      </c>
      <c r="I21" s="3" t="s">
        <v>13</v>
      </c>
      <c r="J21" s="13" t="s">
        <v>128</v>
      </c>
      <c r="K21" s="23"/>
      <c r="L21" s="6" t="s">
        <v>16</v>
      </c>
      <c r="M21" s="7">
        <v>2</v>
      </c>
      <c r="N21" s="7">
        <v>1.5</v>
      </c>
      <c r="O21" s="8" t="s">
        <v>14</v>
      </c>
      <c r="P21" s="7">
        <f t="shared" si="0"/>
        <v>31.5</v>
      </c>
      <c r="Q21" s="27">
        <f t="shared" si="1"/>
        <v>1.5</v>
      </c>
      <c r="R21" s="9">
        <f t="shared" si="2"/>
        <v>-4.866500000000002</v>
      </c>
      <c r="S21" s="10">
        <f t="shared" si="3"/>
        <v>26.633499999999998</v>
      </c>
      <c r="T21" s="11">
        <f t="shared" si="4"/>
        <v>0.45</v>
      </c>
      <c r="U21" s="12">
        <f t="shared" si="5"/>
        <v>-0.15449206349206357</v>
      </c>
      <c r="V21">
        <f>COUNTIF($L$2:L21,1)</f>
        <v>9</v>
      </c>
      <c r="W21">
        <v>20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25.5" x14ac:dyDescent="0.2">
      <c r="A22" s="3">
        <v>21</v>
      </c>
      <c r="B22" s="4">
        <v>43772</v>
      </c>
      <c r="C22" s="3" t="s">
        <v>129</v>
      </c>
      <c r="D22" s="3" t="s">
        <v>40</v>
      </c>
      <c r="E22" s="3">
        <v>2</v>
      </c>
      <c r="F22" s="3" t="s">
        <v>130</v>
      </c>
      <c r="G22" s="3" t="s">
        <v>23</v>
      </c>
      <c r="H22" s="3" t="s">
        <v>24</v>
      </c>
      <c r="I22" s="3" t="s">
        <v>13</v>
      </c>
      <c r="J22" s="13" t="s">
        <v>131</v>
      </c>
      <c r="K22" s="23"/>
      <c r="L22" s="6" t="s">
        <v>16</v>
      </c>
      <c r="M22" s="7">
        <v>3.15</v>
      </c>
      <c r="N22" s="7">
        <v>1</v>
      </c>
      <c r="O22" s="8" t="s">
        <v>21</v>
      </c>
      <c r="P22" s="7">
        <f t="shared" si="0"/>
        <v>32.5</v>
      </c>
      <c r="Q22" s="27">
        <f t="shared" si="1"/>
        <v>1.9924999999999997</v>
      </c>
      <c r="R22" s="9">
        <f t="shared" si="2"/>
        <v>-2.8740000000000023</v>
      </c>
      <c r="S22" s="10">
        <f t="shared" si="3"/>
        <v>29.625999999999998</v>
      </c>
      <c r="T22" s="11">
        <f t="shared" si="4"/>
        <v>0.47619047619047616</v>
      </c>
      <c r="U22" s="12">
        <f t="shared" si="5"/>
        <v>-8.8430769230769299E-2</v>
      </c>
      <c r="V22">
        <f>COUNTIF($L$2:L22,1)</f>
        <v>10</v>
      </c>
      <c r="W22">
        <v>21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25.5" x14ac:dyDescent="0.2">
      <c r="A23" s="3">
        <v>22</v>
      </c>
      <c r="B23" s="4">
        <v>43772</v>
      </c>
      <c r="C23" s="3" t="s">
        <v>132</v>
      </c>
      <c r="D23" s="3" t="s">
        <v>40</v>
      </c>
      <c r="E23" s="3">
        <v>2</v>
      </c>
      <c r="F23" s="3" t="s">
        <v>133</v>
      </c>
      <c r="G23" s="3" t="s">
        <v>23</v>
      </c>
      <c r="H23" s="3" t="s">
        <v>24</v>
      </c>
      <c r="I23" s="3" t="s">
        <v>13</v>
      </c>
      <c r="J23" s="13" t="s">
        <v>76</v>
      </c>
      <c r="K23" s="23"/>
      <c r="L23" s="6" t="s">
        <v>16</v>
      </c>
      <c r="M23" s="7">
        <v>2.4300000000000002</v>
      </c>
      <c r="N23" s="7">
        <v>1.5</v>
      </c>
      <c r="O23" s="8" t="s">
        <v>21</v>
      </c>
      <c r="P23" s="7">
        <f t="shared" si="0"/>
        <v>34</v>
      </c>
      <c r="Q23" s="27">
        <f t="shared" si="1"/>
        <v>1.9627500000000002</v>
      </c>
      <c r="R23" s="9">
        <f t="shared" si="2"/>
        <v>-0.91125000000000211</v>
      </c>
      <c r="S23" s="10">
        <f t="shared" si="3"/>
        <v>33.088749999999997</v>
      </c>
      <c r="T23" s="11">
        <f t="shared" si="4"/>
        <v>0.5</v>
      </c>
      <c r="U23" s="12">
        <f t="shared" si="5"/>
        <v>-2.6801470588235371E-2</v>
      </c>
      <c r="V23">
        <f>COUNTIF($L$2:L23,1)</f>
        <v>11</v>
      </c>
      <c r="W23">
        <v>22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5.5" x14ac:dyDescent="0.2">
      <c r="A24" s="3">
        <v>23</v>
      </c>
      <c r="B24" s="4">
        <v>43772</v>
      </c>
      <c r="C24" s="3" t="s">
        <v>134</v>
      </c>
      <c r="D24" s="3" t="s">
        <v>123</v>
      </c>
      <c r="E24" s="3">
        <v>2</v>
      </c>
      <c r="F24" s="3" t="s">
        <v>115</v>
      </c>
      <c r="G24" s="3" t="s">
        <v>23</v>
      </c>
      <c r="H24" s="3" t="s">
        <v>25</v>
      </c>
      <c r="I24" s="3" t="s">
        <v>13</v>
      </c>
      <c r="J24" s="13" t="s">
        <v>135</v>
      </c>
      <c r="K24" s="23"/>
      <c r="L24" s="6" t="s">
        <v>15</v>
      </c>
      <c r="M24" s="7">
        <v>1.8149999999999999</v>
      </c>
      <c r="N24" s="7">
        <v>1.5</v>
      </c>
      <c r="O24" s="8" t="s">
        <v>14</v>
      </c>
      <c r="P24" s="7">
        <f t="shared" si="0"/>
        <v>35.5</v>
      </c>
      <c r="Q24" s="28">
        <f t="shared" si="1"/>
        <v>-1.5</v>
      </c>
      <c r="R24" s="9">
        <f t="shared" si="2"/>
        <v>-2.4112500000000021</v>
      </c>
      <c r="S24" s="10">
        <f t="shared" si="3"/>
        <v>33.088749999999997</v>
      </c>
      <c r="T24" s="11">
        <f t="shared" si="4"/>
        <v>0.47826086956521741</v>
      </c>
      <c r="U24" s="12">
        <f t="shared" si="5"/>
        <v>-6.7922535211267676E-2</v>
      </c>
      <c r="V24">
        <f>COUNTIF($L$2:L24,1)</f>
        <v>11</v>
      </c>
      <c r="W24">
        <v>23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2.75" x14ac:dyDescent="0.2">
      <c r="A25" s="3">
        <v>24</v>
      </c>
      <c r="B25" s="4">
        <v>43774</v>
      </c>
      <c r="C25" s="3" t="s">
        <v>136</v>
      </c>
      <c r="D25" s="3" t="s">
        <v>36</v>
      </c>
      <c r="E25" s="3">
        <v>1</v>
      </c>
      <c r="F25" s="3" t="s">
        <v>55</v>
      </c>
      <c r="G25" s="3" t="s">
        <v>51</v>
      </c>
      <c r="H25" s="3" t="s">
        <v>25</v>
      </c>
      <c r="I25" s="3" t="s">
        <v>13</v>
      </c>
      <c r="J25" s="5" t="s">
        <v>33</v>
      </c>
      <c r="K25" s="23"/>
      <c r="L25" s="6" t="s">
        <v>15</v>
      </c>
      <c r="M25" s="7">
        <v>2</v>
      </c>
      <c r="N25" s="7">
        <v>2</v>
      </c>
      <c r="O25" s="8" t="s">
        <v>14</v>
      </c>
      <c r="P25" s="7">
        <f t="shared" si="0"/>
        <v>37.5</v>
      </c>
      <c r="Q25" s="28">
        <f t="shared" si="1"/>
        <v>-2</v>
      </c>
      <c r="R25" s="9">
        <f t="shared" si="2"/>
        <v>-4.4112500000000026</v>
      </c>
      <c r="S25" s="10">
        <f t="shared" si="3"/>
        <v>33.088749999999997</v>
      </c>
      <c r="T25" s="11">
        <f t="shared" si="4"/>
        <v>0.45833333333333331</v>
      </c>
      <c r="U25" s="12">
        <f t="shared" si="5"/>
        <v>-0.1176333333333334</v>
      </c>
      <c r="V25">
        <f>COUNTIF($L$2:L25,1)</f>
        <v>11</v>
      </c>
      <c r="W25">
        <v>24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2.75" x14ac:dyDescent="0.2">
      <c r="A26" s="3">
        <v>25</v>
      </c>
      <c r="B26" s="4">
        <v>43774</v>
      </c>
      <c r="C26" s="3" t="s">
        <v>137</v>
      </c>
      <c r="D26" s="3" t="s">
        <v>138</v>
      </c>
      <c r="E26" s="3">
        <v>1</v>
      </c>
      <c r="F26" s="3" t="s">
        <v>139</v>
      </c>
      <c r="G26" s="3" t="s">
        <v>23</v>
      </c>
      <c r="H26" s="3" t="s">
        <v>24</v>
      </c>
      <c r="I26" s="3" t="s">
        <v>26</v>
      </c>
      <c r="J26" s="5" t="s">
        <v>14</v>
      </c>
      <c r="K26" s="23" t="s">
        <v>140</v>
      </c>
      <c r="L26" s="6" t="s">
        <v>15</v>
      </c>
      <c r="M26" s="7">
        <v>7</v>
      </c>
      <c r="N26" s="7">
        <v>0.5</v>
      </c>
      <c r="O26" s="8" t="s">
        <v>21</v>
      </c>
      <c r="P26" s="7">
        <f t="shared" si="0"/>
        <v>38</v>
      </c>
      <c r="Q26" s="28">
        <f t="shared" si="1"/>
        <v>-0.5</v>
      </c>
      <c r="R26" s="9">
        <f t="shared" si="2"/>
        <v>-4.9112500000000026</v>
      </c>
      <c r="S26" s="10">
        <f t="shared" si="3"/>
        <v>33.088749999999997</v>
      </c>
      <c r="T26" s="11">
        <f t="shared" si="4"/>
        <v>0.44</v>
      </c>
      <c r="U26" s="12">
        <f t="shared" si="5"/>
        <v>-0.12924342105263165</v>
      </c>
      <c r="V26">
        <f>COUNTIF($L$2:L26,1)</f>
        <v>11</v>
      </c>
      <c r="W26">
        <v>25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51" x14ac:dyDescent="0.2">
      <c r="A27" s="3">
        <v>26</v>
      </c>
      <c r="B27" s="4">
        <v>43775</v>
      </c>
      <c r="C27" s="3" t="s">
        <v>141</v>
      </c>
      <c r="D27" s="3" t="s">
        <v>36</v>
      </c>
      <c r="E27" s="3">
        <v>4</v>
      </c>
      <c r="F27" s="3" t="s">
        <v>142</v>
      </c>
      <c r="G27" s="3" t="s">
        <v>23</v>
      </c>
      <c r="H27" s="3" t="s">
        <v>28</v>
      </c>
      <c r="I27" s="3" t="s">
        <v>13</v>
      </c>
      <c r="J27" s="13" t="s">
        <v>143</v>
      </c>
      <c r="K27" s="23"/>
      <c r="L27" s="6" t="s">
        <v>15</v>
      </c>
      <c r="M27" s="7">
        <v>4.51</v>
      </c>
      <c r="N27" s="7">
        <v>1</v>
      </c>
      <c r="O27" s="8" t="s">
        <v>21</v>
      </c>
      <c r="P27" s="7">
        <f t="shared" si="0"/>
        <v>39</v>
      </c>
      <c r="Q27" s="28">
        <f t="shared" si="1"/>
        <v>-1</v>
      </c>
      <c r="R27" s="9">
        <f t="shared" si="2"/>
        <v>-5.9112500000000026</v>
      </c>
      <c r="S27" s="10">
        <f t="shared" si="3"/>
        <v>33.088749999999997</v>
      </c>
      <c r="T27" s="11">
        <f t="shared" si="4"/>
        <v>0.42307692307692307</v>
      </c>
      <c r="U27" s="12">
        <f t="shared" si="5"/>
        <v>-0.1515705128205129</v>
      </c>
      <c r="V27">
        <f>COUNTIF($L$2:L27,1)</f>
        <v>11</v>
      </c>
      <c r="W27">
        <v>26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25.5" x14ac:dyDescent="0.2">
      <c r="A28" s="3">
        <v>27</v>
      </c>
      <c r="B28" s="4">
        <v>43775</v>
      </c>
      <c r="C28" s="3" t="s">
        <v>144</v>
      </c>
      <c r="D28" s="3" t="s">
        <v>36</v>
      </c>
      <c r="E28" s="3">
        <v>2</v>
      </c>
      <c r="F28" s="3" t="s">
        <v>145</v>
      </c>
      <c r="G28" s="3" t="s">
        <v>23</v>
      </c>
      <c r="H28" s="3" t="s">
        <v>25</v>
      </c>
      <c r="I28" s="3" t="s">
        <v>13</v>
      </c>
      <c r="J28" s="13" t="s">
        <v>146</v>
      </c>
      <c r="K28" s="23"/>
      <c r="L28" s="6" t="s">
        <v>15</v>
      </c>
      <c r="M28" s="7">
        <v>2.4780000000000002</v>
      </c>
      <c r="N28" s="7">
        <v>1</v>
      </c>
      <c r="O28" s="8" t="s">
        <v>14</v>
      </c>
      <c r="P28" s="7">
        <f t="shared" si="0"/>
        <v>40</v>
      </c>
      <c r="Q28" s="28">
        <f t="shared" si="1"/>
        <v>-1</v>
      </c>
      <c r="R28" s="9">
        <f t="shared" si="2"/>
        <v>-6.9112500000000026</v>
      </c>
      <c r="S28" s="10">
        <f t="shared" si="3"/>
        <v>33.088749999999997</v>
      </c>
      <c r="T28" s="11">
        <f t="shared" si="4"/>
        <v>0.40740740740740738</v>
      </c>
      <c r="U28" s="12">
        <f t="shared" si="5"/>
        <v>-0.17278125000000005</v>
      </c>
      <c r="V28">
        <f>COUNTIF($L$2:L28,1)</f>
        <v>11</v>
      </c>
      <c r="W28">
        <v>27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2.75" x14ac:dyDescent="0.2">
      <c r="A29" s="3">
        <v>28</v>
      </c>
      <c r="B29" s="4">
        <v>43775</v>
      </c>
      <c r="C29" s="3" t="s">
        <v>147</v>
      </c>
      <c r="D29" s="3" t="s">
        <v>138</v>
      </c>
      <c r="E29" s="3">
        <v>1</v>
      </c>
      <c r="F29" s="3" t="s">
        <v>148</v>
      </c>
      <c r="G29" s="3" t="s">
        <v>23</v>
      </c>
      <c r="H29" s="3" t="s">
        <v>24</v>
      </c>
      <c r="I29" s="3" t="s">
        <v>26</v>
      </c>
      <c r="J29" s="13" t="s">
        <v>21</v>
      </c>
      <c r="K29" s="23"/>
      <c r="L29" s="6" t="s">
        <v>16</v>
      </c>
      <c r="M29" s="7">
        <v>7</v>
      </c>
      <c r="N29" s="7">
        <v>0.5</v>
      </c>
      <c r="O29" s="8" t="s">
        <v>21</v>
      </c>
      <c r="P29" s="7">
        <f t="shared" si="0"/>
        <v>40.5</v>
      </c>
      <c r="Q29" s="27">
        <f t="shared" si="1"/>
        <v>2.8249999999999997</v>
      </c>
      <c r="R29" s="9">
        <f t="shared" si="2"/>
        <v>-4.0862500000000033</v>
      </c>
      <c r="S29" s="10">
        <f t="shared" si="3"/>
        <v>36.413749999999993</v>
      </c>
      <c r="T29" s="11">
        <f t="shared" si="4"/>
        <v>0.42857142857142855</v>
      </c>
      <c r="U29" s="12">
        <f t="shared" si="5"/>
        <v>-0.10089506172839523</v>
      </c>
      <c r="V29">
        <f>COUNTIF($L$2:L29,1)</f>
        <v>12</v>
      </c>
      <c r="W29">
        <v>28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25.5" x14ac:dyDescent="0.2">
      <c r="A30" s="3">
        <v>29</v>
      </c>
      <c r="B30" s="4">
        <v>43775</v>
      </c>
      <c r="C30" s="3" t="s">
        <v>149</v>
      </c>
      <c r="D30" s="3" t="s">
        <v>150</v>
      </c>
      <c r="E30" s="3">
        <v>2</v>
      </c>
      <c r="F30" s="3" t="s">
        <v>151</v>
      </c>
      <c r="G30" s="3" t="s">
        <v>23</v>
      </c>
      <c r="H30" s="3" t="s">
        <v>25</v>
      </c>
      <c r="I30" s="3" t="s">
        <v>13</v>
      </c>
      <c r="J30" s="13" t="s">
        <v>152</v>
      </c>
      <c r="K30" s="23"/>
      <c r="L30" s="6" t="s">
        <v>16</v>
      </c>
      <c r="M30" s="7">
        <v>2.5819999999999999</v>
      </c>
      <c r="N30" s="7">
        <v>1</v>
      </c>
      <c r="O30" s="8" t="s">
        <v>14</v>
      </c>
      <c r="P30" s="7">
        <f t="shared" si="0"/>
        <v>41.5</v>
      </c>
      <c r="Q30" s="27">
        <f t="shared" si="1"/>
        <v>1.5819999999999999</v>
      </c>
      <c r="R30" s="9">
        <f t="shared" si="2"/>
        <v>-2.5042500000000034</v>
      </c>
      <c r="S30" s="10">
        <f t="shared" si="3"/>
        <v>38.995749999999994</v>
      </c>
      <c r="T30" s="11">
        <f t="shared" si="4"/>
        <v>0.44827586206896552</v>
      </c>
      <c r="U30" s="12">
        <f t="shared" si="5"/>
        <v>-6.0343373493976053E-2</v>
      </c>
      <c r="V30">
        <f>COUNTIF($L$2:L30,1)</f>
        <v>13</v>
      </c>
      <c r="W30">
        <v>29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25.5" x14ac:dyDescent="0.2">
      <c r="A31" s="3">
        <v>30</v>
      </c>
      <c r="B31" s="4">
        <v>43776</v>
      </c>
      <c r="C31" s="3" t="s">
        <v>153</v>
      </c>
      <c r="D31" s="3" t="s">
        <v>150</v>
      </c>
      <c r="E31" s="3">
        <v>2</v>
      </c>
      <c r="F31" s="3" t="s">
        <v>68</v>
      </c>
      <c r="G31" s="3" t="s">
        <v>23</v>
      </c>
      <c r="H31" s="3" t="s">
        <v>25</v>
      </c>
      <c r="I31" s="3" t="s">
        <v>13</v>
      </c>
      <c r="J31" s="13" t="s">
        <v>154</v>
      </c>
      <c r="K31" s="23"/>
      <c r="L31" s="6" t="s">
        <v>16</v>
      </c>
      <c r="M31" s="7">
        <v>2.2000000000000002</v>
      </c>
      <c r="N31" s="7">
        <v>1.5</v>
      </c>
      <c r="O31" s="8" t="s">
        <v>14</v>
      </c>
      <c r="P31" s="7">
        <f t="shared" si="0"/>
        <v>43</v>
      </c>
      <c r="Q31" s="27">
        <f t="shared" si="1"/>
        <v>1.8000000000000003</v>
      </c>
      <c r="R31" s="9">
        <f t="shared" si="2"/>
        <v>-0.70425000000000315</v>
      </c>
      <c r="S31" s="10">
        <f t="shared" si="3"/>
        <v>42.295749999999998</v>
      </c>
      <c r="T31" s="11">
        <f t="shared" si="4"/>
        <v>0.46666666666666667</v>
      </c>
      <c r="U31" s="12">
        <f t="shared" si="5"/>
        <v>-1.6377906976744228E-2</v>
      </c>
      <c r="V31">
        <f>COUNTIF($L$2:L31,1)</f>
        <v>14</v>
      </c>
      <c r="W31">
        <v>30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25.5" x14ac:dyDescent="0.2">
      <c r="A32" s="3">
        <v>31</v>
      </c>
      <c r="B32" s="4">
        <v>43777</v>
      </c>
      <c r="C32" s="3" t="s">
        <v>155</v>
      </c>
      <c r="D32" s="3" t="s">
        <v>40</v>
      </c>
      <c r="E32" s="3">
        <v>2</v>
      </c>
      <c r="F32" s="3" t="s">
        <v>68</v>
      </c>
      <c r="G32" s="3" t="s">
        <v>23</v>
      </c>
      <c r="H32" s="3" t="s">
        <v>25</v>
      </c>
      <c r="I32" s="3" t="s">
        <v>13</v>
      </c>
      <c r="J32" s="13" t="s">
        <v>156</v>
      </c>
      <c r="K32" s="23"/>
      <c r="L32" s="6" t="s">
        <v>16</v>
      </c>
      <c r="M32" s="7">
        <v>2.31</v>
      </c>
      <c r="N32" s="7">
        <v>1.5</v>
      </c>
      <c r="O32" s="8" t="s">
        <v>14</v>
      </c>
      <c r="P32" s="7">
        <f t="shared" si="0"/>
        <v>44.5</v>
      </c>
      <c r="Q32" s="27">
        <f t="shared" si="1"/>
        <v>1.9649999999999999</v>
      </c>
      <c r="R32" s="9">
        <f t="shared" si="2"/>
        <v>1.2607499999999967</v>
      </c>
      <c r="S32" s="10">
        <f t="shared" si="3"/>
        <v>45.760749999999994</v>
      </c>
      <c r="T32" s="11">
        <f t="shared" si="4"/>
        <v>0.4838709677419355</v>
      </c>
      <c r="U32" s="12">
        <f t="shared" si="5"/>
        <v>2.8331460674157181E-2</v>
      </c>
      <c r="V32">
        <f>COUNTIF($L$2:L32,1)</f>
        <v>15</v>
      </c>
      <c r="W32">
        <v>31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25.5" x14ac:dyDescent="0.2">
      <c r="A33" s="3">
        <v>32</v>
      </c>
      <c r="B33" s="4">
        <v>43777</v>
      </c>
      <c r="C33" s="3" t="s">
        <v>157</v>
      </c>
      <c r="D33" s="3" t="s">
        <v>40</v>
      </c>
      <c r="E33" s="3">
        <v>2</v>
      </c>
      <c r="F33" s="3" t="s">
        <v>158</v>
      </c>
      <c r="G33" s="3" t="s">
        <v>23</v>
      </c>
      <c r="H33" s="3" t="s">
        <v>28</v>
      </c>
      <c r="I33" s="3" t="s">
        <v>13</v>
      </c>
      <c r="J33" s="13" t="s">
        <v>159</v>
      </c>
      <c r="K33" s="23"/>
      <c r="L33" s="6" t="s">
        <v>15</v>
      </c>
      <c r="M33" s="7">
        <v>2.33</v>
      </c>
      <c r="N33" s="7">
        <v>1</v>
      </c>
      <c r="O33" s="8" t="s">
        <v>21</v>
      </c>
      <c r="P33" s="7">
        <f t="shared" si="0"/>
        <v>45.5</v>
      </c>
      <c r="Q33" s="28">
        <f t="shared" si="1"/>
        <v>-1</v>
      </c>
      <c r="R33" s="9">
        <f t="shared" si="2"/>
        <v>0.26074999999999671</v>
      </c>
      <c r="S33" s="10">
        <f t="shared" si="3"/>
        <v>45.760749999999994</v>
      </c>
      <c r="T33" s="11">
        <f t="shared" si="4"/>
        <v>0.46875</v>
      </c>
      <c r="U33" s="12">
        <f t="shared" si="5"/>
        <v>5.7307692307691097E-3</v>
      </c>
      <c r="V33">
        <f>COUNTIF($L$2:L33,1)</f>
        <v>15</v>
      </c>
      <c r="W33">
        <v>32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25.5" x14ac:dyDescent="0.2">
      <c r="A34" s="3">
        <v>33</v>
      </c>
      <c r="B34" s="4">
        <v>43777</v>
      </c>
      <c r="C34" s="3" t="s">
        <v>160</v>
      </c>
      <c r="D34" s="3" t="s">
        <v>40</v>
      </c>
      <c r="E34" s="3">
        <v>2</v>
      </c>
      <c r="F34" s="3" t="s">
        <v>115</v>
      </c>
      <c r="G34" s="3" t="s">
        <v>23</v>
      </c>
      <c r="H34" s="3" t="s">
        <v>28</v>
      </c>
      <c r="I34" s="3" t="s">
        <v>13</v>
      </c>
      <c r="J34" s="13" t="s">
        <v>161</v>
      </c>
      <c r="K34" s="23"/>
      <c r="L34" s="6" t="s">
        <v>16</v>
      </c>
      <c r="M34" s="7">
        <v>2.02</v>
      </c>
      <c r="N34" s="7">
        <v>2.5</v>
      </c>
      <c r="O34" s="8" t="s">
        <v>21</v>
      </c>
      <c r="P34" s="7">
        <f t="shared" si="0"/>
        <v>48</v>
      </c>
      <c r="Q34" s="27">
        <f t="shared" si="1"/>
        <v>2.2974999999999994</v>
      </c>
      <c r="R34" s="9">
        <f t="shared" si="2"/>
        <v>2.5582499999999961</v>
      </c>
      <c r="S34" s="10">
        <f t="shared" si="3"/>
        <v>50.558249999999994</v>
      </c>
      <c r="T34" s="11">
        <f t="shared" si="4"/>
        <v>0.48484848484848486</v>
      </c>
      <c r="U34" s="12">
        <f t="shared" si="5"/>
        <v>5.3296874999999876E-2</v>
      </c>
      <c r="V34">
        <f>COUNTIF($L$2:L34,1)</f>
        <v>16</v>
      </c>
      <c r="W34">
        <v>33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25.5" x14ac:dyDescent="0.2">
      <c r="A35" s="3">
        <v>34</v>
      </c>
      <c r="B35" s="4">
        <v>43777</v>
      </c>
      <c r="C35" s="3" t="s">
        <v>162</v>
      </c>
      <c r="D35" s="3" t="s">
        <v>150</v>
      </c>
      <c r="E35" s="3">
        <v>2</v>
      </c>
      <c r="F35" s="3" t="s">
        <v>68</v>
      </c>
      <c r="G35" s="3" t="s">
        <v>23</v>
      </c>
      <c r="H35" s="3" t="s">
        <v>25</v>
      </c>
      <c r="I35" s="3" t="s">
        <v>13</v>
      </c>
      <c r="J35" s="13" t="s">
        <v>163</v>
      </c>
      <c r="K35" s="23"/>
      <c r="L35" s="6" t="s">
        <v>15</v>
      </c>
      <c r="M35" s="7">
        <v>3.33</v>
      </c>
      <c r="N35" s="7">
        <v>0.5</v>
      </c>
      <c r="O35" s="8" t="s">
        <v>14</v>
      </c>
      <c r="P35" s="7">
        <f t="shared" si="0"/>
        <v>48.5</v>
      </c>
      <c r="Q35" s="28">
        <f t="shared" si="1"/>
        <v>-0.5</v>
      </c>
      <c r="R35" s="9">
        <f t="shared" si="2"/>
        <v>2.0582499999999961</v>
      </c>
      <c r="S35" s="10">
        <f t="shared" si="3"/>
        <v>50.558249999999994</v>
      </c>
      <c r="T35" s="11">
        <f t="shared" si="4"/>
        <v>0.47058823529411764</v>
      </c>
      <c r="U35" s="12">
        <f t="shared" si="5"/>
        <v>4.2438144329896781E-2</v>
      </c>
      <c r="V35">
        <f>COUNTIF($L$2:L35,1)</f>
        <v>16</v>
      </c>
      <c r="W35">
        <v>34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25.5" x14ac:dyDescent="0.2">
      <c r="A36" s="3">
        <v>35</v>
      </c>
      <c r="B36" s="4">
        <v>43777</v>
      </c>
      <c r="C36" s="3" t="s">
        <v>164</v>
      </c>
      <c r="D36" s="3" t="s">
        <v>150</v>
      </c>
      <c r="E36" s="3">
        <v>2</v>
      </c>
      <c r="F36" s="3" t="s">
        <v>165</v>
      </c>
      <c r="G36" s="3" t="s">
        <v>23</v>
      </c>
      <c r="H36" s="3" t="s">
        <v>25</v>
      </c>
      <c r="I36" s="3" t="s">
        <v>13</v>
      </c>
      <c r="J36" s="13" t="s">
        <v>166</v>
      </c>
      <c r="K36" s="23"/>
      <c r="L36" s="6" t="s">
        <v>15</v>
      </c>
      <c r="M36" s="7">
        <v>2.5710000000000002</v>
      </c>
      <c r="N36" s="7">
        <v>1.5</v>
      </c>
      <c r="O36" s="8" t="s">
        <v>14</v>
      </c>
      <c r="P36" s="7">
        <f t="shared" si="0"/>
        <v>50</v>
      </c>
      <c r="Q36" s="28">
        <f t="shared" si="1"/>
        <v>-1.5</v>
      </c>
      <c r="R36" s="9">
        <f t="shared" si="2"/>
        <v>0.55824999999999614</v>
      </c>
      <c r="S36" s="10">
        <f t="shared" si="3"/>
        <v>50.558249999999994</v>
      </c>
      <c r="T36" s="11">
        <f t="shared" si="4"/>
        <v>0.45714285714285713</v>
      </c>
      <c r="U36" s="12">
        <f t="shared" si="5"/>
        <v>1.1164999999999878E-2</v>
      </c>
      <c r="V36">
        <f>COUNTIF($L$2:L36,1)</f>
        <v>16</v>
      </c>
      <c r="W36">
        <v>35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25.5" x14ac:dyDescent="0.2">
      <c r="A37" s="3">
        <v>36</v>
      </c>
      <c r="B37" s="4">
        <v>43777</v>
      </c>
      <c r="C37" s="3" t="s">
        <v>167</v>
      </c>
      <c r="D37" s="3" t="s">
        <v>150</v>
      </c>
      <c r="E37" s="3">
        <v>2</v>
      </c>
      <c r="F37" s="3" t="s">
        <v>168</v>
      </c>
      <c r="G37" s="3" t="s">
        <v>23</v>
      </c>
      <c r="H37" s="3" t="s">
        <v>24</v>
      </c>
      <c r="I37" s="3" t="s">
        <v>13</v>
      </c>
      <c r="J37" s="13" t="s">
        <v>169</v>
      </c>
      <c r="K37" s="23"/>
      <c r="L37" s="6" t="s">
        <v>16</v>
      </c>
      <c r="M37" s="7">
        <v>2.65</v>
      </c>
      <c r="N37" s="7">
        <v>1</v>
      </c>
      <c r="O37" s="8" t="s">
        <v>21</v>
      </c>
      <c r="P37" s="7">
        <f t="shared" si="0"/>
        <v>51</v>
      </c>
      <c r="Q37" s="27">
        <f t="shared" si="1"/>
        <v>1.5174999999999996</v>
      </c>
      <c r="R37" s="9">
        <f t="shared" si="2"/>
        <v>2.0757499999999958</v>
      </c>
      <c r="S37" s="10">
        <f t="shared" si="3"/>
        <v>53.075749999999999</v>
      </c>
      <c r="T37" s="11">
        <f t="shared" si="4"/>
        <v>0.47222222222222221</v>
      </c>
      <c r="U37" s="12">
        <f t="shared" si="5"/>
        <v>4.0700980392156846E-2</v>
      </c>
      <c r="V37">
        <f>COUNTIF($L$2:L37,1)</f>
        <v>17</v>
      </c>
      <c r="W37">
        <v>36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2.75" x14ac:dyDescent="0.2">
      <c r="A38" s="3">
        <v>37</v>
      </c>
      <c r="B38" s="4">
        <v>43778</v>
      </c>
      <c r="C38" s="3" t="s">
        <v>170</v>
      </c>
      <c r="D38" s="3" t="s">
        <v>40</v>
      </c>
      <c r="E38" s="3">
        <v>1</v>
      </c>
      <c r="F38" s="3" t="s">
        <v>46</v>
      </c>
      <c r="G38" s="3" t="s">
        <v>23</v>
      </c>
      <c r="H38" s="3" t="s">
        <v>70</v>
      </c>
      <c r="I38" s="3" t="s">
        <v>13</v>
      </c>
      <c r="J38" s="5" t="s">
        <v>64</v>
      </c>
      <c r="K38" s="23"/>
      <c r="L38" s="6" t="s">
        <v>15</v>
      </c>
      <c r="M38" s="7">
        <v>2.4</v>
      </c>
      <c r="N38" s="7">
        <v>1</v>
      </c>
      <c r="O38" s="8" t="s">
        <v>14</v>
      </c>
      <c r="P38" s="7">
        <f t="shared" si="0"/>
        <v>52</v>
      </c>
      <c r="Q38" s="28">
        <f t="shared" si="1"/>
        <v>-1</v>
      </c>
      <c r="R38" s="9">
        <f t="shared" si="2"/>
        <v>1.0757499999999958</v>
      </c>
      <c r="S38" s="10">
        <f t="shared" si="3"/>
        <v>53.075749999999999</v>
      </c>
      <c r="T38" s="11">
        <f t="shared" si="4"/>
        <v>0.45945945945945948</v>
      </c>
      <c r="U38" s="12">
        <f t="shared" si="5"/>
        <v>2.0687499999999987E-2</v>
      </c>
      <c r="V38">
        <f>COUNTIF($L$2:L38,1)</f>
        <v>17</v>
      </c>
      <c r="W38">
        <v>37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2.75" x14ac:dyDescent="0.2">
      <c r="A39" s="3">
        <v>38</v>
      </c>
      <c r="B39" s="4">
        <v>43778</v>
      </c>
      <c r="C39" s="3" t="s">
        <v>171</v>
      </c>
      <c r="D39" s="3" t="s">
        <v>40</v>
      </c>
      <c r="E39" s="3">
        <v>1</v>
      </c>
      <c r="F39" s="3" t="s">
        <v>46</v>
      </c>
      <c r="G39" s="3" t="s">
        <v>23</v>
      </c>
      <c r="H39" s="3" t="s">
        <v>70</v>
      </c>
      <c r="I39" s="3" t="s">
        <v>13</v>
      </c>
      <c r="J39" s="13" t="s">
        <v>69</v>
      </c>
      <c r="K39" s="23"/>
      <c r="L39" s="6" t="s">
        <v>16</v>
      </c>
      <c r="M39" s="7">
        <v>2.2000000000000002</v>
      </c>
      <c r="N39" s="7">
        <v>1</v>
      </c>
      <c r="O39" s="8" t="s">
        <v>14</v>
      </c>
      <c r="P39" s="7">
        <f t="shared" si="0"/>
        <v>53</v>
      </c>
      <c r="Q39" s="27">
        <f t="shared" si="1"/>
        <v>1.2000000000000002</v>
      </c>
      <c r="R39" s="9">
        <f t="shared" si="2"/>
        <v>2.2757499999999959</v>
      </c>
      <c r="S39" s="10">
        <f t="shared" si="3"/>
        <v>55.275749999999995</v>
      </c>
      <c r="T39" s="11">
        <f t="shared" si="4"/>
        <v>0.47368421052631576</v>
      </c>
      <c r="U39" s="12">
        <f t="shared" si="5"/>
        <v>4.2938679245282926E-2</v>
      </c>
      <c r="V39">
        <f>COUNTIF($L$2:L39,1)</f>
        <v>18</v>
      </c>
      <c r="W39">
        <v>38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2.75" x14ac:dyDescent="0.2">
      <c r="A40" s="3">
        <v>39</v>
      </c>
      <c r="B40" s="4">
        <v>43778</v>
      </c>
      <c r="C40" s="3" t="s">
        <v>172</v>
      </c>
      <c r="D40" s="3" t="s">
        <v>40</v>
      </c>
      <c r="E40" s="3">
        <v>1</v>
      </c>
      <c r="F40" s="3" t="s">
        <v>62</v>
      </c>
      <c r="G40" s="3" t="s">
        <v>23</v>
      </c>
      <c r="H40" s="3" t="s">
        <v>25</v>
      </c>
      <c r="I40" s="3" t="s">
        <v>13</v>
      </c>
      <c r="J40" s="5" t="s">
        <v>173</v>
      </c>
      <c r="K40" s="23" t="s">
        <v>174</v>
      </c>
      <c r="L40" s="6" t="s">
        <v>15</v>
      </c>
      <c r="M40" s="7">
        <v>1.92</v>
      </c>
      <c r="N40" s="7">
        <v>2</v>
      </c>
      <c r="O40" s="8" t="s">
        <v>14</v>
      </c>
      <c r="P40" s="7">
        <f t="shared" si="0"/>
        <v>55</v>
      </c>
      <c r="Q40" s="28">
        <f t="shared" si="1"/>
        <v>-2</v>
      </c>
      <c r="R40" s="9">
        <f t="shared" si="2"/>
        <v>0.27574999999999594</v>
      </c>
      <c r="S40" s="10">
        <f t="shared" si="3"/>
        <v>55.275749999999995</v>
      </c>
      <c r="T40" s="11">
        <f t="shared" si="4"/>
        <v>0.46153846153846156</v>
      </c>
      <c r="U40" s="12">
        <f t="shared" si="5"/>
        <v>5.013636363636274E-3</v>
      </c>
      <c r="V40">
        <f>COUNTIF($L$2:L40,1)</f>
        <v>18</v>
      </c>
      <c r="W40">
        <v>39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6.5" customHeight="1" x14ac:dyDescent="0.2">
      <c r="A41" s="3">
        <v>40</v>
      </c>
      <c r="B41" s="4">
        <v>43778</v>
      </c>
      <c r="C41" s="3" t="s">
        <v>175</v>
      </c>
      <c r="D41" s="3" t="s">
        <v>40</v>
      </c>
      <c r="E41" s="3">
        <v>1</v>
      </c>
      <c r="F41" s="3" t="s">
        <v>59</v>
      </c>
      <c r="G41" s="3" t="s">
        <v>27</v>
      </c>
      <c r="H41" s="3" t="s">
        <v>70</v>
      </c>
      <c r="I41" s="3" t="s">
        <v>13</v>
      </c>
      <c r="J41" s="5" t="s">
        <v>56</v>
      </c>
      <c r="K41" s="23" t="s">
        <v>176</v>
      </c>
      <c r="L41" s="6" t="s">
        <v>15</v>
      </c>
      <c r="M41" s="7">
        <v>2.8</v>
      </c>
      <c r="N41" s="7">
        <v>1</v>
      </c>
      <c r="O41" s="8" t="s">
        <v>14</v>
      </c>
      <c r="P41" s="7">
        <f t="shared" si="0"/>
        <v>56</v>
      </c>
      <c r="Q41" s="28">
        <f t="shared" si="1"/>
        <v>-1</v>
      </c>
      <c r="R41" s="9">
        <f t="shared" si="2"/>
        <v>-0.72425000000000406</v>
      </c>
      <c r="S41" s="10">
        <f t="shared" si="3"/>
        <v>55.275749999999995</v>
      </c>
      <c r="T41" s="11">
        <f t="shared" si="4"/>
        <v>0.45</v>
      </c>
      <c r="U41" s="12">
        <f t="shared" si="5"/>
        <v>-1.2933035714285803E-2</v>
      </c>
      <c r="V41">
        <f>COUNTIF($L$2:L41,1)</f>
        <v>18</v>
      </c>
      <c r="W41">
        <v>40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25.5" x14ac:dyDescent="0.2">
      <c r="A42" s="3">
        <v>41</v>
      </c>
      <c r="B42" s="4">
        <v>43778</v>
      </c>
      <c r="C42" s="3" t="s">
        <v>177</v>
      </c>
      <c r="D42" s="3" t="s">
        <v>40</v>
      </c>
      <c r="E42" s="3">
        <v>2</v>
      </c>
      <c r="F42" s="3" t="s">
        <v>178</v>
      </c>
      <c r="G42" s="3" t="s">
        <v>23</v>
      </c>
      <c r="H42" s="3" t="s">
        <v>24</v>
      </c>
      <c r="I42" s="3" t="s">
        <v>13</v>
      </c>
      <c r="J42" s="13" t="s">
        <v>179</v>
      </c>
      <c r="K42" s="23"/>
      <c r="L42" s="6" t="s">
        <v>16</v>
      </c>
      <c r="M42" s="7">
        <v>2.2400000000000002</v>
      </c>
      <c r="N42" s="7">
        <v>2</v>
      </c>
      <c r="O42" s="8" t="s">
        <v>21</v>
      </c>
      <c r="P42" s="7">
        <f t="shared" si="0"/>
        <v>58</v>
      </c>
      <c r="Q42" s="27">
        <f t="shared" si="1"/>
        <v>2.2560000000000002</v>
      </c>
      <c r="R42" s="9">
        <f t="shared" si="2"/>
        <v>1.5317499999999962</v>
      </c>
      <c r="S42" s="10">
        <f t="shared" si="3"/>
        <v>59.531749999999995</v>
      </c>
      <c r="T42" s="11">
        <f t="shared" si="4"/>
        <v>0.46341463414634149</v>
      </c>
      <c r="U42" s="12">
        <f t="shared" si="5"/>
        <v>2.6409482758620609E-2</v>
      </c>
      <c r="V42">
        <f>COUNTIF($L$2:L42,1)</f>
        <v>19</v>
      </c>
      <c r="W42">
        <v>41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2.75" x14ac:dyDescent="0.2">
      <c r="A43" s="3">
        <v>42</v>
      </c>
      <c r="B43" s="4">
        <v>43778</v>
      </c>
      <c r="C43" s="3" t="s">
        <v>180</v>
      </c>
      <c r="D43" s="3" t="s">
        <v>36</v>
      </c>
      <c r="E43" s="3">
        <v>1</v>
      </c>
      <c r="F43" s="3" t="s">
        <v>58</v>
      </c>
      <c r="G43" s="3" t="s">
        <v>23</v>
      </c>
      <c r="H43" s="3" t="s">
        <v>25</v>
      </c>
      <c r="I43" s="3" t="s">
        <v>13</v>
      </c>
      <c r="J43" s="13" t="s">
        <v>181</v>
      </c>
      <c r="K43" s="23"/>
      <c r="L43" s="6" t="s">
        <v>16</v>
      </c>
      <c r="M43" s="7">
        <v>2.15</v>
      </c>
      <c r="N43" s="7">
        <v>1</v>
      </c>
      <c r="O43" s="8" t="s">
        <v>14</v>
      </c>
      <c r="P43" s="7">
        <f t="shared" si="0"/>
        <v>59</v>
      </c>
      <c r="Q43" s="27">
        <f t="shared" si="1"/>
        <v>1.1499999999999999</v>
      </c>
      <c r="R43" s="9">
        <f t="shared" si="2"/>
        <v>2.6817499999999961</v>
      </c>
      <c r="S43" s="10">
        <f t="shared" si="3"/>
        <v>61.681749999999994</v>
      </c>
      <c r="T43" s="11">
        <f t="shared" si="4"/>
        <v>0.47619047619047616</v>
      </c>
      <c r="U43" s="12">
        <f t="shared" si="5"/>
        <v>4.5453389830508367E-2</v>
      </c>
      <c r="V43">
        <f>COUNTIF($L$2:L43,1)</f>
        <v>20</v>
      </c>
      <c r="W43">
        <v>42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25.5" x14ac:dyDescent="0.2">
      <c r="A44" s="3">
        <v>43</v>
      </c>
      <c r="B44" s="4">
        <v>43778</v>
      </c>
      <c r="C44" s="3" t="s">
        <v>182</v>
      </c>
      <c r="D44" s="3" t="s">
        <v>36</v>
      </c>
      <c r="E44" s="3">
        <v>2</v>
      </c>
      <c r="F44" s="3" t="s">
        <v>183</v>
      </c>
      <c r="G44" s="3" t="s">
        <v>23</v>
      </c>
      <c r="H44" s="3" t="s">
        <v>25</v>
      </c>
      <c r="I44" s="3" t="s">
        <v>13</v>
      </c>
      <c r="J44" s="5" t="s">
        <v>184</v>
      </c>
      <c r="K44" s="23"/>
      <c r="L44" s="6" t="s">
        <v>15</v>
      </c>
      <c r="M44" s="7">
        <v>2.5659999999999998</v>
      </c>
      <c r="N44" s="7">
        <v>1</v>
      </c>
      <c r="O44" s="8" t="s">
        <v>14</v>
      </c>
      <c r="P44" s="7">
        <f t="shared" si="0"/>
        <v>60</v>
      </c>
      <c r="Q44" s="28">
        <f t="shared" si="1"/>
        <v>-1</v>
      </c>
      <c r="R44" s="9">
        <f t="shared" si="2"/>
        <v>1.6817499999999961</v>
      </c>
      <c r="S44" s="10">
        <f t="shared" si="3"/>
        <v>61.681749999999994</v>
      </c>
      <c r="T44" s="11">
        <f t="shared" si="4"/>
        <v>0.46511627906976744</v>
      </c>
      <c r="U44" s="12">
        <f t="shared" si="5"/>
        <v>2.8029166666666563E-2</v>
      </c>
      <c r="V44">
        <f>COUNTIF($L$2:L44,1)</f>
        <v>20</v>
      </c>
      <c r="W44">
        <v>43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25.5" x14ac:dyDescent="0.2">
      <c r="A45" s="3">
        <v>44</v>
      </c>
      <c r="B45" s="4">
        <v>43778</v>
      </c>
      <c r="C45" s="3" t="s">
        <v>185</v>
      </c>
      <c r="D45" s="3" t="s">
        <v>40</v>
      </c>
      <c r="E45" s="3">
        <v>2</v>
      </c>
      <c r="F45" s="3" t="s">
        <v>115</v>
      </c>
      <c r="G45" s="3" t="s">
        <v>27</v>
      </c>
      <c r="H45" s="3" t="s">
        <v>28</v>
      </c>
      <c r="I45" s="3" t="s">
        <v>13</v>
      </c>
      <c r="J45" s="13" t="s">
        <v>186</v>
      </c>
      <c r="K45" s="23"/>
      <c r="L45" s="6" t="s">
        <v>16</v>
      </c>
      <c r="M45" s="7">
        <v>1.96</v>
      </c>
      <c r="N45" s="7">
        <v>3</v>
      </c>
      <c r="O45" s="8" t="s">
        <v>21</v>
      </c>
      <c r="P45" s="7">
        <f t="shared" si="0"/>
        <v>63</v>
      </c>
      <c r="Q45" s="27">
        <f t="shared" si="1"/>
        <v>2.5859999999999994</v>
      </c>
      <c r="R45" s="9">
        <f t="shared" si="2"/>
        <v>4.2677499999999959</v>
      </c>
      <c r="S45" s="10">
        <f t="shared" si="3"/>
        <v>67.267749999999992</v>
      </c>
      <c r="T45" s="11">
        <f t="shared" si="4"/>
        <v>0.47727272727272729</v>
      </c>
      <c r="U45" s="12">
        <f t="shared" si="5"/>
        <v>6.7742063492063367E-2</v>
      </c>
      <c r="V45">
        <f>COUNTIF($L$2:L45,1)</f>
        <v>21</v>
      </c>
      <c r="W45">
        <v>44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5.5" x14ac:dyDescent="0.2">
      <c r="A46" s="3">
        <v>45</v>
      </c>
      <c r="B46" s="4">
        <v>43778</v>
      </c>
      <c r="C46" s="3" t="s">
        <v>187</v>
      </c>
      <c r="D46" s="3" t="s">
        <v>40</v>
      </c>
      <c r="E46" s="3">
        <v>2</v>
      </c>
      <c r="F46" s="3" t="s">
        <v>188</v>
      </c>
      <c r="G46" s="3" t="s">
        <v>27</v>
      </c>
      <c r="H46" s="3" t="s">
        <v>28</v>
      </c>
      <c r="I46" s="3" t="s">
        <v>13</v>
      </c>
      <c r="J46" s="13" t="s">
        <v>189</v>
      </c>
      <c r="K46" s="23" t="s">
        <v>190</v>
      </c>
      <c r="L46" s="6" t="s">
        <v>15</v>
      </c>
      <c r="M46" s="7">
        <v>2.02</v>
      </c>
      <c r="N46" s="7">
        <v>2</v>
      </c>
      <c r="O46" s="8" t="s">
        <v>21</v>
      </c>
      <c r="P46" s="7">
        <f t="shared" si="0"/>
        <v>65</v>
      </c>
      <c r="Q46" s="28">
        <f t="shared" si="1"/>
        <v>-2</v>
      </c>
      <c r="R46" s="9">
        <f t="shared" si="2"/>
        <v>2.2677499999999959</v>
      </c>
      <c r="S46" s="10">
        <f t="shared" si="3"/>
        <v>67.267749999999992</v>
      </c>
      <c r="T46" s="11">
        <f t="shared" si="4"/>
        <v>0.46666666666666667</v>
      </c>
      <c r="U46" s="12">
        <f t="shared" si="5"/>
        <v>3.4888461538461424E-2</v>
      </c>
      <c r="V46">
        <f>COUNTIF($L$2:L46,1)</f>
        <v>21</v>
      </c>
      <c r="W46">
        <v>45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25.5" x14ac:dyDescent="0.2">
      <c r="A47" s="3">
        <v>46</v>
      </c>
      <c r="B47" s="4">
        <v>43778</v>
      </c>
      <c r="C47" s="3" t="s">
        <v>191</v>
      </c>
      <c r="D47" s="3" t="s">
        <v>36</v>
      </c>
      <c r="E47" s="3">
        <v>2</v>
      </c>
      <c r="F47" s="3" t="s">
        <v>78</v>
      </c>
      <c r="G47" s="3" t="s">
        <v>23</v>
      </c>
      <c r="H47" s="3" t="s">
        <v>25</v>
      </c>
      <c r="I47" s="3" t="s">
        <v>13</v>
      </c>
      <c r="J47" s="13" t="s">
        <v>192</v>
      </c>
      <c r="K47" s="23" t="s">
        <v>193</v>
      </c>
      <c r="L47" s="6" t="s">
        <v>15</v>
      </c>
      <c r="M47" s="7">
        <v>2.0459999999999998</v>
      </c>
      <c r="N47" s="7">
        <v>1</v>
      </c>
      <c r="O47" s="8" t="s">
        <v>14</v>
      </c>
      <c r="P47" s="7">
        <f t="shared" si="0"/>
        <v>66</v>
      </c>
      <c r="Q47" s="28">
        <f t="shared" si="1"/>
        <v>-1</v>
      </c>
      <c r="R47" s="9">
        <f t="shared" si="2"/>
        <v>1.2677499999999959</v>
      </c>
      <c r="S47" s="10">
        <f t="shared" si="3"/>
        <v>67.267749999999992</v>
      </c>
      <c r="T47" s="11">
        <f t="shared" si="4"/>
        <v>0.45652173913043476</v>
      </c>
      <c r="U47" s="12">
        <f t="shared" si="5"/>
        <v>1.9208333333333216E-2</v>
      </c>
      <c r="V47">
        <f>COUNTIF($L$2:L47,1)</f>
        <v>21</v>
      </c>
      <c r="W47">
        <v>46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2.75" x14ac:dyDescent="0.2">
      <c r="A48" s="3">
        <v>47</v>
      </c>
      <c r="B48" s="4">
        <v>43778</v>
      </c>
      <c r="C48" s="3" t="s">
        <v>194</v>
      </c>
      <c r="D48" s="3" t="s">
        <v>138</v>
      </c>
      <c r="E48" s="3">
        <v>1</v>
      </c>
      <c r="F48" s="3" t="s">
        <v>195</v>
      </c>
      <c r="G48" s="3" t="s">
        <v>27</v>
      </c>
      <c r="H48" s="3" t="s">
        <v>196</v>
      </c>
      <c r="I48" s="3" t="s">
        <v>13</v>
      </c>
      <c r="J48" s="13" t="s">
        <v>21</v>
      </c>
      <c r="K48" s="23"/>
      <c r="L48" s="6" t="s">
        <v>16</v>
      </c>
      <c r="M48" s="7">
        <v>3.7</v>
      </c>
      <c r="N48" s="7">
        <v>1</v>
      </c>
      <c r="O48" s="8" t="s">
        <v>14</v>
      </c>
      <c r="P48" s="7">
        <f t="shared" si="0"/>
        <v>67</v>
      </c>
      <c r="Q48" s="27">
        <f t="shared" si="1"/>
        <v>2.7</v>
      </c>
      <c r="R48" s="9">
        <f t="shared" si="2"/>
        <v>3.9677499999999961</v>
      </c>
      <c r="S48" s="10">
        <f t="shared" si="3"/>
        <v>70.967749999999995</v>
      </c>
      <c r="T48" s="11">
        <f t="shared" si="4"/>
        <v>0.46808510638297873</v>
      </c>
      <c r="U48" s="12">
        <f t="shared" si="5"/>
        <v>5.9220149253731272E-2</v>
      </c>
      <c r="V48">
        <f>COUNTIF($L$2:L48,1)</f>
        <v>22</v>
      </c>
      <c r="W48">
        <v>47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2.75" x14ac:dyDescent="0.2">
      <c r="A49" s="3">
        <v>48</v>
      </c>
      <c r="B49" s="4">
        <v>43778</v>
      </c>
      <c r="C49" s="3" t="s">
        <v>194</v>
      </c>
      <c r="D49" s="3" t="s">
        <v>138</v>
      </c>
      <c r="E49" s="3">
        <v>1</v>
      </c>
      <c r="F49" s="3" t="s">
        <v>197</v>
      </c>
      <c r="G49" s="3" t="s">
        <v>27</v>
      </c>
      <c r="H49" s="3" t="s">
        <v>24</v>
      </c>
      <c r="I49" s="3" t="s">
        <v>13</v>
      </c>
      <c r="J49" s="5" t="s">
        <v>14</v>
      </c>
      <c r="K49" s="23"/>
      <c r="L49" s="6" t="s">
        <v>15</v>
      </c>
      <c r="M49" s="7">
        <v>5</v>
      </c>
      <c r="N49" s="7">
        <v>0.5</v>
      </c>
      <c r="O49" s="8" t="s">
        <v>21</v>
      </c>
      <c r="P49" s="7">
        <f t="shared" si="0"/>
        <v>67.5</v>
      </c>
      <c r="Q49" s="28">
        <f t="shared" si="1"/>
        <v>-0.5</v>
      </c>
      <c r="R49" s="9">
        <f t="shared" si="2"/>
        <v>3.4677499999999961</v>
      </c>
      <c r="S49" s="10">
        <f t="shared" si="3"/>
        <v>70.967749999999995</v>
      </c>
      <c r="T49" s="11">
        <f t="shared" si="4"/>
        <v>0.45833333333333331</v>
      </c>
      <c r="U49" s="12">
        <f t="shared" si="5"/>
        <v>5.1374074074074003E-2</v>
      </c>
      <c r="V49">
        <f>COUNTIF($L$2:L49,1)</f>
        <v>22</v>
      </c>
      <c r="W49">
        <v>48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25.5" x14ac:dyDescent="0.2">
      <c r="A50" s="3">
        <v>49</v>
      </c>
      <c r="B50" s="4">
        <v>43778</v>
      </c>
      <c r="C50" s="3" t="s">
        <v>198</v>
      </c>
      <c r="D50" s="3" t="s">
        <v>199</v>
      </c>
      <c r="E50" s="3">
        <v>2</v>
      </c>
      <c r="F50" s="3" t="s">
        <v>200</v>
      </c>
      <c r="G50" s="3" t="s">
        <v>51</v>
      </c>
      <c r="H50" s="3" t="s">
        <v>25</v>
      </c>
      <c r="I50" s="3" t="s">
        <v>13</v>
      </c>
      <c r="J50" s="13" t="s">
        <v>201</v>
      </c>
      <c r="K50" s="23"/>
      <c r="L50" s="6" t="s">
        <v>16</v>
      </c>
      <c r="M50" s="7">
        <v>2.218</v>
      </c>
      <c r="N50" s="7">
        <v>1</v>
      </c>
      <c r="O50" s="8" t="s">
        <v>14</v>
      </c>
      <c r="P50" s="7">
        <f t="shared" si="0"/>
        <v>68.5</v>
      </c>
      <c r="Q50" s="27">
        <f t="shared" si="1"/>
        <v>1.218</v>
      </c>
      <c r="R50" s="9">
        <f t="shared" si="2"/>
        <v>4.6857499999999961</v>
      </c>
      <c r="S50" s="10">
        <f t="shared" si="3"/>
        <v>73.185749999999999</v>
      </c>
      <c r="T50" s="11">
        <f t="shared" si="4"/>
        <v>0.46938775510204084</v>
      </c>
      <c r="U50" s="12">
        <f t="shared" si="5"/>
        <v>6.8405109489051083E-2</v>
      </c>
      <c r="V50">
        <f>COUNTIF($L$2:L50,1)</f>
        <v>23</v>
      </c>
      <c r="W50">
        <v>49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2.75" x14ac:dyDescent="0.2">
      <c r="A51" s="3">
        <v>50</v>
      </c>
      <c r="B51" s="4">
        <v>43779</v>
      </c>
      <c r="C51" s="3" t="s">
        <v>202</v>
      </c>
      <c r="D51" s="3" t="s">
        <v>40</v>
      </c>
      <c r="E51" s="3">
        <v>1</v>
      </c>
      <c r="F51" s="3" t="s">
        <v>59</v>
      </c>
      <c r="G51" s="3" t="s">
        <v>27</v>
      </c>
      <c r="H51" s="3" t="s">
        <v>25</v>
      </c>
      <c r="I51" s="3" t="s">
        <v>13</v>
      </c>
      <c r="J51" s="13" t="s">
        <v>29</v>
      </c>
      <c r="K51" s="23"/>
      <c r="L51" s="6" t="s">
        <v>16</v>
      </c>
      <c r="M51" s="7">
        <v>2.4900000000000002</v>
      </c>
      <c r="N51" s="7">
        <v>1</v>
      </c>
      <c r="O51" s="8" t="s">
        <v>14</v>
      </c>
      <c r="P51" s="7">
        <f t="shared" si="0"/>
        <v>69.5</v>
      </c>
      <c r="Q51" s="27">
        <f t="shared" si="1"/>
        <v>1.4900000000000002</v>
      </c>
      <c r="R51" s="9">
        <f t="shared" si="2"/>
        <v>6.1757499999999963</v>
      </c>
      <c r="S51" s="10">
        <f t="shared" si="3"/>
        <v>75.675749999999994</v>
      </c>
      <c r="T51" s="11">
        <f t="shared" si="4"/>
        <v>0.48</v>
      </c>
      <c r="U51" s="12">
        <f t="shared" si="5"/>
        <v>8.8859712230215729E-2</v>
      </c>
      <c r="V51">
        <f>COUNTIF($L$2:L51,1)</f>
        <v>24</v>
      </c>
      <c r="W51">
        <v>50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25.5" x14ac:dyDescent="0.2">
      <c r="A52" s="3">
        <v>51</v>
      </c>
      <c r="B52" s="4">
        <v>43779</v>
      </c>
      <c r="C52" s="3" t="s">
        <v>203</v>
      </c>
      <c r="D52" s="3" t="s">
        <v>40</v>
      </c>
      <c r="E52" s="3">
        <v>2</v>
      </c>
      <c r="F52" s="3" t="s">
        <v>204</v>
      </c>
      <c r="G52" s="3" t="s">
        <v>23</v>
      </c>
      <c r="H52" s="3" t="s">
        <v>28</v>
      </c>
      <c r="I52" s="3" t="s">
        <v>13</v>
      </c>
      <c r="J52" s="13" t="s">
        <v>205</v>
      </c>
      <c r="K52" s="23" t="s">
        <v>71</v>
      </c>
      <c r="L52" s="6" t="s">
        <v>15</v>
      </c>
      <c r="M52" s="7">
        <v>2.0299999999999998</v>
      </c>
      <c r="N52" s="7">
        <v>1.5</v>
      </c>
      <c r="O52" s="8" t="s">
        <v>21</v>
      </c>
      <c r="P52" s="7">
        <f t="shared" si="0"/>
        <v>71</v>
      </c>
      <c r="Q52" s="28">
        <f t="shared" si="1"/>
        <v>-1.5</v>
      </c>
      <c r="R52" s="9">
        <f t="shared" si="2"/>
        <v>4.6757499999999963</v>
      </c>
      <c r="S52" s="10">
        <f t="shared" si="3"/>
        <v>75.675749999999994</v>
      </c>
      <c r="T52" s="11">
        <f t="shared" si="4"/>
        <v>0.47058823529411764</v>
      </c>
      <c r="U52" s="12">
        <f t="shared" si="5"/>
        <v>6.585563380281681E-2</v>
      </c>
      <c r="V52">
        <f>COUNTIF($L$2:L52,1)</f>
        <v>24</v>
      </c>
      <c r="W52">
        <v>51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25.5" x14ac:dyDescent="0.2">
      <c r="A53" s="3">
        <v>52</v>
      </c>
      <c r="B53" s="4">
        <v>43779</v>
      </c>
      <c r="C53" s="3" t="s">
        <v>206</v>
      </c>
      <c r="D53" s="3" t="s">
        <v>40</v>
      </c>
      <c r="E53" s="3">
        <v>2</v>
      </c>
      <c r="F53" s="3" t="s">
        <v>115</v>
      </c>
      <c r="G53" s="3" t="s">
        <v>27</v>
      </c>
      <c r="H53" s="3" t="s">
        <v>25</v>
      </c>
      <c r="I53" s="3" t="s">
        <v>13</v>
      </c>
      <c r="J53" s="13" t="s">
        <v>207</v>
      </c>
      <c r="K53" s="23"/>
      <c r="L53" s="6" t="s">
        <v>16</v>
      </c>
      <c r="M53" s="7">
        <v>2.02</v>
      </c>
      <c r="N53" s="7">
        <v>2</v>
      </c>
      <c r="O53" s="8" t="s">
        <v>14</v>
      </c>
      <c r="P53" s="7">
        <f t="shared" si="0"/>
        <v>73</v>
      </c>
      <c r="Q53" s="27">
        <f t="shared" si="1"/>
        <v>2.04</v>
      </c>
      <c r="R53" s="9">
        <f t="shared" si="2"/>
        <v>6.7157499999999963</v>
      </c>
      <c r="S53" s="10">
        <f t="shared" si="3"/>
        <v>79.71575</v>
      </c>
      <c r="T53" s="11">
        <f t="shared" si="4"/>
        <v>0.48076923076923078</v>
      </c>
      <c r="U53" s="12">
        <f t="shared" si="5"/>
        <v>9.1996575342465747E-2</v>
      </c>
      <c r="V53">
        <f>COUNTIF($L$2:L53,1)</f>
        <v>25</v>
      </c>
      <c r="W53">
        <v>52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25.5" x14ac:dyDescent="0.2">
      <c r="A54" s="3">
        <v>53</v>
      </c>
      <c r="B54" s="4">
        <v>43779</v>
      </c>
      <c r="C54" s="3" t="s">
        <v>208</v>
      </c>
      <c r="D54" s="3" t="s">
        <v>40</v>
      </c>
      <c r="E54" s="3">
        <v>2</v>
      </c>
      <c r="F54" s="3" t="s">
        <v>209</v>
      </c>
      <c r="G54" s="3" t="s">
        <v>23</v>
      </c>
      <c r="H54" s="3" t="s">
        <v>25</v>
      </c>
      <c r="I54" s="3" t="s">
        <v>13</v>
      </c>
      <c r="J54" s="13" t="s">
        <v>210</v>
      </c>
      <c r="K54" s="23"/>
      <c r="L54" s="6" t="s">
        <v>16</v>
      </c>
      <c r="M54" s="7">
        <v>2.4</v>
      </c>
      <c r="N54" s="7">
        <v>2</v>
      </c>
      <c r="O54" s="8" t="s">
        <v>14</v>
      </c>
      <c r="P54" s="7">
        <f t="shared" si="0"/>
        <v>75</v>
      </c>
      <c r="Q54" s="27">
        <f t="shared" si="1"/>
        <v>2.8</v>
      </c>
      <c r="R54" s="9">
        <f t="shared" si="2"/>
        <v>9.515749999999997</v>
      </c>
      <c r="S54" s="10">
        <f t="shared" si="3"/>
        <v>84.515749999999997</v>
      </c>
      <c r="T54" s="11">
        <f t="shared" si="4"/>
        <v>0.49056603773584906</v>
      </c>
      <c r="U54" s="12">
        <f t="shared" si="5"/>
        <v>0.12687666666666664</v>
      </c>
      <c r="V54">
        <f>COUNTIF($L$2:L54,1)</f>
        <v>26</v>
      </c>
      <c r="W54">
        <v>53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2.75" x14ac:dyDescent="0.2">
      <c r="A55" s="3">
        <v>54</v>
      </c>
      <c r="B55" s="4">
        <v>43779</v>
      </c>
      <c r="C55" s="3" t="s">
        <v>211</v>
      </c>
      <c r="D55" s="3" t="s">
        <v>40</v>
      </c>
      <c r="E55" s="3">
        <v>1</v>
      </c>
      <c r="F55" s="3" t="s">
        <v>38</v>
      </c>
      <c r="G55" s="3" t="s">
        <v>23</v>
      </c>
      <c r="H55" s="3" t="s">
        <v>24</v>
      </c>
      <c r="I55" s="3" t="s">
        <v>13</v>
      </c>
      <c r="J55" s="13" t="s">
        <v>212</v>
      </c>
      <c r="K55" s="23"/>
      <c r="L55" s="6" t="s">
        <v>16</v>
      </c>
      <c r="M55" s="7">
        <v>1.9</v>
      </c>
      <c r="N55" s="7">
        <v>2</v>
      </c>
      <c r="O55" s="8" t="s">
        <v>21</v>
      </c>
      <c r="P55" s="7">
        <f t="shared" si="0"/>
        <v>77</v>
      </c>
      <c r="Q55" s="27">
        <f t="shared" si="1"/>
        <v>1.6099999999999999</v>
      </c>
      <c r="R55" s="9">
        <f t="shared" si="2"/>
        <v>11.125749999999996</v>
      </c>
      <c r="S55" s="10">
        <f t="shared" si="3"/>
        <v>88.125749999999996</v>
      </c>
      <c r="T55" s="11">
        <f t="shared" si="4"/>
        <v>0.5</v>
      </c>
      <c r="U55" s="12">
        <f t="shared" si="5"/>
        <v>0.1444902597402597</v>
      </c>
      <c r="V55">
        <f>COUNTIF($L$2:L55,1)</f>
        <v>27</v>
      </c>
      <c r="W55">
        <v>54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25.5" x14ac:dyDescent="0.2">
      <c r="A56" s="3">
        <v>55</v>
      </c>
      <c r="B56" s="4">
        <v>43779</v>
      </c>
      <c r="C56" s="3" t="s">
        <v>213</v>
      </c>
      <c r="D56" s="3" t="s">
        <v>40</v>
      </c>
      <c r="E56" s="3">
        <v>2</v>
      </c>
      <c r="F56" s="3" t="s">
        <v>68</v>
      </c>
      <c r="G56" s="3" t="s">
        <v>23</v>
      </c>
      <c r="H56" s="3" t="s">
        <v>25</v>
      </c>
      <c r="I56" s="3" t="s">
        <v>13</v>
      </c>
      <c r="J56" s="13" t="s">
        <v>214</v>
      </c>
      <c r="K56" s="23"/>
      <c r="L56" s="6" t="s">
        <v>16</v>
      </c>
      <c r="M56" s="7">
        <v>2.4489999999999998</v>
      </c>
      <c r="N56" s="7">
        <v>1</v>
      </c>
      <c r="O56" s="8" t="s">
        <v>14</v>
      </c>
      <c r="P56" s="7">
        <f t="shared" si="0"/>
        <v>78</v>
      </c>
      <c r="Q56" s="27">
        <f t="shared" si="1"/>
        <v>1.4489999999999998</v>
      </c>
      <c r="R56" s="9">
        <f t="shared" si="2"/>
        <v>12.574749999999996</v>
      </c>
      <c r="S56" s="10">
        <f t="shared" si="3"/>
        <v>90.574749999999995</v>
      </c>
      <c r="T56" s="11">
        <f t="shared" si="4"/>
        <v>0.50909090909090904</v>
      </c>
      <c r="U56" s="12">
        <f t="shared" si="5"/>
        <v>0.16121474358974353</v>
      </c>
      <c r="V56">
        <f>COUNTIF($L$2:L56,1)</f>
        <v>28</v>
      </c>
      <c r="W56">
        <v>55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25.5" x14ac:dyDescent="0.2">
      <c r="A57" s="3">
        <v>56</v>
      </c>
      <c r="B57" s="4">
        <v>43779</v>
      </c>
      <c r="C57" s="3" t="s">
        <v>215</v>
      </c>
      <c r="D57" s="3" t="s">
        <v>40</v>
      </c>
      <c r="E57" s="3">
        <v>2</v>
      </c>
      <c r="F57" s="3" t="s">
        <v>74</v>
      </c>
      <c r="G57" s="3" t="s">
        <v>27</v>
      </c>
      <c r="H57" s="3" t="s">
        <v>25</v>
      </c>
      <c r="I57" s="3" t="s">
        <v>13</v>
      </c>
      <c r="J57" s="13" t="s">
        <v>216</v>
      </c>
      <c r="K57" s="23"/>
      <c r="L57" s="6" t="s">
        <v>15</v>
      </c>
      <c r="M57" s="7">
        <v>2.2999999999999998</v>
      </c>
      <c r="N57" s="7">
        <v>1.5</v>
      </c>
      <c r="O57" s="8" t="s">
        <v>14</v>
      </c>
      <c r="P57" s="7">
        <f t="shared" si="0"/>
        <v>79.5</v>
      </c>
      <c r="Q57" s="28">
        <f t="shared" si="1"/>
        <v>-1.5</v>
      </c>
      <c r="R57" s="9">
        <f t="shared" si="2"/>
        <v>11.074749999999996</v>
      </c>
      <c r="S57" s="10">
        <f t="shared" si="3"/>
        <v>90.574749999999995</v>
      </c>
      <c r="T57" s="11">
        <f t="shared" si="4"/>
        <v>0.5</v>
      </c>
      <c r="U57" s="12">
        <f t="shared" si="5"/>
        <v>0.1393050314465408</v>
      </c>
      <c r="V57">
        <f>COUNTIF($L$2:L57,1)</f>
        <v>28</v>
      </c>
      <c r="W57">
        <v>56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2.75" x14ac:dyDescent="0.2">
      <c r="A58" s="3">
        <v>57</v>
      </c>
      <c r="B58" s="4">
        <v>43779</v>
      </c>
      <c r="C58" s="3" t="s">
        <v>217</v>
      </c>
      <c r="D58" s="3" t="s">
        <v>40</v>
      </c>
      <c r="E58" s="3">
        <v>1</v>
      </c>
      <c r="F58" s="3" t="s">
        <v>46</v>
      </c>
      <c r="G58" s="3" t="s">
        <v>23</v>
      </c>
      <c r="H58" s="3" t="s">
        <v>25</v>
      </c>
      <c r="I58" s="3" t="s">
        <v>13</v>
      </c>
      <c r="J58" s="29" t="s">
        <v>39</v>
      </c>
      <c r="K58" s="23"/>
      <c r="L58" s="6" t="s">
        <v>16</v>
      </c>
      <c r="M58" s="7">
        <v>1</v>
      </c>
      <c r="N58" s="7">
        <v>1</v>
      </c>
      <c r="O58" s="8" t="s">
        <v>14</v>
      </c>
      <c r="P58" s="7">
        <f t="shared" si="0"/>
        <v>80.5</v>
      </c>
      <c r="Q58" s="32">
        <f t="shared" si="1"/>
        <v>0</v>
      </c>
      <c r="R58" s="9">
        <f t="shared" si="2"/>
        <v>11.074749999999996</v>
      </c>
      <c r="S58" s="10">
        <f t="shared" si="3"/>
        <v>91.574749999999995</v>
      </c>
      <c r="T58" s="11">
        <f t="shared" si="4"/>
        <v>0.50877192982456143</v>
      </c>
      <c r="U58" s="12">
        <f t="shared" si="5"/>
        <v>0.13757453416149062</v>
      </c>
      <c r="V58">
        <f>COUNTIF($L$2:L58,1)</f>
        <v>29</v>
      </c>
      <c r="W58">
        <v>57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25.5" x14ac:dyDescent="0.2">
      <c r="A59" s="3">
        <v>58</v>
      </c>
      <c r="B59" s="4">
        <v>43779</v>
      </c>
      <c r="C59" s="3" t="s">
        <v>218</v>
      </c>
      <c r="D59" s="3" t="s">
        <v>40</v>
      </c>
      <c r="E59" s="3">
        <v>2</v>
      </c>
      <c r="F59" s="3" t="s">
        <v>78</v>
      </c>
      <c r="G59" s="3" t="s">
        <v>23</v>
      </c>
      <c r="H59" s="3" t="s">
        <v>25</v>
      </c>
      <c r="I59" s="3" t="s">
        <v>13</v>
      </c>
      <c r="J59" s="13" t="s">
        <v>219</v>
      </c>
      <c r="K59" s="23"/>
      <c r="L59" s="6" t="s">
        <v>16</v>
      </c>
      <c r="M59" s="7">
        <v>2.415</v>
      </c>
      <c r="N59" s="7">
        <v>1.5</v>
      </c>
      <c r="O59" s="8" t="s">
        <v>14</v>
      </c>
      <c r="P59" s="7">
        <f t="shared" si="0"/>
        <v>82</v>
      </c>
      <c r="Q59" s="27">
        <f t="shared" si="1"/>
        <v>2.1225000000000001</v>
      </c>
      <c r="R59" s="9">
        <f t="shared" si="2"/>
        <v>13.197249999999997</v>
      </c>
      <c r="S59" s="10">
        <f t="shared" si="3"/>
        <v>95.197249999999997</v>
      </c>
      <c r="T59" s="11">
        <f t="shared" si="4"/>
        <v>0.51724137931034486</v>
      </c>
      <c r="U59" s="12">
        <f t="shared" si="5"/>
        <v>0.16094207317073167</v>
      </c>
      <c r="V59">
        <f>COUNTIF($L$2:L59,1)</f>
        <v>30</v>
      </c>
      <c r="W59">
        <v>58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51" x14ac:dyDescent="0.2">
      <c r="A60" s="3">
        <v>59</v>
      </c>
      <c r="B60" s="4">
        <v>43779</v>
      </c>
      <c r="C60" s="3" t="s">
        <v>220</v>
      </c>
      <c r="D60" s="3" t="s">
        <v>40</v>
      </c>
      <c r="E60" s="3">
        <v>4</v>
      </c>
      <c r="F60" s="3" t="s">
        <v>221</v>
      </c>
      <c r="G60" s="3" t="s">
        <v>27</v>
      </c>
      <c r="H60" s="3" t="s">
        <v>28</v>
      </c>
      <c r="I60" s="3" t="s">
        <v>13</v>
      </c>
      <c r="J60" s="13" t="s">
        <v>222</v>
      </c>
      <c r="K60" s="23" t="s">
        <v>223</v>
      </c>
      <c r="L60" s="6" t="s">
        <v>15</v>
      </c>
      <c r="M60" s="7">
        <v>9.89</v>
      </c>
      <c r="N60" s="7">
        <v>0.5</v>
      </c>
      <c r="O60" s="8" t="s">
        <v>21</v>
      </c>
      <c r="P60" s="7">
        <f t="shared" si="0"/>
        <v>82.5</v>
      </c>
      <c r="Q60" s="28">
        <f t="shared" si="1"/>
        <v>-0.5</v>
      </c>
      <c r="R60" s="9">
        <f t="shared" si="2"/>
        <v>12.697249999999997</v>
      </c>
      <c r="S60" s="10">
        <f t="shared" si="3"/>
        <v>95.197249999999997</v>
      </c>
      <c r="T60" s="11">
        <f t="shared" si="4"/>
        <v>0.50847457627118642</v>
      </c>
      <c r="U60" s="12">
        <f t="shared" si="5"/>
        <v>0.15390606060606057</v>
      </c>
      <c r="V60">
        <f>COUNTIF($L$2:L60,1)</f>
        <v>30</v>
      </c>
      <c r="W60">
        <v>59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4.25" customHeight="1" x14ac:dyDescent="0.2">
      <c r="A61" s="3">
        <v>60</v>
      </c>
      <c r="B61" s="4">
        <v>43779</v>
      </c>
      <c r="C61" s="3" t="s">
        <v>224</v>
      </c>
      <c r="D61" s="3" t="s">
        <v>123</v>
      </c>
      <c r="E61" s="3">
        <v>1</v>
      </c>
      <c r="F61" s="3" t="s">
        <v>49</v>
      </c>
      <c r="G61" s="3" t="s">
        <v>51</v>
      </c>
      <c r="H61" s="3" t="s">
        <v>25</v>
      </c>
      <c r="I61" s="3" t="s">
        <v>13</v>
      </c>
      <c r="J61" s="5" t="s">
        <v>225</v>
      </c>
      <c r="K61" s="23" t="s">
        <v>226</v>
      </c>
      <c r="L61" s="6" t="s">
        <v>15</v>
      </c>
      <c r="M61" s="7">
        <v>1.9610000000000001</v>
      </c>
      <c r="N61" s="7">
        <v>1.5</v>
      </c>
      <c r="O61" s="8" t="s">
        <v>14</v>
      </c>
      <c r="P61" s="7">
        <f t="shared" si="0"/>
        <v>84</v>
      </c>
      <c r="Q61" s="28">
        <f t="shared" si="1"/>
        <v>-1.5</v>
      </c>
      <c r="R61" s="9">
        <f t="shared" si="2"/>
        <v>11.197249999999997</v>
      </c>
      <c r="S61" s="10">
        <f t="shared" si="3"/>
        <v>95.197249999999997</v>
      </c>
      <c r="T61" s="11">
        <f t="shared" si="4"/>
        <v>0.5</v>
      </c>
      <c r="U61" s="12">
        <f t="shared" si="5"/>
        <v>0.1333005952380952</v>
      </c>
      <c r="V61">
        <f>COUNTIF($L$2:L61,1)</f>
        <v>30</v>
      </c>
      <c r="W61">
        <v>60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25.5" x14ac:dyDescent="0.2">
      <c r="A62" s="3">
        <v>61</v>
      </c>
      <c r="B62" s="4">
        <v>43779</v>
      </c>
      <c r="C62" s="3" t="s">
        <v>227</v>
      </c>
      <c r="D62" s="3" t="s">
        <v>150</v>
      </c>
      <c r="E62" s="3">
        <v>1</v>
      </c>
      <c r="F62" s="3" t="s">
        <v>228</v>
      </c>
      <c r="G62" s="3" t="s">
        <v>23</v>
      </c>
      <c r="H62" s="3" t="s">
        <v>50</v>
      </c>
      <c r="I62" s="3" t="s">
        <v>13</v>
      </c>
      <c r="J62" s="13" t="s">
        <v>229</v>
      </c>
      <c r="K62" s="23"/>
      <c r="L62" s="6" t="s">
        <v>15</v>
      </c>
      <c r="M62" s="7">
        <v>2.044</v>
      </c>
      <c r="N62" s="7">
        <v>2</v>
      </c>
      <c r="O62" s="8" t="s">
        <v>14</v>
      </c>
      <c r="P62" s="7">
        <f t="shared" si="0"/>
        <v>86</v>
      </c>
      <c r="Q62" s="28">
        <f t="shared" si="1"/>
        <v>-2</v>
      </c>
      <c r="R62" s="9">
        <f t="shared" si="2"/>
        <v>9.1972499999999968</v>
      </c>
      <c r="S62" s="10">
        <f t="shared" si="3"/>
        <v>95.197249999999997</v>
      </c>
      <c r="T62" s="11">
        <f t="shared" si="4"/>
        <v>0.49180327868852458</v>
      </c>
      <c r="U62" s="12">
        <f t="shared" si="5"/>
        <v>0.10694476744186043</v>
      </c>
      <c r="V62">
        <f>COUNTIF($L$2:L62,1)</f>
        <v>30</v>
      </c>
      <c r="W62">
        <v>61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25.5" x14ac:dyDescent="0.2">
      <c r="A63" s="3">
        <v>62</v>
      </c>
      <c r="B63" s="4">
        <v>43780</v>
      </c>
      <c r="C63" s="3" t="s">
        <v>230</v>
      </c>
      <c r="D63" s="3" t="s">
        <v>150</v>
      </c>
      <c r="E63" s="3">
        <v>1</v>
      </c>
      <c r="F63" s="3" t="s">
        <v>231</v>
      </c>
      <c r="G63" s="3" t="s">
        <v>23</v>
      </c>
      <c r="H63" s="3" t="s">
        <v>25</v>
      </c>
      <c r="I63" s="3" t="s">
        <v>13</v>
      </c>
      <c r="J63" s="13" t="s">
        <v>232</v>
      </c>
      <c r="K63" s="23"/>
      <c r="L63" s="6" t="s">
        <v>15</v>
      </c>
      <c r="M63" s="7">
        <v>2.617</v>
      </c>
      <c r="N63" s="7">
        <v>1</v>
      </c>
      <c r="O63" s="8" t="s">
        <v>14</v>
      </c>
      <c r="P63" s="7">
        <f t="shared" si="0"/>
        <v>87</v>
      </c>
      <c r="Q63" s="28">
        <f t="shared" si="1"/>
        <v>-1</v>
      </c>
      <c r="R63" s="9">
        <f t="shared" si="2"/>
        <v>8.1972499999999968</v>
      </c>
      <c r="S63" s="10">
        <f t="shared" si="3"/>
        <v>95.197249999999997</v>
      </c>
      <c r="T63" s="11">
        <f t="shared" si="4"/>
        <v>0.4838709677419355</v>
      </c>
      <c r="U63" s="12">
        <f t="shared" si="5"/>
        <v>9.4221264367816054E-2</v>
      </c>
      <c r="V63">
        <f>COUNTIF($L$2:L63,1)</f>
        <v>30</v>
      </c>
      <c r="W63">
        <v>62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38.25" x14ac:dyDescent="0.2">
      <c r="A64" s="3">
        <v>63</v>
      </c>
      <c r="B64" s="4">
        <v>43782</v>
      </c>
      <c r="C64" s="3" t="s">
        <v>233</v>
      </c>
      <c r="D64" s="3" t="s">
        <v>40</v>
      </c>
      <c r="E64" s="3">
        <v>3</v>
      </c>
      <c r="F64" s="3" t="s">
        <v>234</v>
      </c>
      <c r="G64" s="3" t="s">
        <v>23</v>
      </c>
      <c r="H64" s="3" t="s">
        <v>24</v>
      </c>
      <c r="I64" s="3" t="s">
        <v>13</v>
      </c>
      <c r="J64" s="13" t="s">
        <v>235</v>
      </c>
      <c r="K64" s="23"/>
      <c r="L64" s="6" t="s">
        <v>16</v>
      </c>
      <c r="M64" s="7">
        <v>2.1</v>
      </c>
      <c r="N64" s="7">
        <v>2</v>
      </c>
      <c r="O64" s="8" t="s">
        <v>21</v>
      </c>
      <c r="P64" s="7">
        <f t="shared" si="0"/>
        <v>89</v>
      </c>
      <c r="Q64" s="27">
        <f t="shared" si="1"/>
        <v>1.9899999999999998</v>
      </c>
      <c r="R64" s="9">
        <f t="shared" si="2"/>
        <v>10.187249999999997</v>
      </c>
      <c r="S64" s="10">
        <f t="shared" si="3"/>
        <v>99.187249999999992</v>
      </c>
      <c r="T64" s="11">
        <f t="shared" si="4"/>
        <v>0.49206349206349204</v>
      </c>
      <c r="U64" s="12">
        <f t="shared" si="5"/>
        <v>0.11446348314606732</v>
      </c>
      <c r="V64">
        <f>COUNTIF($L$2:L64,1)</f>
        <v>31</v>
      </c>
      <c r="W64">
        <v>63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2.75" x14ac:dyDescent="0.2">
      <c r="A65" s="3">
        <v>64</v>
      </c>
      <c r="B65" s="4">
        <v>43782</v>
      </c>
      <c r="C65" s="3" t="s">
        <v>236</v>
      </c>
      <c r="D65" s="3" t="s">
        <v>40</v>
      </c>
      <c r="E65" s="3">
        <v>1</v>
      </c>
      <c r="F65" s="3" t="s">
        <v>67</v>
      </c>
      <c r="G65" s="3" t="s">
        <v>23</v>
      </c>
      <c r="H65" s="3" t="s">
        <v>28</v>
      </c>
      <c r="I65" s="3" t="s">
        <v>26</v>
      </c>
      <c r="J65" s="5" t="s">
        <v>57</v>
      </c>
      <c r="K65" s="23"/>
      <c r="L65" s="6" t="s">
        <v>15</v>
      </c>
      <c r="M65" s="7">
        <v>2.95</v>
      </c>
      <c r="N65" s="7">
        <v>1.5</v>
      </c>
      <c r="O65" s="8" t="s">
        <v>21</v>
      </c>
      <c r="P65" s="7">
        <f t="shared" si="0"/>
        <v>90.5</v>
      </c>
      <c r="Q65" s="28">
        <f t="shared" si="1"/>
        <v>-1.5</v>
      </c>
      <c r="R65" s="9">
        <f t="shared" si="2"/>
        <v>8.687249999999997</v>
      </c>
      <c r="S65" s="10">
        <f t="shared" si="3"/>
        <v>99.187249999999992</v>
      </c>
      <c r="T65" s="11">
        <f t="shared" si="4"/>
        <v>0.484375</v>
      </c>
      <c r="U65" s="12">
        <f t="shared" si="5"/>
        <v>9.5991712707182222E-2</v>
      </c>
      <c r="V65">
        <f>COUNTIF($L$2:L65,1)</f>
        <v>31</v>
      </c>
      <c r="W65">
        <v>64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x14ac:dyDescent="0.25">
      <c r="A66" s="3">
        <v>65</v>
      </c>
      <c r="B66" s="4">
        <v>43782</v>
      </c>
      <c r="C66" s="3" t="s">
        <v>237</v>
      </c>
      <c r="D66" s="3" t="s">
        <v>36</v>
      </c>
      <c r="E66" s="3">
        <v>1</v>
      </c>
      <c r="F66" s="3" t="s">
        <v>238</v>
      </c>
      <c r="G66" s="3" t="s">
        <v>27</v>
      </c>
      <c r="H66" s="3" t="s">
        <v>24</v>
      </c>
      <c r="I66" s="3" t="s">
        <v>26</v>
      </c>
      <c r="J66" s="5" t="s">
        <v>14</v>
      </c>
      <c r="K66" s="23"/>
      <c r="L66" s="6" t="s">
        <v>15</v>
      </c>
      <c r="M66" s="7">
        <v>5.5</v>
      </c>
      <c r="N66" s="7">
        <v>0.5</v>
      </c>
      <c r="O66" s="8" t="s">
        <v>21</v>
      </c>
      <c r="P66" s="7">
        <f t="shared" si="0"/>
        <v>91</v>
      </c>
      <c r="Q66" s="28">
        <f t="shared" si="1"/>
        <v>-0.5</v>
      </c>
      <c r="R66" s="9">
        <f t="shared" si="2"/>
        <v>8.187249999999997</v>
      </c>
      <c r="S66" s="10">
        <f t="shared" si="3"/>
        <v>99.187249999999992</v>
      </c>
      <c r="T66" s="11">
        <f t="shared" si="4"/>
        <v>0.47692307692307695</v>
      </c>
      <c r="U66" s="12">
        <f t="shared" si="5"/>
        <v>8.9969780219780124E-2</v>
      </c>
      <c r="V66">
        <f>COUNTIF($L$2:L66,1)</f>
        <v>31</v>
      </c>
      <c r="W66">
        <v>65</v>
      </c>
    </row>
    <row r="67" spans="1:245" ht="26.25" x14ac:dyDescent="0.25">
      <c r="A67" s="3">
        <v>66</v>
      </c>
      <c r="B67" s="4">
        <v>43419</v>
      </c>
      <c r="C67" s="3" t="s">
        <v>239</v>
      </c>
      <c r="D67" s="3" t="s">
        <v>40</v>
      </c>
      <c r="E67" s="3">
        <v>2</v>
      </c>
      <c r="F67" s="3" t="s">
        <v>240</v>
      </c>
      <c r="G67" s="3" t="s">
        <v>23</v>
      </c>
      <c r="H67" s="3" t="s">
        <v>24</v>
      </c>
      <c r="I67" s="3" t="s">
        <v>13</v>
      </c>
      <c r="J67" s="5" t="s">
        <v>241</v>
      </c>
      <c r="K67" s="23" t="s">
        <v>242</v>
      </c>
      <c r="L67" s="6" t="s">
        <v>15</v>
      </c>
      <c r="M67" s="7">
        <v>2.2000000000000002</v>
      </c>
      <c r="N67" s="7">
        <v>1</v>
      </c>
      <c r="O67" s="8" t="s">
        <v>21</v>
      </c>
      <c r="P67" s="7">
        <f t="shared" si="0"/>
        <v>92</v>
      </c>
      <c r="Q67" s="28">
        <f t="shared" si="1"/>
        <v>-1</v>
      </c>
      <c r="R67" s="24">
        <f t="shared" si="2"/>
        <v>7.187249999999997</v>
      </c>
      <c r="S67" s="25">
        <f t="shared" si="3"/>
        <v>99.187249999999992</v>
      </c>
      <c r="T67" s="26">
        <f t="shared" si="4"/>
        <v>0.46969696969696972</v>
      </c>
      <c r="U67" s="12">
        <f t="shared" si="5"/>
        <v>7.8122282608695567E-2</v>
      </c>
      <c r="V67">
        <f>COUNTIF($L$2:L67,1)</f>
        <v>31</v>
      </c>
      <c r="W67">
        <v>66</v>
      </c>
    </row>
    <row r="68" spans="1:245" x14ac:dyDescent="0.25">
      <c r="A68" s="3">
        <v>67</v>
      </c>
      <c r="B68" s="4">
        <v>43784</v>
      </c>
      <c r="C68" s="3" t="s">
        <v>243</v>
      </c>
      <c r="D68" s="3" t="s">
        <v>40</v>
      </c>
      <c r="E68" s="3">
        <v>1</v>
      </c>
      <c r="F68" s="3" t="s">
        <v>30</v>
      </c>
      <c r="G68" s="3" t="s">
        <v>27</v>
      </c>
      <c r="H68" s="3" t="s">
        <v>25</v>
      </c>
      <c r="I68" s="3" t="s">
        <v>13</v>
      </c>
      <c r="J68" s="13" t="s">
        <v>43</v>
      </c>
      <c r="K68" s="23"/>
      <c r="L68" s="6" t="s">
        <v>16</v>
      </c>
      <c r="M68" s="7">
        <v>1.9339999999999999</v>
      </c>
      <c r="N68" s="7">
        <v>1.5</v>
      </c>
      <c r="O68" s="8" t="s">
        <v>14</v>
      </c>
      <c r="P68" s="7">
        <f t="shared" si="0"/>
        <v>93.5</v>
      </c>
      <c r="Q68" s="27">
        <f t="shared" si="1"/>
        <v>1.4009999999999998</v>
      </c>
      <c r="R68" s="9">
        <f t="shared" si="2"/>
        <v>8.5882499999999968</v>
      </c>
      <c r="S68" s="10">
        <f t="shared" si="3"/>
        <v>102.08825</v>
      </c>
      <c r="T68" s="11">
        <f t="shared" si="4"/>
        <v>0.47761194029850745</v>
      </c>
      <c r="U68" s="12">
        <f t="shared" si="5"/>
        <v>9.1852941176470609E-2</v>
      </c>
      <c r="V68">
        <f>COUNTIF($L$2:L68,1)</f>
        <v>32</v>
      </c>
      <c r="W68">
        <v>67</v>
      </c>
    </row>
    <row r="69" spans="1:245" ht="26.25" x14ac:dyDescent="0.25">
      <c r="A69" s="3">
        <v>68</v>
      </c>
      <c r="B69" s="4">
        <v>43784</v>
      </c>
      <c r="C69" s="3" t="s">
        <v>244</v>
      </c>
      <c r="D69" s="3" t="s">
        <v>36</v>
      </c>
      <c r="E69" s="3">
        <v>2</v>
      </c>
      <c r="F69" s="3" t="s">
        <v>245</v>
      </c>
      <c r="G69" s="3" t="s">
        <v>23</v>
      </c>
      <c r="H69" s="3" t="s">
        <v>24</v>
      </c>
      <c r="I69" s="3" t="s">
        <v>26</v>
      </c>
      <c r="J69" s="13" t="s">
        <v>246</v>
      </c>
      <c r="K69" s="23"/>
      <c r="L69" s="6" t="s">
        <v>16</v>
      </c>
      <c r="M69" s="7">
        <v>1.6</v>
      </c>
      <c r="N69" s="7">
        <v>1</v>
      </c>
      <c r="O69" s="8" t="s">
        <v>21</v>
      </c>
      <c r="P69" s="7">
        <f t="shared" ref="P69:P132" si="6">P68+N69</f>
        <v>94.5</v>
      </c>
      <c r="Q69" s="27">
        <f t="shared" ref="Q69:Q132" si="7">IF(AND(L69="1",O69="ja"),(N69*M69*0.95)-N69,IF(AND(L69="1",O69="nein"),N69*M69-N69,-N69))</f>
        <v>0.52</v>
      </c>
      <c r="R69" s="24">
        <f t="shared" ref="R69:R132" si="8">R68+Q69</f>
        <v>9.1082499999999964</v>
      </c>
      <c r="S69" s="25">
        <f t="shared" ref="S69:S132" si="9">P69+R69</f>
        <v>103.60825</v>
      </c>
      <c r="T69" s="26">
        <f t="shared" ref="T69:T132" si="10">V69/W69</f>
        <v>0.48529411764705882</v>
      </c>
      <c r="U69" s="12">
        <f t="shared" ref="U69:U132" si="11">((S69-P69)/P69)*100%</f>
        <v>9.6383597883597863E-2</v>
      </c>
      <c r="V69">
        <f>COUNTIF($L$2:L69,1)</f>
        <v>33</v>
      </c>
      <c r="W69">
        <v>68</v>
      </c>
    </row>
    <row r="70" spans="1:245" ht="39" x14ac:dyDescent="0.25">
      <c r="A70" s="3">
        <v>69</v>
      </c>
      <c r="B70" s="4">
        <v>43785</v>
      </c>
      <c r="C70" s="3" t="s">
        <v>247</v>
      </c>
      <c r="D70" s="3" t="s">
        <v>40</v>
      </c>
      <c r="E70" s="3">
        <v>1</v>
      </c>
      <c r="F70" s="3" t="s">
        <v>248</v>
      </c>
      <c r="G70" s="3" t="s">
        <v>27</v>
      </c>
      <c r="H70" s="3" t="s">
        <v>24</v>
      </c>
      <c r="I70" s="3" t="s">
        <v>13</v>
      </c>
      <c r="J70" s="13" t="s">
        <v>249</v>
      </c>
      <c r="K70" s="23"/>
      <c r="L70" s="6" t="s">
        <v>16</v>
      </c>
      <c r="M70" s="7">
        <v>2.2799999999999998</v>
      </c>
      <c r="N70" s="7">
        <v>3</v>
      </c>
      <c r="O70" s="8" t="s">
        <v>21</v>
      </c>
      <c r="P70" s="7">
        <f t="shared" si="6"/>
        <v>97.5</v>
      </c>
      <c r="Q70" s="27">
        <f t="shared" si="7"/>
        <v>3.4979999999999993</v>
      </c>
      <c r="R70" s="9">
        <f t="shared" si="8"/>
        <v>12.606249999999996</v>
      </c>
      <c r="S70" s="10">
        <f t="shared" si="9"/>
        <v>110.10624999999999</v>
      </c>
      <c r="T70" s="11">
        <f t="shared" si="10"/>
        <v>0.49275362318840582</v>
      </c>
      <c r="U70" s="12">
        <f t="shared" si="11"/>
        <v>0.12929487179487167</v>
      </c>
      <c r="V70">
        <f>COUNTIF($L$2:L70,1)</f>
        <v>34</v>
      </c>
      <c r="W70">
        <v>69</v>
      </c>
    </row>
    <row r="71" spans="1:245" ht="26.25" x14ac:dyDescent="0.25">
      <c r="A71" s="3">
        <v>70</v>
      </c>
      <c r="B71" s="4">
        <v>43785</v>
      </c>
      <c r="C71" s="3" t="s">
        <v>250</v>
      </c>
      <c r="D71" s="3" t="s">
        <v>40</v>
      </c>
      <c r="E71" s="3">
        <v>2</v>
      </c>
      <c r="F71" s="3" t="s">
        <v>115</v>
      </c>
      <c r="G71" s="3" t="s">
        <v>27</v>
      </c>
      <c r="H71" s="3" t="s">
        <v>24</v>
      </c>
      <c r="I71" s="3" t="s">
        <v>13</v>
      </c>
      <c r="J71" s="13" t="s">
        <v>251</v>
      </c>
      <c r="K71" s="23"/>
      <c r="L71" s="6" t="s">
        <v>16</v>
      </c>
      <c r="M71" s="7">
        <v>2.1800000000000002</v>
      </c>
      <c r="N71" s="7">
        <v>1.5</v>
      </c>
      <c r="O71" s="8" t="s">
        <v>21</v>
      </c>
      <c r="P71" s="7">
        <f t="shared" si="6"/>
        <v>99</v>
      </c>
      <c r="Q71" s="27">
        <f t="shared" si="7"/>
        <v>1.6065000000000005</v>
      </c>
      <c r="R71" s="24">
        <f t="shared" si="8"/>
        <v>14.212749999999996</v>
      </c>
      <c r="S71" s="25">
        <f t="shared" si="9"/>
        <v>113.21275</v>
      </c>
      <c r="T71" s="26">
        <f t="shared" si="10"/>
        <v>0.5</v>
      </c>
      <c r="U71" s="12">
        <f t="shared" si="11"/>
        <v>0.14356313131313131</v>
      </c>
      <c r="V71">
        <f>COUNTIF($L$2:L71,1)</f>
        <v>35</v>
      </c>
      <c r="W71">
        <v>70</v>
      </c>
    </row>
    <row r="72" spans="1:245" x14ac:dyDescent="0.25">
      <c r="A72" s="3">
        <v>71</v>
      </c>
      <c r="B72" s="4">
        <v>43785</v>
      </c>
      <c r="C72" s="3" t="s">
        <v>252</v>
      </c>
      <c r="D72" s="3" t="s">
        <v>40</v>
      </c>
      <c r="E72" s="3">
        <v>1</v>
      </c>
      <c r="F72" s="3" t="s">
        <v>46</v>
      </c>
      <c r="G72" s="3" t="s">
        <v>27</v>
      </c>
      <c r="H72" s="3" t="s">
        <v>28</v>
      </c>
      <c r="I72" s="3" t="s">
        <v>13</v>
      </c>
      <c r="J72" s="5" t="s">
        <v>64</v>
      </c>
      <c r="K72" s="23"/>
      <c r="L72" s="6" t="s">
        <v>15</v>
      </c>
      <c r="M72" s="7">
        <v>2.38</v>
      </c>
      <c r="N72" s="7">
        <v>1</v>
      </c>
      <c r="O72" s="8" t="s">
        <v>21</v>
      </c>
      <c r="P72" s="7">
        <f t="shared" si="6"/>
        <v>100</v>
      </c>
      <c r="Q72" s="28">
        <f t="shared" si="7"/>
        <v>-1</v>
      </c>
      <c r="R72" s="9">
        <f t="shared" si="8"/>
        <v>13.212749999999996</v>
      </c>
      <c r="S72" s="10">
        <f t="shared" si="9"/>
        <v>113.21275</v>
      </c>
      <c r="T72" s="11">
        <f t="shared" si="10"/>
        <v>0.49295774647887325</v>
      </c>
      <c r="U72" s="12">
        <f t="shared" si="11"/>
        <v>0.13212750000000001</v>
      </c>
      <c r="V72">
        <f>COUNTIF($L$2:L72,1)</f>
        <v>35</v>
      </c>
      <c r="W72">
        <v>71</v>
      </c>
    </row>
    <row r="73" spans="1:245" x14ac:dyDescent="0.25">
      <c r="A73" s="3">
        <v>72</v>
      </c>
      <c r="B73" s="4">
        <v>43785</v>
      </c>
      <c r="C73" s="3" t="s">
        <v>253</v>
      </c>
      <c r="D73" s="3" t="s">
        <v>40</v>
      </c>
      <c r="E73" s="3">
        <v>1</v>
      </c>
      <c r="F73" s="3" t="s">
        <v>38</v>
      </c>
      <c r="G73" s="3" t="s">
        <v>27</v>
      </c>
      <c r="H73" s="3" t="s">
        <v>25</v>
      </c>
      <c r="I73" s="3" t="s">
        <v>13</v>
      </c>
      <c r="J73" s="5" t="s">
        <v>48</v>
      </c>
      <c r="K73" s="23"/>
      <c r="L73" s="6" t="s">
        <v>15</v>
      </c>
      <c r="M73" s="7">
        <v>2.0099999999999998</v>
      </c>
      <c r="N73" s="7">
        <v>1.5</v>
      </c>
      <c r="O73" s="8" t="s">
        <v>14</v>
      </c>
      <c r="P73" s="7">
        <f t="shared" si="6"/>
        <v>101.5</v>
      </c>
      <c r="Q73" s="28">
        <f t="shared" si="7"/>
        <v>-1.5</v>
      </c>
      <c r="R73" s="24">
        <f t="shared" si="8"/>
        <v>11.712749999999996</v>
      </c>
      <c r="S73" s="25">
        <f t="shared" si="9"/>
        <v>113.21275</v>
      </c>
      <c r="T73" s="26">
        <f t="shared" si="10"/>
        <v>0.4861111111111111</v>
      </c>
      <c r="U73" s="12">
        <f t="shared" si="11"/>
        <v>0.11539655172413793</v>
      </c>
      <c r="V73">
        <f>COUNTIF($L$2:L73,1)</f>
        <v>35</v>
      </c>
      <c r="W73">
        <v>72</v>
      </c>
    </row>
    <row r="74" spans="1:245" ht="26.25" x14ac:dyDescent="0.25">
      <c r="A74" s="3">
        <v>73</v>
      </c>
      <c r="B74" s="4">
        <v>43785</v>
      </c>
      <c r="C74" s="3" t="s">
        <v>254</v>
      </c>
      <c r="D74" s="3" t="s">
        <v>40</v>
      </c>
      <c r="E74" s="3">
        <v>2</v>
      </c>
      <c r="F74" s="3" t="s">
        <v>255</v>
      </c>
      <c r="G74" s="3" t="s">
        <v>51</v>
      </c>
      <c r="H74" s="3" t="s">
        <v>24</v>
      </c>
      <c r="I74" s="3" t="s">
        <v>13</v>
      </c>
      <c r="J74" s="5" t="s">
        <v>256</v>
      </c>
      <c r="K74" s="23"/>
      <c r="L74" s="6" t="s">
        <v>15</v>
      </c>
      <c r="M74" s="7">
        <v>2.08</v>
      </c>
      <c r="N74" s="7">
        <v>2</v>
      </c>
      <c r="O74" s="8" t="s">
        <v>21</v>
      </c>
      <c r="P74" s="7">
        <f t="shared" si="6"/>
        <v>103.5</v>
      </c>
      <c r="Q74" s="28">
        <f t="shared" si="7"/>
        <v>-2</v>
      </c>
      <c r="R74" s="9">
        <f t="shared" si="8"/>
        <v>9.7127499999999962</v>
      </c>
      <c r="S74" s="10">
        <f t="shared" si="9"/>
        <v>113.21275</v>
      </c>
      <c r="T74" s="11">
        <f t="shared" si="10"/>
        <v>0.47945205479452052</v>
      </c>
      <c r="U74" s="12">
        <f t="shared" si="11"/>
        <v>9.3842995169082122E-2</v>
      </c>
      <c r="V74">
        <f>COUNTIF($L$2:L74,1)</f>
        <v>35</v>
      </c>
      <c r="W74">
        <v>73</v>
      </c>
    </row>
    <row r="75" spans="1:245" x14ac:dyDescent="0.25">
      <c r="A75" s="3">
        <v>74</v>
      </c>
      <c r="B75" s="4">
        <v>43785</v>
      </c>
      <c r="C75" s="3" t="s">
        <v>257</v>
      </c>
      <c r="D75" s="3" t="s">
        <v>40</v>
      </c>
      <c r="E75" s="3">
        <v>1</v>
      </c>
      <c r="F75" s="3" t="s">
        <v>47</v>
      </c>
      <c r="G75" s="3" t="s">
        <v>27</v>
      </c>
      <c r="H75" s="3" t="s">
        <v>28</v>
      </c>
      <c r="I75" s="3" t="s">
        <v>13</v>
      </c>
      <c r="J75" s="13" t="s">
        <v>43</v>
      </c>
      <c r="K75" s="23"/>
      <c r="L75" s="6" t="s">
        <v>16</v>
      </c>
      <c r="M75" s="7">
        <v>2.02</v>
      </c>
      <c r="N75" s="7">
        <v>1.5</v>
      </c>
      <c r="O75" s="8" t="s">
        <v>21</v>
      </c>
      <c r="P75" s="7">
        <f t="shared" si="6"/>
        <v>105</v>
      </c>
      <c r="Q75" s="27">
        <f t="shared" si="7"/>
        <v>1.3785000000000003</v>
      </c>
      <c r="R75" s="24">
        <f t="shared" si="8"/>
        <v>11.091249999999997</v>
      </c>
      <c r="S75" s="25">
        <f t="shared" si="9"/>
        <v>116.09125</v>
      </c>
      <c r="T75" s="26">
        <f t="shared" si="10"/>
        <v>0.48648648648648651</v>
      </c>
      <c r="U75" s="12">
        <f t="shared" si="11"/>
        <v>0.10563095238095241</v>
      </c>
      <c r="V75">
        <f>COUNTIF($L$2:L75,1)</f>
        <v>36</v>
      </c>
      <c r="W75">
        <v>74</v>
      </c>
    </row>
    <row r="76" spans="1:245" ht="26.25" x14ac:dyDescent="0.25">
      <c r="A76" s="3">
        <v>75</v>
      </c>
      <c r="B76" s="4">
        <v>43785</v>
      </c>
      <c r="C76" s="3" t="s">
        <v>258</v>
      </c>
      <c r="D76" s="3" t="s">
        <v>40</v>
      </c>
      <c r="E76" s="3">
        <v>2</v>
      </c>
      <c r="F76" s="3" t="s">
        <v>259</v>
      </c>
      <c r="G76" s="3" t="s">
        <v>27</v>
      </c>
      <c r="H76" s="3" t="s">
        <v>24</v>
      </c>
      <c r="I76" s="3" t="s">
        <v>13</v>
      </c>
      <c r="J76" s="13" t="s">
        <v>260</v>
      </c>
      <c r="K76" s="23"/>
      <c r="L76" s="6" t="s">
        <v>15</v>
      </c>
      <c r="M76" s="7">
        <v>2.33</v>
      </c>
      <c r="N76" s="7">
        <v>1.5</v>
      </c>
      <c r="O76" s="8" t="s">
        <v>21</v>
      </c>
      <c r="P76" s="7">
        <f t="shared" si="6"/>
        <v>106.5</v>
      </c>
      <c r="Q76" s="28">
        <f t="shared" si="7"/>
        <v>-1.5</v>
      </c>
      <c r="R76" s="9">
        <f t="shared" si="8"/>
        <v>9.5912499999999969</v>
      </c>
      <c r="S76" s="10">
        <f t="shared" si="9"/>
        <v>116.09125</v>
      </c>
      <c r="T76" s="11">
        <f t="shared" si="10"/>
        <v>0.48</v>
      </c>
      <c r="U76" s="12">
        <f t="shared" si="11"/>
        <v>9.0058685446009409E-2</v>
      </c>
      <c r="V76">
        <f>COUNTIF($L$2:L76,1)</f>
        <v>36</v>
      </c>
      <c r="W76">
        <v>75</v>
      </c>
    </row>
    <row r="77" spans="1:245" ht="26.25" x14ac:dyDescent="0.25">
      <c r="A77" s="3">
        <v>76</v>
      </c>
      <c r="B77" s="4">
        <v>43785</v>
      </c>
      <c r="C77" s="3" t="s">
        <v>261</v>
      </c>
      <c r="D77" s="3" t="s">
        <v>40</v>
      </c>
      <c r="E77" s="3">
        <v>2</v>
      </c>
      <c r="F77" s="3" t="s">
        <v>115</v>
      </c>
      <c r="G77" s="3" t="s">
        <v>23</v>
      </c>
      <c r="H77" s="3" t="s">
        <v>24</v>
      </c>
      <c r="I77" s="3" t="s">
        <v>13</v>
      </c>
      <c r="J77" s="13" t="s">
        <v>262</v>
      </c>
      <c r="K77" s="23" t="s">
        <v>65</v>
      </c>
      <c r="L77" s="6" t="s">
        <v>15</v>
      </c>
      <c r="M77" s="7">
        <v>1.99</v>
      </c>
      <c r="N77" s="7">
        <v>3</v>
      </c>
      <c r="O77" s="8" t="s">
        <v>21</v>
      </c>
      <c r="P77" s="7">
        <f t="shared" si="6"/>
        <v>109.5</v>
      </c>
      <c r="Q77" s="28">
        <f t="shared" si="7"/>
        <v>-3</v>
      </c>
      <c r="R77" s="24">
        <f t="shared" si="8"/>
        <v>6.5912499999999969</v>
      </c>
      <c r="S77" s="25">
        <f t="shared" si="9"/>
        <v>116.09125</v>
      </c>
      <c r="T77" s="26">
        <f t="shared" si="10"/>
        <v>0.47368421052631576</v>
      </c>
      <c r="U77" s="12">
        <f t="shared" si="11"/>
        <v>6.0194063926940662E-2</v>
      </c>
      <c r="V77">
        <f>COUNTIF($L$2:L77,1)</f>
        <v>36</v>
      </c>
      <c r="W77">
        <v>76</v>
      </c>
    </row>
    <row r="78" spans="1:245" ht="26.25" x14ac:dyDescent="0.25">
      <c r="A78" s="3">
        <v>77</v>
      </c>
      <c r="B78" s="4">
        <v>43785</v>
      </c>
      <c r="C78" s="3" t="s">
        <v>263</v>
      </c>
      <c r="D78" s="3" t="s">
        <v>40</v>
      </c>
      <c r="E78" s="3">
        <v>2</v>
      </c>
      <c r="F78" s="3" t="s">
        <v>264</v>
      </c>
      <c r="G78" s="3" t="s">
        <v>23</v>
      </c>
      <c r="H78" s="3" t="s">
        <v>25</v>
      </c>
      <c r="I78" s="3" t="s">
        <v>13</v>
      </c>
      <c r="J78" s="13" t="s">
        <v>265</v>
      </c>
      <c r="K78" s="23"/>
      <c r="L78" s="6" t="s">
        <v>16</v>
      </c>
      <c r="M78" s="7">
        <v>1.55</v>
      </c>
      <c r="N78" s="7">
        <v>1.5</v>
      </c>
      <c r="O78" s="8" t="s">
        <v>14</v>
      </c>
      <c r="P78" s="7">
        <f t="shared" si="6"/>
        <v>111</v>
      </c>
      <c r="Q78" s="27">
        <f t="shared" si="7"/>
        <v>0.82500000000000018</v>
      </c>
      <c r="R78" s="9">
        <f t="shared" si="8"/>
        <v>7.4162499999999971</v>
      </c>
      <c r="S78" s="10">
        <f t="shared" si="9"/>
        <v>118.41624999999999</v>
      </c>
      <c r="T78" s="11">
        <f t="shared" si="10"/>
        <v>0.48051948051948051</v>
      </c>
      <c r="U78" s="12">
        <f t="shared" si="11"/>
        <v>6.6813063063062977E-2</v>
      </c>
      <c r="V78">
        <f>COUNTIF($L$2:L78,1)</f>
        <v>37</v>
      </c>
      <c r="W78">
        <v>77</v>
      </c>
    </row>
    <row r="79" spans="1:245" ht="26.25" x14ac:dyDescent="0.25">
      <c r="A79" s="3">
        <v>78</v>
      </c>
      <c r="B79" s="4">
        <v>43785</v>
      </c>
      <c r="C79" s="3" t="s">
        <v>266</v>
      </c>
      <c r="D79" s="3" t="s">
        <v>40</v>
      </c>
      <c r="E79" s="3">
        <v>2</v>
      </c>
      <c r="F79" s="3" t="s">
        <v>267</v>
      </c>
      <c r="G79" s="3" t="s">
        <v>23</v>
      </c>
      <c r="H79" s="3" t="s">
        <v>24</v>
      </c>
      <c r="I79" s="3" t="s">
        <v>13</v>
      </c>
      <c r="J79" s="5" t="s">
        <v>268</v>
      </c>
      <c r="K79" s="23"/>
      <c r="L79" s="6" t="s">
        <v>15</v>
      </c>
      <c r="M79" s="7">
        <v>3.16</v>
      </c>
      <c r="N79" s="7">
        <v>1</v>
      </c>
      <c r="O79" s="8" t="s">
        <v>21</v>
      </c>
      <c r="P79" s="7">
        <f t="shared" si="6"/>
        <v>112</v>
      </c>
      <c r="Q79" s="28">
        <f t="shared" si="7"/>
        <v>-1</v>
      </c>
      <c r="R79" s="24">
        <f t="shared" si="8"/>
        <v>6.4162499999999971</v>
      </c>
      <c r="S79" s="25">
        <f t="shared" si="9"/>
        <v>118.41624999999999</v>
      </c>
      <c r="T79" s="26">
        <f t="shared" si="10"/>
        <v>0.47435897435897434</v>
      </c>
      <c r="U79" s="12">
        <f t="shared" si="11"/>
        <v>5.7287946428571344E-2</v>
      </c>
      <c r="V79">
        <f>COUNTIF($L$2:L79,1)</f>
        <v>37</v>
      </c>
      <c r="W79">
        <v>78</v>
      </c>
    </row>
    <row r="80" spans="1:245" x14ac:dyDescent="0.25">
      <c r="A80" s="3">
        <v>79</v>
      </c>
      <c r="B80" s="4">
        <v>43785</v>
      </c>
      <c r="C80" s="3" t="s">
        <v>269</v>
      </c>
      <c r="D80" s="3" t="s">
        <v>40</v>
      </c>
      <c r="E80" s="3">
        <v>1</v>
      </c>
      <c r="F80" s="3" t="s">
        <v>46</v>
      </c>
      <c r="G80" s="3" t="s">
        <v>23</v>
      </c>
      <c r="H80" s="3" t="s">
        <v>25</v>
      </c>
      <c r="I80" s="3" t="s">
        <v>13</v>
      </c>
      <c r="J80" s="5" t="s">
        <v>48</v>
      </c>
      <c r="K80" s="23" t="s">
        <v>270</v>
      </c>
      <c r="L80" s="6" t="s">
        <v>15</v>
      </c>
      <c r="M80" s="7">
        <v>2.02</v>
      </c>
      <c r="N80" s="7">
        <v>1</v>
      </c>
      <c r="O80" s="8" t="s">
        <v>14</v>
      </c>
      <c r="P80" s="7">
        <f t="shared" si="6"/>
        <v>113</v>
      </c>
      <c r="Q80" s="28">
        <f t="shared" si="7"/>
        <v>-1</v>
      </c>
      <c r="R80" s="9">
        <f t="shared" si="8"/>
        <v>5.4162499999999971</v>
      </c>
      <c r="S80" s="10">
        <f t="shared" si="9"/>
        <v>118.41624999999999</v>
      </c>
      <c r="T80" s="11">
        <f t="shared" si="10"/>
        <v>0.46835443037974683</v>
      </c>
      <c r="U80" s="12">
        <f t="shared" si="11"/>
        <v>4.7931415929203462E-2</v>
      </c>
      <c r="V80">
        <f>COUNTIF($L$2:L80,1)</f>
        <v>37</v>
      </c>
      <c r="W80">
        <v>79</v>
      </c>
    </row>
    <row r="81" spans="1:23" ht="26.25" x14ac:dyDescent="0.25">
      <c r="A81" s="3">
        <v>80</v>
      </c>
      <c r="B81" s="4">
        <v>43785</v>
      </c>
      <c r="C81" s="3" t="s">
        <v>271</v>
      </c>
      <c r="D81" s="3" t="s">
        <v>40</v>
      </c>
      <c r="E81" s="3">
        <v>2</v>
      </c>
      <c r="F81" s="3" t="s">
        <v>145</v>
      </c>
      <c r="G81" s="3" t="s">
        <v>23</v>
      </c>
      <c r="H81" s="3" t="s">
        <v>24</v>
      </c>
      <c r="I81" s="3" t="s">
        <v>26</v>
      </c>
      <c r="J81" s="13" t="s">
        <v>272</v>
      </c>
      <c r="K81" s="23"/>
      <c r="L81" s="6" t="s">
        <v>16</v>
      </c>
      <c r="M81" s="7">
        <v>2.86</v>
      </c>
      <c r="N81" s="7">
        <v>1</v>
      </c>
      <c r="O81" s="8" t="s">
        <v>21</v>
      </c>
      <c r="P81" s="7">
        <f t="shared" si="6"/>
        <v>114</v>
      </c>
      <c r="Q81" s="27">
        <f t="shared" si="7"/>
        <v>1.7169999999999996</v>
      </c>
      <c r="R81" s="24">
        <f t="shared" si="8"/>
        <v>7.1332499999999968</v>
      </c>
      <c r="S81" s="25">
        <f t="shared" si="9"/>
        <v>121.13325</v>
      </c>
      <c r="T81" s="26">
        <f t="shared" si="10"/>
        <v>0.47499999999999998</v>
      </c>
      <c r="U81" s="12">
        <f t="shared" si="11"/>
        <v>6.2572368421052668E-2</v>
      </c>
      <c r="V81">
        <f>COUNTIF($L$2:L81,1)</f>
        <v>38</v>
      </c>
      <c r="W81">
        <v>80</v>
      </c>
    </row>
    <row r="82" spans="1:23" x14ac:dyDescent="0.25">
      <c r="A82" s="3">
        <v>81</v>
      </c>
      <c r="B82" s="4">
        <v>43785</v>
      </c>
      <c r="C82" s="3" t="s">
        <v>273</v>
      </c>
      <c r="D82" s="3" t="s">
        <v>40</v>
      </c>
      <c r="E82" s="3">
        <v>1</v>
      </c>
      <c r="F82" s="3" t="s">
        <v>67</v>
      </c>
      <c r="G82" s="3" t="s">
        <v>23</v>
      </c>
      <c r="H82" s="3" t="s">
        <v>24</v>
      </c>
      <c r="I82" s="3" t="s">
        <v>26</v>
      </c>
      <c r="J82" s="13" t="s">
        <v>75</v>
      </c>
      <c r="K82" s="23"/>
      <c r="L82" s="6" t="s">
        <v>16</v>
      </c>
      <c r="M82" s="7">
        <v>2</v>
      </c>
      <c r="N82" s="7">
        <v>2</v>
      </c>
      <c r="O82" s="8" t="s">
        <v>21</v>
      </c>
      <c r="P82" s="7">
        <f t="shared" si="6"/>
        <v>116</v>
      </c>
      <c r="Q82" s="27">
        <f t="shared" si="7"/>
        <v>1.7999999999999998</v>
      </c>
      <c r="R82" s="9">
        <f t="shared" si="8"/>
        <v>8.9332499999999975</v>
      </c>
      <c r="S82" s="10">
        <f t="shared" si="9"/>
        <v>124.93325</v>
      </c>
      <c r="T82" s="11">
        <f t="shared" si="10"/>
        <v>0.48148148148148145</v>
      </c>
      <c r="U82" s="12">
        <f t="shared" si="11"/>
        <v>7.7010775862068975E-2</v>
      </c>
      <c r="V82">
        <f>COUNTIF($L$2:L82,1)</f>
        <v>39</v>
      </c>
      <c r="W82">
        <v>81</v>
      </c>
    </row>
    <row r="83" spans="1:23" x14ac:dyDescent="0.25">
      <c r="A83" s="3">
        <v>82</v>
      </c>
      <c r="B83" s="4">
        <v>43785</v>
      </c>
      <c r="C83" s="3" t="s">
        <v>274</v>
      </c>
      <c r="D83" s="3" t="s">
        <v>40</v>
      </c>
      <c r="E83" s="3">
        <v>1</v>
      </c>
      <c r="F83" s="3" t="s">
        <v>32</v>
      </c>
      <c r="G83" s="3" t="s">
        <v>23</v>
      </c>
      <c r="H83" s="3" t="s">
        <v>25</v>
      </c>
      <c r="I83" s="3" t="s">
        <v>13</v>
      </c>
      <c r="J83" s="5" t="s">
        <v>35</v>
      </c>
      <c r="K83" s="23"/>
      <c r="L83" s="6" t="s">
        <v>15</v>
      </c>
      <c r="M83" s="7">
        <v>1.917</v>
      </c>
      <c r="N83" s="7">
        <v>0.75</v>
      </c>
      <c r="O83" s="8" t="s">
        <v>14</v>
      </c>
      <c r="P83" s="7">
        <f t="shared" si="6"/>
        <v>116.75</v>
      </c>
      <c r="Q83" s="28">
        <f t="shared" si="7"/>
        <v>-0.75</v>
      </c>
      <c r="R83" s="24">
        <f t="shared" si="8"/>
        <v>8.1832499999999975</v>
      </c>
      <c r="S83" s="25">
        <f t="shared" si="9"/>
        <v>124.93325</v>
      </c>
      <c r="T83" s="26">
        <f t="shared" si="10"/>
        <v>0.47560975609756095</v>
      </c>
      <c r="U83" s="12">
        <f t="shared" si="11"/>
        <v>7.0092077087794441E-2</v>
      </c>
      <c r="V83">
        <f>COUNTIF($L$2:L83,1)</f>
        <v>39</v>
      </c>
      <c r="W83">
        <v>82</v>
      </c>
    </row>
    <row r="84" spans="1:23" ht="26.25" x14ac:dyDescent="0.25">
      <c r="A84" s="3">
        <v>83</v>
      </c>
      <c r="B84" s="4">
        <v>43785</v>
      </c>
      <c r="C84" s="3" t="s">
        <v>275</v>
      </c>
      <c r="D84" s="3" t="s">
        <v>36</v>
      </c>
      <c r="E84" s="3">
        <v>2</v>
      </c>
      <c r="F84" s="3" t="s">
        <v>276</v>
      </c>
      <c r="G84" s="3" t="s">
        <v>27</v>
      </c>
      <c r="H84" s="3" t="s">
        <v>24</v>
      </c>
      <c r="I84" s="3" t="s">
        <v>13</v>
      </c>
      <c r="J84" s="13" t="s">
        <v>277</v>
      </c>
      <c r="K84" s="23" t="s">
        <v>278</v>
      </c>
      <c r="L84" s="6" t="s">
        <v>15</v>
      </c>
      <c r="M84" s="7">
        <v>2.06</v>
      </c>
      <c r="N84" s="7">
        <v>0.45</v>
      </c>
      <c r="O84" s="8" t="s">
        <v>21</v>
      </c>
      <c r="P84" s="7">
        <f t="shared" si="6"/>
        <v>117.2</v>
      </c>
      <c r="Q84" s="28">
        <f t="shared" si="7"/>
        <v>-0.45</v>
      </c>
      <c r="R84" s="9">
        <f t="shared" si="8"/>
        <v>7.7332499999999973</v>
      </c>
      <c r="S84" s="10">
        <f t="shared" si="9"/>
        <v>124.93325</v>
      </c>
      <c r="T84" s="11">
        <f t="shared" si="10"/>
        <v>0.46987951807228917</v>
      </c>
      <c r="U84" s="12">
        <f t="shared" si="11"/>
        <v>6.5983361774744009E-2</v>
      </c>
      <c r="V84">
        <f>COUNTIF($L$2:L84,1)</f>
        <v>39</v>
      </c>
      <c r="W84">
        <v>83</v>
      </c>
    </row>
    <row r="85" spans="1:23" x14ac:dyDescent="0.25">
      <c r="A85" s="3">
        <v>84</v>
      </c>
      <c r="B85" s="4">
        <v>43786</v>
      </c>
      <c r="C85" s="3" t="s">
        <v>279</v>
      </c>
      <c r="D85" s="3" t="s">
        <v>40</v>
      </c>
      <c r="E85" s="3">
        <v>1</v>
      </c>
      <c r="F85" s="3">
        <v>2</v>
      </c>
      <c r="G85" s="3" t="s">
        <v>27</v>
      </c>
      <c r="H85" s="3" t="s">
        <v>70</v>
      </c>
      <c r="I85" s="3" t="s">
        <v>13</v>
      </c>
      <c r="J85" s="13" t="s">
        <v>53</v>
      </c>
      <c r="K85" s="23"/>
      <c r="L85" s="6" t="s">
        <v>16</v>
      </c>
      <c r="M85" s="7">
        <v>2</v>
      </c>
      <c r="N85" s="7">
        <v>1.5</v>
      </c>
      <c r="O85" s="8" t="s">
        <v>14</v>
      </c>
      <c r="P85" s="7">
        <f t="shared" si="6"/>
        <v>118.7</v>
      </c>
      <c r="Q85" s="27">
        <f t="shared" si="7"/>
        <v>1.5</v>
      </c>
      <c r="R85" s="24">
        <f t="shared" si="8"/>
        <v>9.2332499999999982</v>
      </c>
      <c r="S85" s="25">
        <f t="shared" si="9"/>
        <v>127.93325</v>
      </c>
      <c r="T85" s="26">
        <f t="shared" si="10"/>
        <v>0.47619047619047616</v>
      </c>
      <c r="U85" s="12">
        <f t="shared" si="11"/>
        <v>7.7786436394271255E-2</v>
      </c>
      <c r="V85">
        <f>COUNTIF($L$2:L85,1)</f>
        <v>40</v>
      </c>
      <c r="W85">
        <v>84</v>
      </c>
    </row>
    <row r="86" spans="1:23" x14ac:dyDescent="0.25">
      <c r="A86" s="3">
        <v>85</v>
      </c>
      <c r="B86" s="4">
        <v>43786</v>
      </c>
      <c r="C86" s="3" t="s">
        <v>280</v>
      </c>
      <c r="D86" s="3" t="s">
        <v>40</v>
      </c>
      <c r="E86" s="3">
        <v>1</v>
      </c>
      <c r="F86" s="3" t="s">
        <v>46</v>
      </c>
      <c r="G86" s="3" t="s">
        <v>27</v>
      </c>
      <c r="H86" s="3" t="s">
        <v>25</v>
      </c>
      <c r="I86" s="3" t="s">
        <v>13</v>
      </c>
      <c r="J86" s="13" t="s">
        <v>63</v>
      </c>
      <c r="K86" s="23"/>
      <c r="L86" s="6" t="s">
        <v>16</v>
      </c>
      <c r="M86" s="7">
        <v>1.9</v>
      </c>
      <c r="N86" s="7">
        <v>2</v>
      </c>
      <c r="O86" s="8" t="s">
        <v>14</v>
      </c>
      <c r="P86" s="7">
        <f t="shared" si="6"/>
        <v>120.7</v>
      </c>
      <c r="Q86" s="27">
        <f t="shared" si="7"/>
        <v>1.7999999999999998</v>
      </c>
      <c r="R86" s="24">
        <f t="shared" si="8"/>
        <v>11.033249999999999</v>
      </c>
      <c r="S86" s="25">
        <f t="shared" si="9"/>
        <v>131.73325</v>
      </c>
      <c r="T86" s="26">
        <f t="shared" si="10"/>
        <v>0.4823529411764706</v>
      </c>
      <c r="U86" s="12">
        <f t="shared" si="11"/>
        <v>9.1410521955260934E-2</v>
      </c>
      <c r="V86">
        <f>COUNTIF($L$2:L86,1)</f>
        <v>41</v>
      </c>
      <c r="W86">
        <v>85</v>
      </c>
    </row>
    <row r="87" spans="1:23" x14ac:dyDescent="0.25">
      <c r="A87" s="3">
        <v>86</v>
      </c>
      <c r="B87" s="4">
        <v>43786</v>
      </c>
      <c r="C87" s="3" t="s">
        <v>281</v>
      </c>
      <c r="D87" s="3" t="s">
        <v>40</v>
      </c>
      <c r="E87" s="3">
        <v>1</v>
      </c>
      <c r="F87" s="3">
        <v>1</v>
      </c>
      <c r="G87" s="3" t="s">
        <v>27</v>
      </c>
      <c r="H87" s="3" t="s">
        <v>24</v>
      </c>
      <c r="I87" s="3" t="s">
        <v>13</v>
      </c>
      <c r="J87" s="13" t="s">
        <v>56</v>
      </c>
      <c r="K87" s="23"/>
      <c r="L87" s="6" t="s">
        <v>16</v>
      </c>
      <c r="M87" s="7">
        <v>2.15</v>
      </c>
      <c r="N87" s="7">
        <v>1</v>
      </c>
      <c r="O87" s="8" t="s">
        <v>21</v>
      </c>
      <c r="P87" s="7">
        <f t="shared" si="6"/>
        <v>121.7</v>
      </c>
      <c r="Q87" s="27">
        <f t="shared" si="7"/>
        <v>1.0425</v>
      </c>
      <c r="R87" s="24">
        <f t="shared" si="8"/>
        <v>12.075749999999999</v>
      </c>
      <c r="S87" s="25">
        <f t="shared" si="9"/>
        <v>133.77575000000002</v>
      </c>
      <c r="T87" s="26">
        <f t="shared" si="10"/>
        <v>0.48837209302325579</v>
      </c>
      <c r="U87" s="12">
        <f t="shared" si="11"/>
        <v>9.9225554642563787E-2</v>
      </c>
      <c r="V87">
        <f>COUNTIF($L$2:L87,1)</f>
        <v>42</v>
      </c>
      <c r="W87">
        <v>86</v>
      </c>
    </row>
    <row r="88" spans="1:23" ht="26.25" x14ac:dyDescent="0.25">
      <c r="A88" s="3">
        <v>87</v>
      </c>
      <c r="B88" s="4">
        <v>43786</v>
      </c>
      <c r="C88" s="3" t="s">
        <v>282</v>
      </c>
      <c r="D88" s="3" t="s">
        <v>40</v>
      </c>
      <c r="E88" s="3">
        <v>1</v>
      </c>
      <c r="F88" s="3" t="s">
        <v>283</v>
      </c>
      <c r="G88" s="3" t="s">
        <v>27</v>
      </c>
      <c r="H88" s="3" t="s">
        <v>28</v>
      </c>
      <c r="I88" s="3" t="s">
        <v>13</v>
      </c>
      <c r="J88" s="13" t="s">
        <v>284</v>
      </c>
      <c r="K88" s="23"/>
      <c r="L88" s="6" t="s">
        <v>16</v>
      </c>
      <c r="M88" s="7">
        <v>3.06</v>
      </c>
      <c r="N88" s="7">
        <v>1</v>
      </c>
      <c r="O88" s="8" t="s">
        <v>21</v>
      </c>
      <c r="P88" s="7">
        <f t="shared" si="6"/>
        <v>122.7</v>
      </c>
      <c r="Q88" s="27">
        <f t="shared" si="7"/>
        <v>1.907</v>
      </c>
      <c r="R88" s="24">
        <f t="shared" si="8"/>
        <v>13.982749999999999</v>
      </c>
      <c r="S88" s="25">
        <f t="shared" si="9"/>
        <v>136.68275</v>
      </c>
      <c r="T88" s="26">
        <f t="shared" si="10"/>
        <v>0.4942528735632184</v>
      </c>
      <c r="U88" s="12">
        <f t="shared" si="11"/>
        <v>0.11395884270578643</v>
      </c>
      <c r="V88">
        <f>COUNTIF($L$2:L88,1)</f>
        <v>43</v>
      </c>
      <c r="W88">
        <v>87</v>
      </c>
    </row>
    <row r="89" spans="1:23" x14ac:dyDescent="0.25">
      <c r="A89" s="3">
        <v>88</v>
      </c>
      <c r="B89" s="4">
        <v>43786</v>
      </c>
      <c r="C89" s="3" t="s">
        <v>285</v>
      </c>
      <c r="D89" s="3" t="s">
        <v>40</v>
      </c>
      <c r="E89" s="3">
        <v>1</v>
      </c>
      <c r="F89" s="3" t="s">
        <v>38</v>
      </c>
      <c r="G89" s="3" t="s">
        <v>23</v>
      </c>
      <c r="H89" s="3" t="s">
        <v>25</v>
      </c>
      <c r="I89" s="3" t="s">
        <v>13</v>
      </c>
      <c r="J89" s="5" t="s">
        <v>56</v>
      </c>
      <c r="K89" s="23"/>
      <c r="L89" s="6" t="s">
        <v>15</v>
      </c>
      <c r="M89" s="7">
        <v>1.75</v>
      </c>
      <c r="N89" s="7">
        <v>1</v>
      </c>
      <c r="O89" s="8" t="s">
        <v>14</v>
      </c>
      <c r="P89" s="7">
        <f t="shared" si="6"/>
        <v>123.7</v>
      </c>
      <c r="Q89" s="28">
        <f t="shared" si="7"/>
        <v>-1</v>
      </c>
      <c r="R89" s="24">
        <f t="shared" si="8"/>
        <v>12.982749999999999</v>
      </c>
      <c r="S89" s="25">
        <f t="shared" si="9"/>
        <v>136.68275</v>
      </c>
      <c r="T89" s="26">
        <f t="shared" si="10"/>
        <v>0.48863636363636365</v>
      </c>
      <c r="U89" s="12">
        <f t="shared" si="11"/>
        <v>0.10495351657235243</v>
      </c>
      <c r="V89">
        <f>COUNTIF($L$2:L89,1)</f>
        <v>43</v>
      </c>
      <c r="W89">
        <v>88</v>
      </c>
    </row>
    <row r="90" spans="1:23" x14ac:dyDescent="0.25">
      <c r="A90" s="3">
        <v>89</v>
      </c>
      <c r="B90" s="4">
        <v>43786</v>
      </c>
      <c r="C90" s="3" t="s">
        <v>286</v>
      </c>
      <c r="D90" s="3" t="s">
        <v>40</v>
      </c>
      <c r="E90" s="3">
        <v>1</v>
      </c>
      <c r="F90" s="3" t="s">
        <v>287</v>
      </c>
      <c r="G90" s="3" t="s">
        <v>23</v>
      </c>
      <c r="H90" s="3" t="s">
        <v>28</v>
      </c>
      <c r="I90" s="3" t="s">
        <v>13</v>
      </c>
      <c r="J90" s="5" t="s">
        <v>29</v>
      </c>
      <c r="K90" s="23"/>
      <c r="L90" s="6" t="s">
        <v>15</v>
      </c>
      <c r="M90" s="7">
        <v>2.15</v>
      </c>
      <c r="N90" s="7">
        <v>1.5</v>
      </c>
      <c r="O90" s="8" t="s">
        <v>21</v>
      </c>
      <c r="P90" s="7">
        <f t="shared" si="6"/>
        <v>125.2</v>
      </c>
      <c r="Q90" s="28">
        <f t="shared" si="7"/>
        <v>-1.5</v>
      </c>
      <c r="R90" s="24">
        <f t="shared" si="8"/>
        <v>11.482749999999999</v>
      </c>
      <c r="S90" s="25">
        <f t="shared" si="9"/>
        <v>136.68275</v>
      </c>
      <c r="T90" s="26">
        <f t="shared" si="10"/>
        <v>0.48314606741573035</v>
      </c>
      <c r="U90" s="12">
        <f t="shared" si="11"/>
        <v>9.1715255591054271E-2</v>
      </c>
      <c r="V90">
        <f>COUNTIF($L$2:L90,1)</f>
        <v>43</v>
      </c>
      <c r="W90">
        <v>89</v>
      </c>
    </row>
    <row r="91" spans="1:23" ht="39" x14ac:dyDescent="0.25">
      <c r="A91" s="3">
        <v>90</v>
      </c>
      <c r="B91" s="4">
        <v>43786</v>
      </c>
      <c r="C91" s="3" t="s">
        <v>288</v>
      </c>
      <c r="D91" s="3" t="s">
        <v>40</v>
      </c>
      <c r="E91" s="3">
        <v>3</v>
      </c>
      <c r="F91" s="3" t="s">
        <v>289</v>
      </c>
      <c r="G91" s="3" t="s">
        <v>23</v>
      </c>
      <c r="H91" s="3" t="s">
        <v>24</v>
      </c>
      <c r="I91" s="3" t="s">
        <v>13</v>
      </c>
      <c r="J91" s="13" t="s">
        <v>290</v>
      </c>
      <c r="K91" s="23"/>
      <c r="L91" s="6" t="s">
        <v>16</v>
      </c>
      <c r="M91" s="7">
        <v>2.99</v>
      </c>
      <c r="N91" s="7">
        <v>1</v>
      </c>
      <c r="O91" s="8" t="s">
        <v>21</v>
      </c>
      <c r="P91" s="7">
        <f t="shared" si="6"/>
        <v>126.2</v>
      </c>
      <c r="Q91" s="27">
        <f t="shared" si="7"/>
        <v>1.8405</v>
      </c>
      <c r="R91" s="24">
        <f t="shared" si="8"/>
        <v>13.32325</v>
      </c>
      <c r="S91" s="25">
        <f t="shared" si="9"/>
        <v>139.52324999999999</v>
      </c>
      <c r="T91" s="26">
        <f t="shared" si="10"/>
        <v>0.48888888888888887</v>
      </c>
      <c r="U91" s="12">
        <f t="shared" si="11"/>
        <v>0.10557250396196503</v>
      </c>
      <c r="V91">
        <f>COUNTIF($L$2:L91,1)</f>
        <v>44</v>
      </c>
      <c r="W91">
        <v>90</v>
      </c>
    </row>
    <row r="92" spans="1:23" ht="26.25" x14ac:dyDescent="0.25">
      <c r="A92" s="3">
        <v>91</v>
      </c>
      <c r="B92" s="4">
        <v>43786</v>
      </c>
      <c r="C92" s="3" t="s">
        <v>291</v>
      </c>
      <c r="D92" s="3" t="s">
        <v>40</v>
      </c>
      <c r="E92" s="3">
        <v>2</v>
      </c>
      <c r="F92" s="3" t="s">
        <v>292</v>
      </c>
      <c r="G92" s="3" t="s">
        <v>23</v>
      </c>
      <c r="H92" s="3" t="s">
        <v>25</v>
      </c>
      <c r="I92" s="3" t="s">
        <v>13</v>
      </c>
      <c r="J92" s="13" t="s">
        <v>293</v>
      </c>
      <c r="K92" s="23"/>
      <c r="L92" s="6" t="s">
        <v>16</v>
      </c>
      <c r="M92" s="7">
        <v>2.1459999999999999</v>
      </c>
      <c r="N92" s="7">
        <v>2</v>
      </c>
      <c r="O92" s="8" t="s">
        <v>14</v>
      </c>
      <c r="P92" s="7">
        <f t="shared" si="6"/>
        <v>128.19999999999999</v>
      </c>
      <c r="Q92" s="27">
        <f t="shared" si="7"/>
        <v>2.2919999999999998</v>
      </c>
      <c r="R92" s="24">
        <f t="shared" si="8"/>
        <v>15.61525</v>
      </c>
      <c r="S92" s="25">
        <f t="shared" si="9"/>
        <v>143.81524999999999</v>
      </c>
      <c r="T92" s="26">
        <f t="shared" si="10"/>
        <v>0.49450549450549453</v>
      </c>
      <c r="U92" s="12">
        <f t="shared" si="11"/>
        <v>0.12180382215288615</v>
      </c>
      <c r="V92">
        <f>COUNTIF($L$2:L92,1)</f>
        <v>45</v>
      </c>
      <c r="W92">
        <v>91</v>
      </c>
    </row>
    <row r="93" spans="1:23" ht="26.25" x14ac:dyDescent="0.25">
      <c r="A93" s="3">
        <v>92</v>
      </c>
      <c r="B93" s="4">
        <v>43786</v>
      </c>
      <c r="C93" s="3" t="s">
        <v>294</v>
      </c>
      <c r="D93" s="3" t="s">
        <v>123</v>
      </c>
      <c r="E93" s="3">
        <v>2</v>
      </c>
      <c r="F93" s="3" t="s">
        <v>115</v>
      </c>
      <c r="G93" s="3" t="s">
        <v>23</v>
      </c>
      <c r="H93" s="3" t="s">
        <v>25</v>
      </c>
      <c r="I93" s="3" t="s">
        <v>13</v>
      </c>
      <c r="J93" s="13" t="s">
        <v>295</v>
      </c>
      <c r="K93" s="23"/>
      <c r="L93" s="6" t="s">
        <v>16</v>
      </c>
      <c r="M93" s="7">
        <v>2.145</v>
      </c>
      <c r="N93" s="7">
        <v>1</v>
      </c>
      <c r="O93" s="8" t="s">
        <v>14</v>
      </c>
      <c r="P93" s="7">
        <f t="shared" si="6"/>
        <v>129.19999999999999</v>
      </c>
      <c r="Q93" s="27">
        <f t="shared" si="7"/>
        <v>1.145</v>
      </c>
      <c r="R93" s="24">
        <f t="shared" si="8"/>
        <v>16.760249999999999</v>
      </c>
      <c r="S93" s="25">
        <f t="shared" si="9"/>
        <v>145.96024999999997</v>
      </c>
      <c r="T93" s="26">
        <f t="shared" si="10"/>
        <v>0.5</v>
      </c>
      <c r="U93" s="12">
        <f t="shared" si="11"/>
        <v>0.12972329721362219</v>
      </c>
      <c r="V93">
        <f>COUNTIF($L$2:L93,1)</f>
        <v>46</v>
      </c>
      <c r="W93">
        <v>92</v>
      </c>
    </row>
    <row r="94" spans="1:23" ht="26.25" x14ac:dyDescent="0.25">
      <c r="A94" s="3">
        <v>93</v>
      </c>
      <c r="B94" s="4">
        <v>43786</v>
      </c>
      <c r="C94" s="3" t="s">
        <v>296</v>
      </c>
      <c r="D94" s="3" t="s">
        <v>123</v>
      </c>
      <c r="E94" s="3">
        <v>2</v>
      </c>
      <c r="F94" s="3" t="s">
        <v>297</v>
      </c>
      <c r="G94" s="3" t="s">
        <v>23</v>
      </c>
      <c r="H94" s="3" t="s">
        <v>50</v>
      </c>
      <c r="I94" s="3" t="s">
        <v>13</v>
      </c>
      <c r="J94" s="13" t="s">
        <v>298</v>
      </c>
      <c r="K94" s="23"/>
      <c r="L94" s="6" t="s">
        <v>15</v>
      </c>
      <c r="M94" s="7">
        <v>2.0299999999999998</v>
      </c>
      <c r="N94" s="7">
        <v>1.5</v>
      </c>
      <c r="O94" s="8" t="s">
        <v>14</v>
      </c>
      <c r="P94" s="7">
        <f t="shared" si="6"/>
        <v>130.69999999999999</v>
      </c>
      <c r="Q94" s="28">
        <f t="shared" si="7"/>
        <v>-1.5</v>
      </c>
      <c r="R94" s="24">
        <f t="shared" si="8"/>
        <v>15.260249999999999</v>
      </c>
      <c r="S94" s="25">
        <f t="shared" si="9"/>
        <v>145.96024999999997</v>
      </c>
      <c r="T94" s="26">
        <f t="shared" si="10"/>
        <v>0.4946236559139785</v>
      </c>
      <c r="U94" s="12">
        <f t="shared" si="11"/>
        <v>0.11675784238714604</v>
      </c>
      <c r="V94">
        <f>COUNTIF($L$2:L94,1)</f>
        <v>46</v>
      </c>
      <c r="W94">
        <v>93</v>
      </c>
    </row>
    <row r="95" spans="1:23" ht="26.25" x14ac:dyDescent="0.25">
      <c r="A95" s="3">
        <v>94</v>
      </c>
      <c r="B95" s="4">
        <v>43787</v>
      </c>
      <c r="C95" s="3" t="s">
        <v>299</v>
      </c>
      <c r="D95" s="3" t="s">
        <v>150</v>
      </c>
      <c r="E95" s="3">
        <v>2</v>
      </c>
      <c r="F95" s="3" t="s">
        <v>300</v>
      </c>
      <c r="G95" s="3" t="s">
        <v>23</v>
      </c>
      <c r="H95" s="3" t="s">
        <v>25</v>
      </c>
      <c r="I95" s="3" t="s">
        <v>13</v>
      </c>
      <c r="J95" s="13" t="s">
        <v>301</v>
      </c>
      <c r="K95" s="23"/>
      <c r="L95" s="6" t="s">
        <v>15</v>
      </c>
      <c r="M95" s="7">
        <v>2.58</v>
      </c>
      <c r="N95" s="7">
        <v>1</v>
      </c>
      <c r="O95" s="8" t="s">
        <v>14</v>
      </c>
      <c r="P95" s="7">
        <f t="shared" si="6"/>
        <v>131.69999999999999</v>
      </c>
      <c r="Q95" s="28">
        <f t="shared" si="7"/>
        <v>-1</v>
      </c>
      <c r="R95" s="24">
        <f t="shared" si="8"/>
        <v>14.260249999999999</v>
      </c>
      <c r="S95" s="25">
        <f t="shared" si="9"/>
        <v>145.96024999999997</v>
      </c>
      <c r="T95" s="26">
        <f t="shared" si="10"/>
        <v>0.48936170212765956</v>
      </c>
      <c r="U95" s="12">
        <f t="shared" si="11"/>
        <v>0.10827828397873945</v>
      </c>
      <c r="V95">
        <f>COUNTIF($L$2:L95,1)</f>
        <v>46</v>
      </c>
      <c r="W95">
        <v>94</v>
      </c>
    </row>
    <row r="96" spans="1:23" x14ac:dyDescent="0.25">
      <c r="A96" s="3">
        <v>95</v>
      </c>
      <c r="B96" s="4">
        <v>43787</v>
      </c>
      <c r="C96" s="3" t="s">
        <v>302</v>
      </c>
      <c r="D96" s="3" t="s">
        <v>138</v>
      </c>
      <c r="E96" s="3">
        <v>1</v>
      </c>
      <c r="F96" s="3" t="s">
        <v>303</v>
      </c>
      <c r="G96" s="3" t="s">
        <v>27</v>
      </c>
      <c r="H96" s="3" t="s">
        <v>24</v>
      </c>
      <c r="I96" s="3" t="s">
        <v>13</v>
      </c>
      <c r="J96" s="5" t="s">
        <v>14</v>
      </c>
      <c r="K96" s="23"/>
      <c r="L96" s="6" t="s">
        <v>15</v>
      </c>
      <c r="M96" s="7">
        <v>6</v>
      </c>
      <c r="N96" s="7">
        <v>0.5</v>
      </c>
      <c r="O96" s="8" t="s">
        <v>21</v>
      </c>
      <c r="P96" s="7">
        <f t="shared" si="6"/>
        <v>132.19999999999999</v>
      </c>
      <c r="Q96" s="28">
        <f t="shared" si="7"/>
        <v>-0.5</v>
      </c>
      <c r="R96" s="24">
        <f t="shared" si="8"/>
        <v>13.760249999999999</v>
      </c>
      <c r="S96" s="25">
        <f t="shared" si="9"/>
        <v>145.96024999999997</v>
      </c>
      <c r="T96" s="26">
        <f t="shared" si="10"/>
        <v>0.48421052631578948</v>
      </c>
      <c r="U96" s="12">
        <f t="shared" si="11"/>
        <v>0.10408661119515875</v>
      </c>
      <c r="V96">
        <f>COUNTIF($L$2:L96,1)</f>
        <v>46</v>
      </c>
      <c r="W96">
        <v>95</v>
      </c>
    </row>
    <row r="97" spans="1:23" x14ac:dyDescent="0.25">
      <c r="A97" s="3">
        <v>96</v>
      </c>
      <c r="B97" s="4">
        <v>43787</v>
      </c>
      <c r="C97" s="3" t="s">
        <v>302</v>
      </c>
      <c r="D97" s="3" t="s">
        <v>138</v>
      </c>
      <c r="E97" s="3">
        <v>1</v>
      </c>
      <c r="F97" s="3" t="s">
        <v>304</v>
      </c>
      <c r="G97" s="3" t="s">
        <v>27</v>
      </c>
      <c r="H97" s="3" t="s">
        <v>24</v>
      </c>
      <c r="I97" s="3" t="s">
        <v>13</v>
      </c>
      <c r="J97" s="13" t="s">
        <v>21</v>
      </c>
      <c r="K97" s="23"/>
      <c r="L97" s="6" t="s">
        <v>16</v>
      </c>
      <c r="M97" s="7">
        <v>1.95</v>
      </c>
      <c r="N97" s="7">
        <v>1.5</v>
      </c>
      <c r="O97" s="8" t="s">
        <v>21</v>
      </c>
      <c r="P97" s="7">
        <f t="shared" si="6"/>
        <v>133.69999999999999</v>
      </c>
      <c r="Q97" s="27">
        <f t="shared" si="7"/>
        <v>1.2787499999999996</v>
      </c>
      <c r="R97" s="24">
        <f t="shared" si="8"/>
        <v>15.038999999999998</v>
      </c>
      <c r="S97" s="25">
        <f t="shared" si="9"/>
        <v>148.73899999999998</v>
      </c>
      <c r="T97" s="26">
        <f t="shared" si="10"/>
        <v>0.48958333333333331</v>
      </c>
      <c r="U97" s="12">
        <f t="shared" si="11"/>
        <v>0.1124831712789827</v>
      </c>
      <c r="V97">
        <f>COUNTIF($L$2:L97,1)</f>
        <v>47</v>
      </c>
      <c r="W97">
        <v>96</v>
      </c>
    </row>
    <row r="98" spans="1:23" x14ac:dyDescent="0.25">
      <c r="A98" s="3">
        <v>97</v>
      </c>
      <c r="B98" s="4">
        <v>43788</v>
      </c>
      <c r="C98" s="3" t="s">
        <v>305</v>
      </c>
      <c r="D98" s="3" t="s">
        <v>36</v>
      </c>
      <c r="E98" s="3">
        <v>1</v>
      </c>
      <c r="F98" s="3" t="s">
        <v>60</v>
      </c>
      <c r="G98" s="3" t="s">
        <v>23</v>
      </c>
      <c r="H98" s="3" t="s">
        <v>25</v>
      </c>
      <c r="I98" s="3" t="s">
        <v>26</v>
      </c>
      <c r="J98" s="5" t="s">
        <v>57</v>
      </c>
      <c r="K98" s="23"/>
      <c r="L98" s="6" t="s">
        <v>15</v>
      </c>
      <c r="M98" s="7">
        <v>2.0499999999999998</v>
      </c>
      <c r="N98" s="7">
        <v>1</v>
      </c>
      <c r="O98" s="8" t="s">
        <v>14</v>
      </c>
      <c r="P98" s="7">
        <f t="shared" si="6"/>
        <v>134.69999999999999</v>
      </c>
      <c r="Q98" s="28">
        <f t="shared" si="7"/>
        <v>-1</v>
      </c>
      <c r="R98" s="24">
        <f t="shared" si="8"/>
        <v>14.038999999999998</v>
      </c>
      <c r="S98" s="25">
        <f t="shared" si="9"/>
        <v>148.73899999999998</v>
      </c>
      <c r="T98" s="26">
        <f t="shared" si="10"/>
        <v>0.4845360824742268</v>
      </c>
      <c r="U98" s="12">
        <f t="shared" si="11"/>
        <v>0.10422420193021521</v>
      </c>
      <c r="V98">
        <f>COUNTIF($L$2:L98,1)</f>
        <v>47</v>
      </c>
      <c r="W98">
        <v>97</v>
      </c>
    </row>
    <row r="99" spans="1:23" x14ac:dyDescent="0.25">
      <c r="A99" s="3">
        <v>98</v>
      </c>
      <c r="B99" s="4">
        <v>43788</v>
      </c>
      <c r="C99" s="3" t="s">
        <v>306</v>
      </c>
      <c r="D99" s="3" t="s">
        <v>138</v>
      </c>
      <c r="E99" s="3">
        <v>1</v>
      </c>
      <c r="F99" s="3" t="s">
        <v>307</v>
      </c>
      <c r="G99" s="3" t="s">
        <v>27</v>
      </c>
      <c r="H99" s="3" t="s">
        <v>24</v>
      </c>
      <c r="I99" s="3" t="s">
        <v>26</v>
      </c>
      <c r="J99" s="5" t="s">
        <v>14</v>
      </c>
      <c r="K99" s="23"/>
      <c r="L99" s="6" t="s">
        <v>15</v>
      </c>
      <c r="M99" s="7">
        <v>6.5</v>
      </c>
      <c r="N99" s="7">
        <v>0.5</v>
      </c>
      <c r="O99" s="8" t="s">
        <v>21</v>
      </c>
      <c r="P99" s="7">
        <f t="shared" si="6"/>
        <v>135.19999999999999</v>
      </c>
      <c r="Q99" s="28">
        <f t="shared" si="7"/>
        <v>-0.5</v>
      </c>
      <c r="R99" s="24">
        <f t="shared" si="8"/>
        <v>13.538999999999998</v>
      </c>
      <c r="S99" s="25">
        <f t="shared" si="9"/>
        <v>148.73899999999998</v>
      </c>
      <c r="T99" s="26">
        <f t="shared" si="10"/>
        <v>0.47959183673469385</v>
      </c>
      <c r="U99" s="12">
        <f t="shared" si="11"/>
        <v>0.10014053254437862</v>
      </c>
      <c r="V99">
        <f>COUNTIF($L$2:L99,1)</f>
        <v>47</v>
      </c>
      <c r="W99">
        <v>98</v>
      </c>
    </row>
    <row r="100" spans="1:23" ht="39" x14ac:dyDescent="0.25">
      <c r="A100" s="3">
        <v>99</v>
      </c>
      <c r="B100" s="4">
        <v>43788</v>
      </c>
      <c r="C100" s="3" t="s">
        <v>308</v>
      </c>
      <c r="D100" s="3" t="s">
        <v>36</v>
      </c>
      <c r="E100" s="3">
        <v>3</v>
      </c>
      <c r="F100" s="3" t="s">
        <v>309</v>
      </c>
      <c r="G100" s="3" t="s">
        <v>23</v>
      </c>
      <c r="H100" s="3" t="s">
        <v>24</v>
      </c>
      <c r="I100" s="3" t="s">
        <v>26</v>
      </c>
      <c r="J100" s="13" t="s">
        <v>310</v>
      </c>
      <c r="K100" s="23"/>
      <c r="L100" s="6" t="s">
        <v>15</v>
      </c>
      <c r="M100" s="7">
        <v>3.54</v>
      </c>
      <c r="N100" s="7">
        <v>1</v>
      </c>
      <c r="O100" s="8" t="s">
        <v>21</v>
      </c>
      <c r="P100" s="7">
        <f t="shared" si="6"/>
        <v>136.19999999999999</v>
      </c>
      <c r="Q100" s="28">
        <f t="shared" si="7"/>
        <v>-1</v>
      </c>
      <c r="R100" s="24">
        <f t="shared" si="8"/>
        <v>12.538999999999998</v>
      </c>
      <c r="S100" s="25">
        <f t="shared" si="9"/>
        <v>148.73899999999998</v>
      </c>
      <c r="T100" s="26">
        <f t="shared" si="10"/>
        <v>0.47474747474747475</v>
      </c>
      <c r="U100" s="12">
        <f t="shared" si="11"/>
        <v>9.2063142437591686E-2</v>
      </c>
      <c r="V100">
        <f>COUNTIF($L$2:L100,1)</f>
        <v>47</v>
      </c>
      <c r="W100">
        <v>99</v>
      </c>
    </row>
    <row r="101" spans="1:23" x14ac:dyDescent="0.25">
      <c r="A101" s="3">
        <v>100</v>
      </c>
      <c r="B101" s="4">
        <v>43789</v>
      </c>
      <c r="C101" s="3" t="s">
        <v>311</v>
      </c>
      <c r="D101" s="3" t="s">
        <v>40</v>
      </c>
      <c r="E101" s="3">
        <v>1</v>
      </c>
      <c r="F101" s="3" t="s">
        <v>59</v>
      </c>
      <c r="G101" s="3" t="s">
        <v>27</v>
      </c>
      <c r="H101" s="3" t="s">
        <v>25</v>
      </c>
      <c r="I101" s="3" t="s">
        <v>13</v>
      </c>
      <c r="J101" s="13" t="s">
        <v>37</v>
      </c>
      <c r="K101" s="23"/>
      <c r="L101" s="6" t="s">
        <v>16</v>
      </c>
      <c r="M101" s="7">
        <v>2.52</v>
      </c>
      <c r="N101" s="7">
        <v>1</v>
      </c>
      <c r="O101" s="8" t="s">
        <v>14</v>
      </c>
      <c r="P101" s="7">
        <f t="shared" si="6"/>
        <v>137.19999999999999</v>
      </c>
      <c r="Q101" s="27">
        <f t="shared" si="7"/>
        <v>1.52</v>
      </c>
      <c r="R101" s="24">
        <f t="shared" si="8"/>
        <v>14.058999999999997</v>
      </c>
      <c r="S101" s="25">
        <f t="shared" si="9"/>
        <v>151.25899999999999</v>
      </c>
      <c r="T101" s="26">
        <f t="shared" si="10"/>
        <v>0.48</v>
      </c>
      <c r="U101" s="12">
        <f t="shared" si="11"/>
        <v>0.10247084548104955</v>
      </c>
      <c r="V101">
        <f>COUNTIF($L$2:L101,1)</f>
        <v>48</v>
      </c>
      <c r="W101">
        <v>100</v>
      </c>
    </row>
    <row r="102" spans="1:23" x14ac:dyDescent="0.25">
      <c r="A102" s="3">
        <v>101</v>
      </c>
      <c r="B102" s="4">
        <v>43790</v>
      </c>
      <c r="C102" s="3" t="s">
        <v>312</v>
      </c>
      <c r="D102" s="3" t="s">
        <v>31</v>
      </c>
      <c r="E102" s="3">
        <v>1</v>
      </c>
      <c r="F102" s="3" t="s">
        <v>73</v>
      </c>
      <c r="G102" s="3" t="s">
        <v>23</v>
      </c>
      <c r="H102" s="3" t="s">
        <v>24</v>
      </c>
      <c r="I102" s="3" t="s">
        <v>26</v>
      </c>
      <c r="J102" s="5" t="s">
        <v>66</v>
      </c>
      <c r="K102" s="23"/>
      <c r="L102" s="6" t="s">
        <v>15</v>
      </c>
      <c r="M102" s="7">
        <v>1.9750000000000001</v>
      </c>
      <c r="N102" s="7">
        <v>1.5</v>
      </c>
      <c r="O102" s="8" t="s">
        <v>21</v>
      </c>
      <c r="P102" s="7">
        <f t="shared" si="6"/>
        <v>138.69999999999999</v>
      </c>
      <c r="Q102" s="28">
        <f t="shared" si="7"/>
        <v>-1.5</v>
      </c>
      <c r="R102" s="24">
        <f t="shared" si="8"/>
        <v>12.558999999999997</v>
      </c>
      <c r="S102" s="25">
        <f t="shared" si="9"/>
        <v>151.25899999999999</v>
      </c>
      <c r="T102" s="26">
        <f t="shared" si="10"/>
        <v>0.47524752475247523</v>
      </c>
      <c r="U102" s="12">
        <f t="shared" si="11"/>
        <v>9.0547945205479444E-2</v>
      </c>
      <c r="V102">
        <f>COUNTIF($L$2:L102,1)</f>
        <v>48</v>
      </c>
      <c r="W102">
        <v>101</v>
      </c>
    </row>
    <row r="103" spans="1:23" ht="26.25" x14ac:dyDescent="0.25">
      <c r="A103" s="3">
        <v>102</v>
      </c>
      <c r="B103" s="4">
        <v>43791</v>
      </c>
      <c r="C103" s="3" t="s">
        <v>313</v>
      </c>
      <c r="D103" s="3" t="s">
        <v>40</v>
      </c>
      <c r="E103" s="3">
        <v>2</v>
      </c>
      <c r="F103" s="3" t="s">
        <v>68</v>
      </c>
      <c r="G103" s="3" t="s">
        <v>27</v>
      </c>
      <c r="H103" s="3" t="s">
        <v>28</v>
      </c>
      <c r="I103" s="3" t="s">
        <v>13</v>
      </c>
      <c r="J103" s="13" t="s">
        <v>314</v>
      </c>
      <c r="K103" s="23"/>
      <c r="L103" s="6" t="s">
        <v>16</v>
      </c>
      <c r="M103" s="7">
        <v>2.25</v>
      </c>
      <c r="N103" s="7">
        <v>2</v>
      </c>
      <c r="O103" s="8" t="s">
        <v>21</v>
      </c>
      <c r="P103" s="7">
        <f t="shared" si="6"/>
        <v>140.69999999999999</v>
      </c>
      <c r="Q103" s="27">
        <f t="shared" si="7"/>
        <v>2.2749999999999995</v>
      </c>
      <c r="R103" s="24">
        <f t="shared" si="8"/>
        <v>14.833999999999996</v>
      </c>
      <c r="S103" s="25">
        <f t="shared" si="9"/>
        <v>155.53399999999999</v>
      </c>
      <c r="T103" s="26">
        <f t="shared" si="10"/>
        <v>0.48039215686274511</v>
      </c>
      <c r="U103" s="12">
        <f t="shared" si="11"/>
        <v>0.10542999289267949</v>
      </c>
      <c r="V103">
        <f>COUNTIF($L$2:L103,1)</f>
        <v>49</v>
      </c>
      <c r="W103">
        <v>102</v>
      </c>
    </row>
    <row r="104" spans="1:23" x14ac:dyDescent="0.25">
      <c r="A104" s="3">
        <v>103</v>
      </c>
      <c r="B104" s="4">
        <v>43791</v>
      </c>
      <c r="C104" s="3" t="s">
        <v>315</v>
      </c>
      <c r="D104" s="3" t="s">
        <v>40</v>
      </c>
      <c r="E104" s="3">
        <v>1</v>
      </c>
      <c r="F104" s="3" t="s">
        <v>59</v>
      </c>
      <c r="G104" s="3" t="s">
        <v>23</v>
      </c>
      <c r="H104" s="3" t="s">
        <v>25</v>
      </c>
      <c r="I104" s="3" t="s">
        <v>13</v>
      </c>
      <c r="J104" s="13" t="s">
        <v>39</v>
      </c>
      <c r="K104" s="23"/>
      <c r="L104" s="6" t="s">
        <v>16</v>
      </c>
      <c r="M104" s="7">
        <v>1.411</v>
      </c>
      <c r="N104" s="7">
        <v>1</v>
      </c>
      <c r="O104" s="8" t="s">
        <v>14</v>
      </c>
      <c r="P104" s="7">
        <f t="shared" si="6"/>
        <v>141.69999999999999</v>
      </c>
      <c r="Q104" s="27">
        <f t="shared" si="7"/>
        <v>0.41100000000000003</v>
      </c>
      <c r="R104" s="24">
        <f t="shared" si="8"/>
        <v>15.244999999999996</v>
      </c>
      <c r="S104" s="25">
        <f t="shared" si="9"/>
        <v>156.94499999999999</v>
      </c>
      <c r="T104" s="26">
        <f t="shared" si="10"/>
        <v>0.4854368932038835</v>
      </c>
      <c r="U104" s="12">
        <f t="shared" si="11"/>
        <v>0.10758645024700075</v>
      </c>
      <c r="V104">
        <f>COUNTIF($L$2:L104,1)</f>
        <v>50</v>
      </c>
      <c r="W104">
        <v>103</v>
      </c>
    </row>
    <row r="105" spans="1:23" ht="26.25" x14ac:dyDescent="0.25">
      <c r="A105" s="3">
        <v>104</v>
      </c>
      <c r="B105" s="4">
        <v>43791</v>
      </c>
      <c r="C105" s="3" t="s">
        <v>316</v>
      </c>
      <c r="D105" s="3" t="s">
        <v>36</v>
      </c>
      <c r="E105" s="3">
        <v>2</v>
      </c>
      <c r="F105" s="3" t="s">
        <v>178</v>
      </c>
      <c r="G105" s="3" t="s">
        <v>23</v>
      </c>
      <c r="H105" s="3" t="s">
        <v>25</v>
      </c>
      <c r="I105" s="3" t="s">
        <v>13</v>
      </c>
      <c r="J105" s="13" t="s">
        <v>317</v>
      </c>
      <c r="K105" s="23" t="s">
        <v>61</v>
      </c>
      <c r="L105" s="6" t="s">
        <v>15</v>
      </c>
      <c r="M105" s="7">
        <v>2.2810000000000001</v>
      </c>
      <c r="N105" s="7">
        <v>1</v>
      </c>
      <c r="O105" s="8" t="s">
        <v>14</v>
      </c>
      <c r="P105" s="7">
        <f t="shared" si="6"/>
        <v>142.69999999999999</v>
      </c>
      <c r="Q105" s="28">
        <f t="shared" si="7"/>
        <v>-1</v>
      </c>
      <c r="R105" s="24">
        <f t="shared" si="8"/>
        <v>14.244999999999996</v>
      </c>
      <c r="S105" s="25">
        <f t="shared" si="9"/>
        <v>156.94499999999999</v>
      </c>
      <c r="T105" s="26">
        <f t="shared" si="10"/>
        <v>0.48076923076923078</v>
      </c>
      <c r="U105" s="12">
        <f t="shared" si="11"/>
        <v>9.9824807288016862E-2</v>
      </c>
      <c r="V105">
        <f>COUNTIF($L$2:L105,1)</f>
        <v>50</v>
      </c>
      <c r="W105">
        <v>104</v>
      </c>
    </row>
    <row r="106" spans="1:23" ht="26.25" x14ac:dyDescent="0.25">
      <c r="A106" s="3">
        <v>105</v>
      </c>
      <c r="B106" s="4">
        <v>43791</v>
      </c>
      <c r="C106" s="3" t="s">
        <v>318</v>
      </c>
      <c r="D106" s="3" t="s">
        <v>40</v>
      </c>
      <c r="E106" s="3">
        <v>2</v>
      </c>
      <c r="F106" s="3" t="s">
        <v>319</v>
      </c>
      <c r="G106" s="3" t="s">
        <v>23</v>
      </c>
      <c r="H106" s="3" t="s">
        <v>24</v>
      </c>
      <c r="I106" s="3" t="s">
        <v>13</v>
      </c>
      <c r="J106" s="13" t="s">
        <v>320</v>
      </c>
      <c r="K106" s="23" t="s">
        <v>65</v>
      </c>
      <c r="L106" s="6" t="s">
        <v>15</v>
      </c>
      <c r="M106" s="7">
        <v>3.15</v>
      </c>
      <c r="N106" s="7">
        <v>0.25</v>
      </c>
      <c r="O106" s="8" t="s">
        <v>21</v>
      </c>
      <c r="P106" s="7">
        <f t="shared" si="6"/>
        <v>142.94999999999999</v>
      </c>
      <c r="Q106" s="28">
        <f t="shared" si="7"/>
        <v>-0.25</v>
      </c>
      <c r="R106" s="24">
        <f t="shared" si="8"/>
        <v>13.994999999999996</v>
      </c>
      <c r="S106" s="25">
        <f t="shared" si="9"/>
        <v>156.94499999999999</v>
      </c>
      <c r="T106" s="26">
        <f t="shared" si="10"/>
        <v>0.47619047619047616</v>
      </c>
      <c r="U106" s="12">
        <f t="shared" si="11"/>
        <v>9.7901364113326381E-2</v>
      </c>
      <c r="V106">
        <f>COUNTIF($L$2:L106,1)</f>
        <v>50</v>
      </c>
      <c r="W106">
        <v>105</v>
      </c>
    </row>
    <row r="107" spans="1:23" x14ac:dyDescent="0.25">
      <c r="A107" s="3">
        <v>106</v>
      </c>
      <c r="B107" s="4">
        <v>43791</v>
      </c>
      <c r="C107" s="3" t="s">
        <v>321</v>
      </c>
      <c r="D107" s="3" t="s">
        <v>40</v>
      </c>
      <c r="E107" s="3">
        <v>1</v>
      </c>
      <c r="F107" s="3" t="s">
        <v>59</v>
      </c>
      <c r="G107" s="3" t="s">
        <v>27</v>
      </c>
      <c r="H107" s="3" t="s">
        <v>24</v>
      </c>
      <c r="I107" s="3" t="s">
        <v>26</v>
      </c>
      <c r="J107" s="5" t="s">
        <v>64</v>
      </c>
      <c r="K107" s="23"/>
      <c r="L107" s="6" t="s">
        <v>15</v>
      </c>
      <c r="M107" s="7">
        <v>3.5</v>
      </c>
      <c r="N107" s="7">
        <v>1</v>
      </c>
      <c r="O107" s="8" t="s">
        <v>21</v>
      </c>
      <c r="P107" s="7">
        <f t="shared" si="6"/>
        <v>143.94999999999999</v>
      </c>
      <c r="Q107" s="28">
        <f t="shared" si="7"/>
        <v>-1</v>
      </c>
      <c r="R107" s="24">
        <f t="shared" si="8"/>
        <v>12.994999999999996</v>
      </c>
      <c r="S107" s="25">
        <f t="shared" si="9"/>
        <v>156.94499999999999</v>
      </c>
      <c r="T107" s="26">
        <f t="shared" si="10"/>
        <v>0.47169811320754718</v>
      </c>
      <c r="U107" s="12">
        <f t="shared" si="11"/>
        <v>9.0274400833622828E-2</v>
      </c>
      <c r="V107">
        <f>COUNTIF($L$2:L107,1)</f>
        <v>50</v>
      </c>
      <c r="W107">
        <v>106</v>
      </c>
    </row>
    <row r="108" spans="1:23" x14ac:dyDescent="0.25">
      <c r="A108" s="3">
        <v>107</v>
      </c>
      <c r="B108" s="4">
        <v>43791</v>
      </c>
      <c r="C108" s="3" t="s">
        <v>322</v>
      </c>
      <c r="D108" s="3" t="s">
        <v>323</v>
      </c>
      <c r="E108" s="3">
        <v>1</v>
      </c>
      <c r="F108" s="3">
        <v>1</v>
      </c>
      <c r="G108" s="3" t="s">
        <v>23</v>
      </c>
      <c r="H108" s="3" t="s">
        <v>25</v>
      </c>
      <c r="I108" s="3" t="s">
        <v>13</v>
      </c>
      <c r="J108" s="13" t="s">
        <v>56</v>
      </c>
      <c r="K108" s="23"/>
      <c r="L108" s="6" t="s">
        <v>16</v>
      </c>
      <c r="M108" s="7">
        <v>1.5840000000000001</v>
      </c>
      <c r="N108" s="7">
        <v>1.4</v>
      </c>
      <c r="O108" s="8" t="s">
        <v>14</v>
      </c>
      <c r="P108" s="7">
        <f t="shared" si="6"/>
        <v>145.35</v>
      </c>
      <c r="Q108" s="27">
        <f t="shared" si="7"/>
        <v>0.8176000000000001</v>
      </c>
      <c r="R108" s="24">
        <f t="shared" si="8"/>
        <v>13.812599999999996</v>
      </c>
      <c r="S108" s="25">
        <f t="shared" si="9"/>
        <v>159.1626</v>
      </c>
      <c r="T108" s="26">
        <f t="shared" si="10"/>
        <v>0.47663551401869159</v>
      </c>
      <c r="U108" s="12">
        <f t="shared" si="11"/>
        <v>9.5029927760577948E-2</v>
      </c>
      <c r="V108">
        <f>COUNTIF($L$2:L108,1)</f>
        <v>51</v>
      </c>
      <c r="W108">
        <v>107</v>
      </c>
    </row>
    <row r="109" spans="1:23" x14ac:dyDescent="0.25">
      <c r="A109" s="3">
        <v>108</v>
      </c>
      <c r="B109" s="4">
        <v>43792</v>
      </c>
      <c r="C109" s="3" t="s">
        <v>324</v>
      </c>
      <c r="D109" s="3" t="s">
        <v>40</v>
      </c>
      <c r="E109" s="3">
        <v>1</v>
      </c>
      <c r="F109" s="3">
        <v>1</v>
      </c>
      <c r="G109" s="3" t="s">
        <v>27</v>
      </c>
      <c r="H109" s="3" t="s">
        <v>28</v>
      </c>
      <c r="I109" s="3" t="s">
        <v>13</v>
      </c>
      <c r="J109" s="5" t="s">
        <v>75</v>
      </c>
      <c r="K109" s="23"/>
      <c r="L109" s="6" t="s">
        <v>15</v>
      </c>
      <c r="M109" s="7">
        <v>2.0499999999999998</v>
      </c>
      <c r="N109" s="7">
        <v>2</v>
      </c>
      <c r="O109" s="8" t="s">
        <v>21</v>
      </c>
      <c r="P109" s="7">
        <f t="shared" si="6"/>
        <v>147.35</v>
      </c>
      <c r="Q109" s="28">
        <f t="shared" si="7"/>
        <v>-2</v>
      </c>
      <c r="R109" s="24">
        <f t="shared" si="8"/>
        <v>11.812599999999996</v>
      </c>
      <c r="S109" s="25">
        <f t="shared" si="9"/>
        <v>159.1626</v>
      </c>
      <c r="T109" s="26">
        <f t="shared" si="10"/>
        <v>0.47222222222222221</v>
      </c>
      <c r="U109" s="12">
        <f t="shared" si="11"/>
        <v>8.0166949440108617E-2</v>
      </c>
      <c r="V109">
        <f>COUNTIF($L$2:L109,1)</f>
        <v>51</v>
      </c>
      <c r="W109">
        <v>108</v>
      </c>
    </row>
    <row r="110" spans="1:23" ht="39" x14ac:dyDescent="0.25">
      <c r="A110" s="3">
        <v>109</v>
      </c>
      <c r="B110" s="4">
        <v>43792</v>
      </c>
      <c r="C110" s="3" t="s">
        <v>325</v>
      </c>
      <c r="D110" s="3" t="s">
        <v>40</v>
      </c>
      <c r="E110" s="3">
        <v>3</v>
      </c>
      <c r="F110" s="3" t="s">
        <v>248</v>
      </c>
      <c r="G110" s="3" t="s">
        <v>27</v>
      </c>
      <c r="H110" s="3" t="s">
        <v>28</v>
      </c>
      <c r="I110" s="3" t="s">
        <v>13</v>
      </c>
      <c r="J110" s="13" t="s">
        <v>326</v>
      </c>
      <c r="K110" s="23" t="s">
        <v>327</v>
      </c>
      <c r="L110" s="6" t="s">
        <v>15</v>
      </c>
      <c r="M110" s="7">
        <v>2.33</v>
      </c>
      <c r="N110" s="7">
        <v>4</v>
      </c>
      <c r="O110" s="8" t="s">
        <v>21</v>
      </c>
      <c r="P110" s="7">
        <f t="shared" si="6"/>
        <v>151.35</v>
      </c>
      <c r="Q110" s="28">
        <f t="shared" si="7"/>
        <v>-4</v>
      </c>
      <c r="R110" s="24">
        <f t="shared" si="8"/>
        <v>7.8125999999999962</v>
      </c>
      <c r="S110" s="25">
        <f t="shared" si="9"/>
        <v>159.1626</v>
      </c>
      <c r="T110" s="26">
        <f t="shared" si="10"/>
        <v>0.46788990825688076</v>
      </c>
      <c r="U110" s="12">
        <f t="shared" si="11"/>
        <v>5.1619425173439072E-2</v>
      </c>
      <c r="V110">
        <f>COUNTIF($L$2:L110,1)</f>
        <v>51</v>
      </c>
      <c r="W110">
        <v>109</v>
      </c>
    </row>
    <row r="111" spans="1:23" ht="26.25" x14ac:dyDescent="0.25">
      <c r="A111" s="3">
        <v>110</v>
      </c>
      <c r="B111" s="4">
        <v>43792</v>
      </c>
      <c r="C111" s="3" t="s">
        <v>328</v>
      </c>
      <c r="D111" s="3" t="s">
        <v>40</v>
      </c>
      <c r="E111" s="3">
        <v>2</v>
      </c>
      <c r="F111" s="3" t="s">
        <v>68</v>
      </c>
      <c r="G111" s="3" t="s">
        <v>27</v>
      </c>
      <c r="H111" s="3" t="s">
        <v>28</v>
      </c>
      <c r="I111" s="3" t="s">
        <v>13</v>
      </c>
      <c r="J111" s="13" t="s">
        <v>329</v>
      </c>
      <c r="K111" s="23" t="s">
        <v>65</v>
      </c>
      <c r="L111" s="6" t="s">
        <v>15</v>
      </c>
      <c r="M111" s="7">
        <v>2.04</v>
      </c>
      <c r="N111" s="7">
        <v>2</v>
      </c>
      <c r="O111" s="8" t="s">
        <v>21</v>
      </c>
      <c r="P111" s="7">
        <f t="shared" si="6"/>
        <v>153.35</v>
      </c>
      <c r="Q111" s="28">
        <f t="shared" si="7"/>
        <v>-2</v>
      </c>
      <c r="R111" s="24">
        <f t="shared" si="8"/>
        <v>5.8125999999999962</v>
      </c>
      <c r="S111" s="25">
        <f t="shared" si="9"/>
        <v>159.1626</v>
      </c>
      <c r="T111" s="26">
        <f t="shared" si="10"/>
        <v>0.46363636363636362</v>
      </c>
      <c r="U111" s="12">
        <f t="shared" si="11"/>
        <v>3.7904140854254996E-2</v>
      </c>
      <c r="V111">
        <f>COUNTIF($L$2:L111,1)</f>
        <v>51</v>
      </c>
      <c r="W111">
        <v>110</v>
      </c>
    </row>
    <row r="112" spans="1:23" x14ac:dyDescent="0.25">
      <c r="A112" s="3">
        <v>111</v>
      </c>
      <c r="B112" s="4">
        <v>43792</v>
      </c>
      <c r="C112" s="3" t="s">
        <v>330</v>
      </c>
      <c r="D112" s="3" t="s">
        <v>40</v>
      </c>
      <c r="E112" s="3">
        <v>1</v>
      </c>
      <c r="F112" s="3" t="s">
        <v>41</v>
      </c>
      <c r="G112" s="3" t="s">
        <v>27</v>
      </c>
      <c r="H112" s="3" t="s">
        <v>24</v>
      </c>
      <c r="I112" s="3" t="s">
        <v>13</v>
      </c>
      <c r="J112" s="13" t="s">
        <v>64</v>
      </c>
      <c r="K112" s="23"/>
      <c r="L112" s="6" t="s">
        <v>16</v>
      </c>
      <c r="M112" s="7">
        <v>1.95</v>
      </c>
      <c r="N112" s="7">
        <v>1.5</v>
      </c>
      <c r="O112" s="8" t="s">
        <v>21</v>
      </c>
      <c r="P112" s="7">
        <f t="shared" si="6"/>
        <v>154.85</v>
      </c>
      <c r="Q112" s="27">
        <f t="shared" si="7"/>
        <v>1.2787499999999996</v>
      </c>
      <c r="R112" s="24">
        <f t="shared" si="8"/>
        <v>7.0913499999999958</v>
      </c>
      <c r="S112" s="25">
        <f t="shared" si="9"/>
        <v>161.94135</v>
      </c>
      <c r="T112" s="26">
        <f t="shared" si="10"/>
        <v>0.46846846846846846</v>
      </c>
      <c r="U112" s="12">
        <f t="shared" si="11"/>
        <v>4.5794962867290963E-2</v>
      </c>
      <c r="V112">
        <f>COUNTIF($L$2:L112,1)</f>
        <v>52</v>
      </c>
      <c r="W112">
        <v>111</v>
      </c>
    </row>
    <row r="113" spans="1:23" x14ac:dyDescent="0.25">
      <c r="A113" s="3">
        <v>112</v>
      </c>
      <c r="B113" s="4">
        <v>43792</v>
      </c>
      <c r="C113" s="3" t="s">
        <v>331</v>
      </c>
      <c r="D113" s="3" t="s">
        <v>36</v>
      </c>
      <c r="E113" s="3">
        <v>1</v>
      </c>
      <c r="F113" s="3" t="s">
        <v>62</v>
      </c>
      <c r="G113" s="3" t="s">
        <v>51</v>
      </c>
      <c r="H113" s="3" t="s">
        <v>25</v>
      </c>
      <c r="I113" s="3" t="s">
        <v>13</v>
      </c>
      <c r="J113" s="33" t="s">
        <v>37</v>
      </c>
      <c r="K113" s="23"/>
      <c r="L113" s="6" t="s">
        <v>16</v>
      </c>
      <c r="M113" s="7">
        <v>1</v>
      </c>
      <c r="N113" s="7">
        <v>1.5</v>
      </c>
      <c r="O113" s="8" t="s">
        <v>14</v>
      </c>
      <c r="P113" s="7">
        <f t="shared" si="6"/>
        <v>156.35</v>
      </c>
      <c r="Q113" s="34">
        <f t="shared" si="7"/>
        <v>0</v>
      </c>
      <c r="R113" s="24">
        <f t="shared" si="8"/>
        <v>7.0913499999999958</v>
      </c>
      <c r="S113" s="25">
        <f t="shared" si="9"/>
        <v>163.44135</v>
      </c>
      <c r="T113" s="26">
        <f t="shared" si="10"/>
        <v>0.4732142857142857</v>
      </c>
      <c r="U113" s="12">
        <f t="shared" si="11"/>
        <v>4.5355612408058882E-2</v>
      </c>
      <c r="V113">
        <f>COUNTIF($L$2:L113,1)</f>
        <v>53</v>
      </c>
      <c r="W113">
        <v>112</v>
      </c>
    </row>
    <row r="114" spans="1:23" ht="26.25" x14ac:dyDescent="0.25">
      <c r="A114" s="3">
        <v>113</v>
      </c>
      <c r="B114" s="4">
        <v>43792</v>
      </c>
      <c r="C114" s="3" t="s">
        <v>332</v>
      </c>
      <c r="D114" s="3" t="s">
        <v>40</v>
      </c>
      <c r="E114" s="3">
        <v>2</v>
      </c>
      <c r="F114" s="3" t="s">
        <v>72</v>
      </c>
      <c r="G114" s="3" t="s">
        <v>23</v>
      </c>
      <c r="H114" s="3" t="s">
        <v>28</v>
      </c>
      <c r="I114" s="3" t="s">
        <v>13</v>
      </c>
      <c r="J114" s="13" t="s">
        <v>333</v>
      </c>
      <c r="K114" s="23"/>
      <c r="L114" s="6" t="s">
        <v>15</v>
      </c>
      <c r="M114" s="7">
        <v>2.59</v>
      </c>
      <c r="N114" s="7">
        <v>1</v>
      </c>
      <c r="O114" s="8" t="s">
        <v>21</v>
      </c>
      <c r="P114" s="7">
        <f t="shared" si="6"/>
        <v>157.35</v>
      </c>
      <c r="Q114" s="28">
        <f t="shared" si="7"/>
        <v>-1</v>
      </c>
      <c r="R114" s="24">
        <f t="shared" si="8"/>
        <v>6.0913499999999958</v>
      </c>
      <c r="S114" s="25">
        <f t="shared" si="9"/>
        <v>163.44135</v>
      </c>
      <c r="T114" s="26">
        <f t="shared" si="10"/>
        <v>0.46902654867256638</v>
      </c>
      <c r="U114" s="12">
        <f t="shared" si="11"/>
        <v>3.8712106768350844E-2</v>
      </c>
      <c r="V114">
        <f>COUNTIF($L$2:L114,1)</f>
        <v>53</v>
      </c>
      <c r="W114">
        <v>113</v>
      </c>
    </row>
    <row r="115" spans="1:23" ht="26.25" x14ac:dyDescent="0.25">
      <c r="A115" s="3">
        <v>114</v>
      </c>
      <c r="B115" s="4">
        <v>43792</v>
      </c>
      <c r="C115" s="3" t="s">
        <v>334</v>
      </c>
      <c r="D115" s="3" t="s">
        <v>40</v>
      </c>
      <c r="E115" s="3">
        <v>2</v>
      </c>
      <c r="F115" s="3" t="s">
        <v>77</v>
      </c>
      <c r="G115" s="3" t="s">
        <v>23</v>
      </c>
      <c r="H115" s="3" t="s">
        <v>28</v>
      </c>
      <c r="I115" s="3" t="s">
        <v>13</v>
      </c>
      <c r="J115" s="13" t="s">
        <v>335</v>
      </c>
      <c r="K115" s="23"/>
      <c r="L115" s="6" t="s">
        <v>16</v>
      </c>
      <c r="M115" s="7">
        <v>2.54</v>
      </c>
      <c r="N115" s="7">
        <v>1</v>
      </c>
      <c r="O115" s="8" t="s">
        <v>21</v>
      </c>
      <c r="P115" s="7">
        <f t="shared" si="6"/>
        <v>158.35</v>
      </c>
      <c r="Q115" s="27">
        <f t="shared" si="7"/>
        <v>1.4129999999999998</v>
      </c>
      <c r="R115" s="24">
        <f t="shared" si="8"/>
        <v>7.5043499999999952</v>
      </c>
      <c r="S115" s="25">
        <f t="shared" si="9"/>
        <v>165.85434999999998</v>
      </c>
      <c r="T115" s="26">
        <f t="shared" si="10"/>
        <v>0.47368421052631576</v>
      </c>
      <c r="U115" s="12">
        <f t="shared" si="11"/>
        <v>4.739090622039778E-2</v>
      </c>
      <c r="V115">
        <f>COUNTIF($L$2:L115,1)</f>
        <v>54</v>
      </c>
      <c r="W115">
        <v>114</v>
      </c>
    </row>
    <row r="116" spans="1:23" ht="39" x14ac:dyDescent="0.25">
      <c r="A116" s="3">
        <v>115</v>
      </c>
      <c r="B116" s="4">
        <v>43792</v>
      </c>
      <c r="C116" s="3" t="s">
        <v>336</v>
      </c>
      <c r="D116" s="3" t="s">
        <v>40</v>
      </c>
      <c r="E116" s="3">
        <v>3</v>
      </c>
      <c r="F116" s="3" t="s">
        <v>337</v>
      </c>
      <c r="G116" s="3" t="s">
        <v>23</v>
      </c>
      <c r="H116" s="3" t="s">
        <v>28</v>
      </c>
      <c r="I116" s="3" t="s">
        <v>13</v>
      </c>
      <c r="J116" s="13" t="s">
        <v>338</v>
      </c>
      <c r="K116" s="23" t="s">
        <v>339</v>
      </c>
      <c r="L116" s="6" t="s">
        <v>15</v>
      </c>
      <c r="M116" s="7">
        <v>2.25</v>
      </c>
      <c r="N116" s="7">
        <v>2</v>
      </c>
      <c r="O116" s="8" t="s">
        <v>21</v>
      </c>
      <c r="P116" s="7">
        <f t="shared" si="6"/>
        <v>160.35</v>
      </c>
      <c r="Q116" s="28">
        <f t="shared" si="7"/>
        <v>-2</v>
      </c>
      <c r="R116" s="24">
        <f t="shared" si="8"/>
        <v>5.5043499999999952</v>
      </c>
      <c r="S116" s="25">
        <f t="shared" si="9"/>
        <v>165.85434999999998</v>
      </c>
      <c r="T116" s="26">
        <f t="shared" si="10"/>
        <v>0.46956521739130436</v>
      </c>
      <c r="U116" s="12">
        <f t="shared" si="11"/>
        <v>3.432709697536631E-2</v>
      </c>
      <c r="V116">
        <f>COUNTIF($L$2:L116,1)</f>
        <v>54</v>
      </c>
      <c r="W116">
        <v>115</v>
      </c>
    </row>
    <row r="117" spans="1:23" ht="26.25" x14ac:dyDescent="0.25">
      <c r="A117" s="3">
        <v>116</v>
      </c>
      <c r="B117" s="4">
        <v>43792</v>
      </c>
      <c r="C117" s="3" t="s">
        <v>340</v>
      </c>
      <c r="D117" s="3" t="s">
        <v>40</v>
      </c>
      <c r="E117" s="3">
        <v>2</v>
      </c>
      <c r="F117" s="3" t="s">
        <v>341</v>
      </c>
      <c r="G117" s="3" t="s">
        <v>23</v>
      </c>
      <c r="H117" s="3" t="s">
        <v>28</v>
      </c>
      <c r="I117" s="3" t="s">
        <v>13</v>
      </c>
      <c r="J117" s="5" t="s">
        <v>342</v>
      </c>
      <c r="K117" s="23"/>
      <c r="L117" s="6" t="s">
        <v>15</v>
      </c>
      <c r="M117" s="7">
        <v>2.91</v>
      </c>
      <c r="N117" s="7">
        <v>1</v>
      </c>
      <c r="O117" s="8" t="s">
        <v>21</v>
      </c>
      <c r="P117" s="7">
        <f t="shared" si="6"/>
        <v>161.35</v>
      </c>
      <c r="Q117" s="28">
        <f t="shared" si="7"/>
        <v>-1</v>
      </c>
      <c r="R117" s="24">
        <f t="shared" si="8"/>
        <v>4.5043499999999952</v>
      </c>
      <c r="S117" s="25">
        <f t="shared" si="9"/>
        <v>165.85434999999998</v>
      </c>
      <c r="T117" s="26">
        <f t="shared" si="10"/>
        <v>0.46551724137931033</v>
      </c>
      <c r="U117" s="12">
        <f t="shared" si="11"/>
        <v>2.7916640842888057E-2</v>
      </c>
      <c r="V117">
        <f>COUNTIF($L$2:L117,1)</f>
        <v>54</v>
      </c>
      <c r="W117">
        <v>116</v>
      </c>
    </row>
    <row r="118" spans="1:23" ht="26.25" x14ac:dyDescent="0.25">
      <c r="A118" s="3">
        <v>117</v>
      </c>
      <c r="B118" s="4">
        <v>43792</v>
      </c>
      <c r="C118" s="3" t="s">
        <v>343</v>
      </c>
      <c r="D118" s="3" t="s">
        <v>40</v>
      </c>
      <c r="E118" s="3">
        <v>2</v>
      </c>
      <c r="F118" s="3" t="s">
        <v>344</v>
      </c>
      <c r="G118" s="3" t="s">
        <v>23</v>
      </c>
      <c r="H118" s="3" t="s">
        <v>28</v>
      </c>
      <c r="I118" s="3" t="s">
        <v>13</v>
      </c>
      <c r="J118" s="13" t="s">
        <v>345</v>
      </c>
      <c r="K118" s="23"/>
      <c r="L118" s="6" t="s">
        <v>15</v>
      </c>
      <c r="M118" s="7">
        <v>2.5099999999999998</v>
      </c>
      <c r="N118" s="7">
        <v>1</v>
      </c>
      <c r="O118" s="8" t="s">
        <v>21</v>
      </c>
      <c r="P118" s="7">
        <f t="shared" si="6"/>
        <v>162.35</v>
      </c>
      <c r="Q118" s="28">
        <f t="shared" si="7"/>
        <v>-1</v>
      </c>
      <c r="R118" s="24">
        <f t="shared" si="8"/>
        <v>3.5043499999999952</v>
      </c>
      <c r="S118" s="25">
        <f t="shared" si="9"/>
        <v>165.85434999999998</v>
      </c>
      <c r="T118" s="26">
        <f t="shared" si="10"/>
        <v>0.46153846153846156</v>
      </c>
      <c r="U118" s="12">
        <f t="shared" si="11"/>
        <v>2.1585155528179786E-2</v>
      </c>
      <c r="V118">
        <f>COUNTIF($L$2:L118,1)</f>
        <v>54</v>
      </c>
      <c r="W118">
        <v>117</v>
      </c>
    </row>
    <row r="119" spans="1:23" x14ac:dyDescent="0.25">
      <c r="A119" s="3">
        <v>118</v>
      </c>
      <c r="B119" s="4">
        <v>43792</v>
      </c>
      <c r="C119" s="3" t="s">
        <v>346</v>
      </c>
      <c r="D119" s="3" t="s">
        <v>36</v>
      </c>
      <c r="E119" s="3">
        <v>1</v>
      </c>
      <c r="F119" s="3" t="s">
        <v>41</v>
      </c>
      <c r="G119" s="3" t="s">
        <v>23</v>
      </c>
      <c r="H119" s="3" t="s">
        <v>25</v>
      </c>
      <c r="I119" s="3" t="s">
        <v>13</v>
      </c>
      <c r="J119" s="5" t="s">
        <v>56</v>
      </c>
      <c r="K119" s="23" t="s">
        <v>347</v>
      </c>
      <c r="L119" s="6" t="s">
        <v>15</v>
      </c>
      <c r="M119" s="7">
        <v>1.806</v>
      </c>
      <c r="N119" s="7">
        <v>2</v>
      </c>
      <c r="O119" s="8" t="s">
        <v>14</v>
      </c>
      <c r="P119" s="7">
        <f t="shared" si="6"/>
        <v>164.35</v>
      </c>
      <c r="Q119" s="28">
        <f t="shared" si="7"/>
        <v>-2</v>
      </c>
      <c r="R119" s="24">
        <f t="shared" si="8"/>
        <v>1.5043499999999952</v>
      </c>
      <c r="S119" s="25">
        <f t="shared" si="9"/>
        <v>165.85434999999998</v>
      </c>
      <c r="T119" s="26">
        <f t="shared" si="10"/>
        <v>0.4576271186440678</v>
      </c>
      <c r="U119" s="12">
        <f t="shared" si="11"/>
        <v>9.1533313051413937E-3</v>
      </c>
      <c r="V119">
        <f>COUNTIF($L$2:L119,1)</f>
        <v>54</v>
      </c>
      <c r="W119">
        <v>118</v>
      </c>
    </row>
    <row r="120" spans="1:23" ht="26.25" x14ac:dyDescent="0.25">
      <c r="A120" s="3">
        <v>119</v>
      </c>
      <c r="B120" s="4">
        <v>43793</v>
      </c>
      <c r="C120" s="3" t="s">
        <v>348</v>
      </c>
      <c r="D120" s="3" t="s">
        <v>40</v>
      </c>
      <c r="E120" s="3">
        <v>2</v>
      </c>
      <c r="F120" s="3" t="s">
        <v>349</v>
      </c>
      <c r="G120" s="3" t="s">
        <v>23</v>
      </c>
      <c r="H120" s="3" t="s">
        <v>28</v>
      </c>
      <c r="I120" s="3" t="s">
        <v>13</v>
      </c>
      <c r="J120" s="13" t="s">
        <v>350</v>
      </c>
      <c r="K120" s="23"/>
      <c r="L120" s="6" t="s">
        <v>15</v>
      </c>
      <c r="M120" s="7">
        <v>2.4</v>
      </c>
      <c r="N120" s="7">
        <v>1</v>
      </c>
      <c r="O120" s="8" t="s">
        <v>21</v>
      </c>
      <c r="P120" s="7">
        <f t="shared" si="6"/>
        <v>165.35</v>
      </c>
      <c r="Q120" s="28">
        <f t="shared" si="7"/>
        <v>-1</v>
      </c>
      <c r="R120" s="24">
        <f t="shared" si="8"/>
        <v>0.50434999999999519</v>
      </c>
      <c r="S120" s="25">
        <f t="shared" si="9"/>
        <v>165.85434999999998</v>
      </c>
      <c r="T120" s="26">
        <f t="shared" si="10"/>
        <v>0.45378151260504201</v>
      </c>
      <c r="U120" s="12">
        <f t="shared" si="11"/>
        <v>3.0501965527667861E-3</v>
      </c>
      <c r="V120">
        <f>COUNTIF($L$2:L120,1)</f>
        <v>54</v>
      </c>
      <c r="W120">
        <v>119</v>
      </c>
    </row>
    <row r="121" spans="1:23" ht="51.75" x14ac:dyDescent="0.25">
      <c r="A121" s="3">
        <v>120</v>
      </c>
      <c r="B121" s="4">
        <v>43793</v>
      </c>
      <c r="C121" s="3" t="s">
        <v>351</v>
      </c>
      <c r="D121" s="3" t="s">
        <v>40</v>
      </c>
      <c r="E121" s="3">
        <v>4</v>
      </c>
      <c r="F121" s="3" t="s">
        <v>352</v>
      </c>
      <c r="G121" s="3" t="s">
        <v>23</v>
      </c>
      <c r="H121" s="3" t="s">
        <v>24</v>
      </c>
      <c r="I121" s="3" t="s">
        <v>13</v>
      </c>
      <c r="J121" s="13" t="s">
        <v>353</v>
      </c>
      <c r="K121" s="23"/>
      <c r="L121" s="6" t="s">
        <v>16</v>
      </c>
      <c r="M121" s="7">
        <v>5.86</v>
      </c>
      <c r="N121" s="7">
        <v>0.5</v>
      </c>
      <c r="O121" s="8" t="s">
        <v>21</v>
      </c>
      <c r="P121" s="7">
        <f t="shared" si="6"/>
        <v>165.85</v>
      </c>
      <c r="Q121" s="27">
        <f t="shared" si="7"/>
        <v>2.2835000000000001</v>
      </c>
      <c r="R121" s="24">
        <f t="shared" si="8"/>
        <v>2.7878499999999953</v>
      </c>
      <c r="S121" s="25">
        <f t="shared" si="9"/>
        <v>168.63784999999999</v>
      </c>
      <c r="T121" s="26">
        <f t="shared" si="10"/>
        <v>0.45833333333333331</v>
      </c>
      <c r="U121" s="12">
        <f t="shared" si="11"/>
        <v>1.6809466385287863E-2</v>
      </c>
      <c r="V121">
        <f>COUNTIF($L$2:L121,1)</f>
        <v>55</v>
      </c>
      <c r="W121">
        <v>120</v>
      </c>
    </row>
    <row r="122" spans="1:23" ht="26.25" x14ac:dyDescent="0.25">
      <c r="A122" s="3">
        <v>121</v>
      </c>
      <c r="B122" s="4">
        <v>43793</v>
      </c>
      <c r="C122" s="3" t="s">
        <v>354</v>
      </c>
      <c r="D122" s="3" t="s">
        <v>40</v>
      </c>
      <c r="E122" s="3">
        <v>2</v>
      </c>
      <c r="F122" s="3" t="s">
        <v>74</v>
      </c>
      <c r="G122" s="3" t="s">
        <v>23</v>
      </c>
      <c r="H122" s="3" t="s">
        <v>28</v>
      </c>
      <c r="I122" s="3" t="s">
        <v>13</v>
      </c>
      <c r="J122" s="13" t="s">
        <v>355</v>
      </c>
      <c r="K122" s="23" t="s">
        <v>65</v>
      </c>
      <c r="L122" s="6" t="s">
        <v>15</v>
      </c>
      <c r="M122" s="7">
        <v>2.17</v>
      </c>
      <c r="N122" s="7">
        <v>1.5</v>
      </c>
      <c r="O122" s="8" t="s">
        <v>21</v>
      </c>
      <c r="P122" s="7">
        <f t="shared" si="6"/>
        <v>167.35</v>
      </c>
      <c r="Q122" s="28">
        <f t="shared" si="7"/>
        <v>-1.5</v>
      </c>
      <c r="R122" s="24">
        <f t="shared" si="8"/>
        <v>1.2878499999999953</v>
      </c>
      <c r="S122" s="25">
        <f t="shared" si="9"/>
        <v>168.63784999999999</v>
      </c>
      <c r="T122" s="26">
        <f t="shared" si="10"/>
        <v>0.45454545454545453</v>
      </c>
      <c r="U122" s="12">
        <f t="shared" si="11"/>
        <v>7.6955482521660701E-3</v>
      </c>
      <c r="V122">
        <f>COUNTIF($L$2:L122,1)</f>
        <v>55</v>
      </c>
      <c r="W122">
        <v>121</v>
      </c>
    </row>
    <row r="123" spans="1:23" x14ac:dyDescent="0.25">
      <c r="A123" s="3">
        <v>122</v>
      </c>
      <c r="B123" s="4">
        <v>43793</v>
      </c>
      <c r="C123" s="3" t="s">
        <v>356</v>
      </c>
      <c r="D123" s="3" t="s">
        <v>40</v>
      </c>
      <c r="E123" s="3">
        <v>1</v>
      </c>
      <c r="F123" s="3" t="s">
        <v>34</v>
      </c>
      <c r="G123" s="3" t="s">
        <v>23</v>
      </c>
      <c r="H123" s="3" t="s">
        <v>24</v>
      </c>
      <c r="I123" s="3" t="s">
        <v>26</v>
      </c>
      <c r="J123" s="13" t="s">
        <v>57</v>
      </c>
      <c r="K123" s="23"/>
      <c r="L123" s="6" t="s">
        <v>16</v>
      </c>
      <c r="M123" s="7">
        <v>1.95</v>
      </c>
      <c r="N123" s="7">
        <v>1.5</v>
      </c>
      <c r="O123" s="8" t="s">
        <v>21</v>
      </c>
      <c r="P123" s="7">
        <f t="shared" si="6"/>
        <v>168.85</v>
      </c>
      <c r="Q123" s="27">
        <f t="shared" si="7"/>
        <v>1.2787499999999996</v>
      </c>
      <c r="R123" s="24">
        <f t="shared" si="8"/>
        <v>2.5665999999999949</v>
      </c>
      <c r="S123" s="25">
        <f t="shared" si="9"/>
        <v>171.41659999999999</v>
      </c>
      <c r="T123" s="26">
        <f t="shared" si="10"/>
        <v>0.45901639344262296</v>
      </c>
      <c r="U123" s="12">
        <f t="shared" si="11"/>
        <v>1.5200473793307634E-2</v>
      </c>
      <c r="V123">
        <f>COUNTIF($L$2:L123,1)</f>
        <v>56</v>
      </c>
      <c r="W123">
        <v>122</v>
      </c>
    </row>
    <row r="124" spans="1:23" ht="16.5" customHeight="1" x14ac:dyDescent="0.25">
      <c r="A124" s="3">
        <v>123</v>
      </c>
      <c r="B124" s="4">
        <v>43793</v>
      </c>
      <c r="C124" s="3" t="s">
        <v>357</v>
      </c>
      <c r="D124" s="3" t="s">
        <v>358</v>
      </c>
      <c r="E124" s="3">
        <v>1</v>
      </c>
      <c r="F124" s="3" t="s">
        <v>359</v>
      </c>
      <c r="G124" s="3" t="s">
        <v>23</v>
      </c>
      <c r="H124" s="3" t="s">
        <v>25</v>
      </c>
      <c r="I124" s="3" t="s">
        <v>13</v>
      </c>
      <c r="J124" s="5" t="s">
        <v>360</v>
      </c>
      <c r="K124" s="23" t="s">
        <v>361</v>
      </c>
      <c r="L124" s="6" t="s">
        <v>15</v>
      </c>
      <c r="M124" s="7">
        <v>2.0499999999999998</v>
      </c>
      <c r="N124" s="7">
        <v>1</v>
      </c>
      <c r="O124" s="8" t="s">
        <v>14</v>
      </c>
      <c r="P124" s="7">
        <f t="shared" si="6"/>
        <v>169.85</v>
      </c>
      <c r="Q124" s="28">
        <f t="shared" si="7"/>
        <v>-1</v>
      </c>
      <c r="R124" s="24">
        <f t="shared" si="8"/>
        <v>1.5665999999999949</v>
      </c>
      <c r="S124" s="25">
        <f t="shared" si="9"/>
        <v>171.41659999999999</v>
      </c>
      <c r="T124" s="26">
        <f t="shared" si="10"/>
        <v>0.45528455284552843</v>
      </c>
      <c r="U124" s="12">
        <f t="shared" si="11"/>
        <v>9.2234324403885435E-3</v>
      </c>
      <c r="V124">
        <f>COUNTIF($L$2:L124,1)</f>
        <v>56</v>
      </c>
      <c r="W124">
        <v>123</v>
      </c>
    </row>
    <row r="125" spans="1:23" ht="26.25" x14ac:dyDescent="0.25">
      <c r="A125" s="3">
        <v>124</v>
      </c>
      <c r="B125" s="4">
        <v>43793</v>
      </c>
      <c r="C125" s="3" t="s">
        <v>362</v>
      </c>
      <c r="D125" s="3" t="s">
        <v>123</v>
      </c>
      <c r="E125" s="3">
        <v>2</v>
      </c>
      <c r="F125" s="3" t="s">
        <v>363</v>
      </c>
      <c r="G125" s="3" t="s">
        <v>23</v>
      </c>
      <c r="H125" s="3" t="s">
        <v>50</v>
      </c>
      <c r="I125" s="3" t="s">
        <v>13</v>
      </c>
      <c r="J125" s="13" t="s">
        <v>364</v>
      </c>
      <c r="K125" s="23" t="s">
        <v>45</v>
      </c>
      <c r="L125" s="6" t="s">
        <v>15</v>
      </c>
      <c r="M125" s="7">
        <v>2</v>
      </c>
      <c r="N125" s="7">
        <v>1</v>
      </c>
      <c r="O125" s="8" t="s">
        <v>14</v>
      </c>
      <c r="P125" s="7">
        <f t="shared" si="6"/>
        <v>170.85</v>
      </c>
      <c r="Q125" s="28">
        <f t="shared" si="7"/>
        <v>-1</v>
      </c>
      <c r="R125" s="24">
        <f t="shared" si="8"/>
        <v>0.56659999999999489</v>
      </c>
      <c r="S125" s="25">
        <f t="shared" si="9"/>
        <v>171.41659999999999</v>
      </c>
      <c r="T125" s="26">
        <f t="shared" si="10"/>
        <v>0.45161290322580644</v>
      </c>
      <c r="U125" s="12">
        <f t="shared" si="11"/>
        <v>3.3163593795726897E-3</v>
      </c>
      <c r="V125">
        <f>COUNTIF($L$2:L125,1)</f>
        <v>56</v>
      </c>
      <c r="W125">
        <v>124</v>
      </c>
    </row>
    <row r="126" spans="1:23" ht="16.5" customHeight="1" x14ac:dyDescent="0.25">
      <c r="A126" s="3">
        <v>125</v>
      </c>
      <c r="B126" s="4">
        <v>43793</v>
      </c>
      <c r="C126" s="3" t="s">
        <v>79</v>
      </c>
      <c r="D126" s="3" t="s">
        <v>123</v>
      </c>
      <c r="E126" s="3">
        <v>6</v>
      </c>
      <c r="F126" s="3">
        <v>1</v>
      </c>
      <c r="G126" s="3" t="s">
        <v>23</v>
      </c>
      <c r="H126" s="3" t="s">
        <v>24</v>
      </c>
      <c r="I126" s="3" t="s">
        <v>13</v>
      </c>
      <c r="J126" s="5" t="s">
        <v>365</v>
      </c>
      <c r="K126" s="23"/>
      <c r="L126" s="6" t="s">
        <v>15</v>
      </c>
      <c r="M126" s="7">
        <v>13.54</v>
      </c>
      <c r="N126" s="7">
        <v>0.5</v>
      </c>
      <c r="O126" s="8" t="s">
        <v>21</v>
      </c>
      <c r="P126" s="7">
        <f t="shared" si="6"/>
        <v>171.35</v>
      </c>
      <c r="Q126" s="28">
        <f t="shared" si="7"/>
        <v>-0.5</v>
      </c>
      <c r="R126" s="24">
        <f t="shared" si="8"/>
        <v>6.6599999999994886E-2</v>
      </c>
      <c r="S126" s="25">
        <f t="shared" si="9"/>
        <v>171.41659999999999</v>
      </c>
      <c r="T126" s="26">
        <f t="shared" si="10"/>
        <v>0.44800000000000001</v>
      </c>
      <c r="U126" s="12">
        <f t="shared" si="11"/>
        <v>3.8867814414936681E-4</v>
      </c>
      <c r="V126">
        <f>COUNTIF($L$2:L126,1)</f>
        <v>56</v>
      </c>
      <c r="W126">
        <v>125</v>
      </c>
    </row>
    <row r="127" spans="1:23" ht="15.75" customHeight="1" x14ac:dyDescent="0.25">
      <c r="A127" s="3">
        <v>126</v>
      </c>
      <c r="B127" s="4">
        <v>43795</v>
      </c>
      <c r="C127" s="3" t="s">
        <v>366</v>
      </c>
      <c r="D127" s="3" t="s">
        <v>138</v>
      </c>
      <c r="E127" s="3">
        <v>1</v>
      </c>
      <c r="F127" s="3" t="s">
        <v>367</v>
      </c>
      <c r="G127" s="3" t="s">
        <v>23</v>
      </c>
      <c r="H127" s="3" t="s">
        <v>196</v>
      </c>
      <c r="I127" s="3" t="s">
        <v>13</v>
      </c>
      <c r="J127" s="5" t="s">
        <v>14</v>
      </c>
      <c r="K127" s="23"/>
      <c r="L127" s="6" t="s">
        <v>15</v>
      </c>
      <c r="M127" s="7">
        <v>4.2</v>
      </c>
      <c r="N127" s="7">
        <v>1</v>
      </c>
      <c r="O127" s="8" t="s">
        <v>14</v>
      </c>
      <c r="P127" s="7">
        <f t="shared" si="6"/>
        <v>172.35</v>
      </c>
      <c r="Q127" s="28">
        <f t="shared" si="7"/>
        <v>-1</v>
      </c>
      <c r="R127" s="24">
        <f t="shared" si="8"/>
        <v>-0.93340000000000511</v>
      </c>
      <c r="S127" s="25">
        <f t="shared" si="9"/>
        <v>171.41659999999999</v>
      </c>
      <c r="T127" s="26">
        <f t="shared" si="10"/>
        <v>0.44444444444444442</v>
      </c>
      <c r="U127" s="12">
        <f t="shared" si="11"/>
        <v>-5.4157238178126257E-3</v>
      </c>
      <c r="V127">
        <f>COUNTIF($L$2:L127,1)</f>
        <v>56</v>
      </c>
      <c r="W127">
        <v>126</v>
      </c>
    </row>
    <row r="128" spans="1:23" ht="15.75" customHeight="1" x14ac:dyDescent="0.25">
      <c r="A128" s="3">
        <v>127</v>
      </c>
      <c r="B128" s="4">
        <v>43795</v>
      </c>
      <c r="C128" s="3" t="s">
        <v>368</v>
      </c>
      <c r="D128" s="3" t="s">
        <v>138</v>
      </c>
      <c r="E128" s="3">
        <v>1</v>
      </c>
      <c r="F128" s="3" t="s">
        <v>369</v>
      </c>
      <c r="G128" s="3" t="s">
        <v>27</v>
      </c>
      <c r="H128" s="3" t="s">
        <v>28</v>
      </c>
      <c r="I128" s="3" t="s">
        <v>13</v>
      </c>
      <c r="J128" s="13" t="s">
        <v>21</v>
      </c>
      <c r="K128" s="23"/>
      <c r="L128" s="6" t="s">
        <v>16</v>
      </c>
      <c r="M128" s="7">
        <v>3.5</v>
      </c>
      <c r="N128" s="7">
        <v>1</v>
      </c>
      <c r="O128" s="8" t="s">
        <v>21</v>
      </c>
      <c r="P128" s="7">
        <f t="shared" si="6"/>
        <v>173.35</v>
      </c>
      <c r="Q128" s="27">
        <f t="shared" si="7"/>
        <v>2.3249999999999997</v>
      </c>
      <c r="R128" s="24">
        <f t="shared" si="8"/>
        <v>1.3915999999999946</v>
      </c>
      <c r="S128" s="25">
        <f t="shared" si="9"/>
        <v>174.74159999999998</v>
      </c>
      <c r="T128" s="26">
        <f t="shared" si="10"/>
        <v>0.44881889763779526</v>
      </c>
      <c r="U128" s="12">
        <f t="shared" si="11"/>
        <v>8.0276896452263213E-3</v>
      </c>
      <c r="V128">
        <f>COUNTIF($L$2:L128,1)</f>
        <v>57</v>
      </c>
      <c r="W128">
        <v>127</v>
      </c>
    </row>
    <row r="129" spans="1:245" ht="15.75" customHeight="1" x14ac:dyDescent="0.25">
      <c r="A129" s="3">
        <v>128</v>
      </c>
      <c r="B129" s="4">
        <v>43795</v>
      </c>
      <c r="C129" s="3" t="s">
        <v>370</v>
      </c>
      <c r="D129" s="3" t="s">
        <v>138</v>
      </c>
      <c r="E129" s="3">
        <v>1</v>
      </c>
      <c r="F129" s="3" t="s">
        <v>371</v>
      </c>
      <c r="G129" s="3" t="s">
        <v>23</v>
      </c>
      <c r="H129" s="3" t="s">
        <v>24</v>
      </c>
      <c r="I129" s="3" t="s">
        <v>26</v>
      </c>
      <c r="J129" s="5" t="s">
        <v>14</v>
      </c>
      <c r="K129" s="23"/>
      <c r="L129" s="6" t="s">
        <v>15</v>
      </c>
      <c r="M129" s="7">
        <v>2.87</v>
      </c>
      <c r="N129" s="7">
        <v>1</v>
      </c>
      <c r="O129" s="8" t="s">
        <v>21</v>
      </c>
      <c r="P129" s="7">
        <f t="shared" si="6"/>
        <v>174.35</v>
      </c>
      <c r="Q129" s="28">
        <f t="shared" si="7"/>
        <v>-1</v>
      </c>
      <c r="R129" s="24">
        <f t="shared" si="8"/>
        <v>0.39159999999999462</v>
      </c>
      <c r="S129" s="25">
        <f t="shared" si="9"/>
        <v>174.74159999999998</v>
      </c>
      <c r="T129" s="26">
        <f t="shared" si="10"/>
        <v>0.4453125</v>
      </c>
      <c r="U129" s="12">
        <f t="shared" si="11"/>
        <v>2.2460567823342852E-3</v>
      </c>
      <c r="V129">
        <f>COUNTIF($L$2:L129,1)</f>
        <v>57</v>
      </c>
      <c r="W129">
        <v>128</v>
      </c>
    </row>
    <row r="130" spans="1:245" ht="15.75" customHeight="1" x14ac:dyDescent="0.2">
      <c r="A130" s="3">
        <v>129</v>
      </c>
      <c r="B130" s="4">
        <v>43795</v>
      </c>
      <c r="C130" s="3" t="s">
        <v>372</v>
      </c>
      <c r="D130" s="3" t="s">
        <v>138</v>
      </c>
      <c r="E130" s="3">
        <v>1</v>
      </c>
      <c r="F130" s="3" t="s">
        <v>373</v>
      </c>
      <c r="G130" s="3" t="s">
        <v>23</v>
      </c>
      <c r="H130" s="3" t="s">
        <v>24</v>
      </c>
      <c r="I130" s="3" t="s">
        <v>26</v>
      </c>
      <c r="J130" s="5" t="s">
        <v>14</v>
      </c>
      <c r="K130" s="23"/>
      <c r="L130" s="6" t="s">
        <v>15</v>
      </c>
      <c r="M130" s="7">
        <v>2.4</v>
      </c>
      <c r="N130" s="7">
        <v>3</v>
      </c>
      <c r="O130" s="8" t="s">
        <v>21</v>
      </c>
      <c r="P130" s="7">
        <f t="shared" si="6"/>
        <v>177.35</v>
      </c>
      <c r="Q130" s="28">
        <f t="shared" si="7"/>
        <v>-3</v>
      </c>
      <c r="R130" s="24">
        <f t="shared" si="8"/>
        <v>-2.6084000000000054</v>
      </c>
      <c r="S130" s="25">
        <f t="shared" si="9"/>
        <v>174.74159999999998</v>
      </c>
      <c r="T130" s="26">
        <f t="shared" si="10"/>
        <v>0.44186046511627908</v>
      </c>
      <c r="U130" s="12">
        <f t="shared" si="11"/>
        <v>-1.4707640259374218E-2</v>
      </c>
      <c r="V130">
        <f>COUNTIF($L$2:L130,1)</f>
        <v>57</v>
      </c>
      <c r="W130">
        <v>129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15.75" customHeight="1" x14ac:dyDescent="0.2">
      <c r="A131" s="3">
        <v>130</v>
      </c>
      <c r="B131" s="4">
        <v>43796</v>
      </c>
      <c r="C131" s="3" t="s">
        <v>374</v>
      </c>
      <c r="D131" s="3" t="s">
        <v>138</v>
      </c>
      <c r="E131" s="3">
        <v>1</v>
      </c>
      <c r="F131" s="3" t="s">
        <v>375</v>
      </c>
      <c r="G131" s="3" t="s">
        <v>27</v>
      </c>
      <c r="H131" s="3" t="s">
        <v>24</v>
      </c>
      <c r="I131" s="3" t="s">
        <v>13</v>
      </c>
      <c r="J131" s="13" t="s">
        <v>37</v>
      </c>
      <c r="K131" s="23"/>
      <c r="L131" s="6" t="s">
        <v>15</v>
      </c>
      <c r="M131" s="7">
        <v>2.0499999999999998</v>
      </c>
      <c r="N131" s="7">
        <v>2</v>
      </c>
      <c r="O131" s="8" t="s">
        <v>21</v>
      </c>
      <c r="P131" s="7">
        <f t="shared" si="6"/>
        <v>179.35</v>
      </c>
      <c r="Q131" s="28">
        <f t="shared" si="7"/>
        <v>-2</v>
      </c>
      <c r="R131" s="24">
        <f t="shared" si="8"/>
        <v>-4.6084000000000049</v>
      </c>
      <c r="S131" s="25">
        <f t="shared" si="9"/>
        <v>174.74159999999998</v>
      </c>
      <c r="T131" s="26">
        <f t="shared" si="10"/>
        <v>0.43846153846153846</v>
      </c>
      <c r="U131" s="12">
        <f t="shared" si="11"/>
        <v>-2.5695009757457584E-2</v>
      </c>
      <c r="V131">
        <f>COUNTIF($L$2:L131,1)</f>
        <v>57</v>
      </c>
      <c r="W131">
        <v>130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27.75" customHeight="1" x14ac:dyDescent="0.2">
      <c r="A132" s="3">
        <v>131</v>
      </c>
      <c r="B132" s="4">
        <v>43796</v>
      </c>
      <c r="C132" s="3" t="s">
        <v>376</v>
      </c>
      <c r="D132" s="3" t="s">
        <v>138</v>
      </c>
      <c r="E132" s="3">
        <v>2</v>
      </c>
      <c r="F132" s="3" t="s">
        <v>377</v>
      </c>
      <c r="G132" s="3" t="s">
        <v>27</v>
      </c>
      <c r="H132" s="3" t="s">
        <v>24</v>
      </c>
      <c r="I132" s="3" t="s">
        <v>13</v>
      </c>
      <c r="J132" s="13" t="s">
        <v>378</v>
      </c>
      <c r="K132" s="23"/>
      <c r="L132" s="6" t="s">
        <v>16</v>
      </c>
      <c r="M132" s="7">
        <v>1.95</v>
      </c>
      <c r="N132" s="7">
        <v>1.5</v>
      </c>
      <c r="O132" s="8" t="s">
        <v>21</v>
      </c>
      <c r="P132" s="7">
        <f t="shared" si="6"/>
        <v>180.85</v>
      </c>
      <c r="Q132" s="27">
        <f t="shared" si="7"/>
        <v>1.2787499999999996</v>
      </c>
      <c r="R132" s="24">
        <f t="shared" si="8"/>
        <v>-3.3296500000000053</v>
      </c>
      <c r="S132" s="25">
        <f t="shared" si="9"/>
        <v>177.52034999999998</v>
      </c>
      <c r="T132" s="26">
        <f t="shared" si="10"/>
        <v>0.44274809160305345</v>
      </c>
      <c r="U132" s="12">
        <f t="shared" si="11"/>
        <v>-1.8411114183024688E-2</v>
      </c>
      <c r="V132">
        <f>COUNTIF($L$2:L132,1)</f>
        <v>58</v>
      </c>
      <c r="W132">
        <v>131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12.75" x14ac:dyDescent="0.2">
      <c r="A133" s="3">
        <v>132</v>
      </c>
      <c r="B133" s="4">
        <v>43796</v>
      </c>
      <c r="C133" s="3" t="s">
        <v>379</v>
      </c>
      <c r="D133" s="3" t="s">
        <v>138</v>
      </c>
      <c r="E133" s="3">
        <v>1</v>
      </c>
      <c r="F133" s="3" t="s">
        <v>380</v>
      </c>
      <c r="G133" s="3" t="s">
        <v>27</v>
      </c>
      <c r="H133" s="3" t="s">
        <v>24</v>
      </c>
      <c r="I133" s="3" t="s">
        <v>13</v>
      </c>
      <c r="J133" s="5" t="s">
        <v>14</v>
      </c>
      <c r="K133" s="23"/>
      <c r="L133" s="6" t="s">
        <v>15</v>
      </c>
      <c r="M133" s="7">
        <v>3</v>
      </c>
      <c r="N133" s="7">
        <v>1</v>
      </c>
      <c r="O133" s="8" t="s">
        <v>21</v>
      </c>
      <c r="P133" s="7">
        <f t="shared" ref="P133:P153" si="12">P132+N133</f>
        <v>181.85</v>
      </c>
      <c r="Q133" s="28">
        <f t="shared" ref="Q133:Q153" si="13">IF(AND(L133="1",O133="ja"),(N133*M133*0.95)-N133,IF(AND(L133="1",O133="nein"),N133*M133-N133,-N133))</f>
        <v>-1</v>
      </c>
      <c r="R133" s="24">
        <f t="shared" ref="R133:R153" si="14">R132+Q133</f>
        <v>-4.3296500000000053</v>
      </c>
      <c r="S133" s="25">
        <f t="shared" ref="S133:S153" si="15">P133+R133</f>
        <v>177.52034999999998</v>
      </c>
      <c r="T133" s="26">
        <f t="shared" ref="T133:T153" si="16">V133/W133</f>
        <v>0.43939393939393939</v>
      </c>
      <c r="U133" s="12">
        <f t="shared" ref="U133:U153" si="17">((S133-P133)/P133)*100%</f>
        <v>-2.3808908441022906E-2</v>
      </c>
      <c r="V133">
        <f>COUNTIF($L$2:L133,1)</f>
        <v>58</v>
      </c>
      <c r="W133">
        <v>132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25.5" x14ac:dyDescent="0.2">
      <c r="A134" s="3">
        <v>133</v>
      </c>
      <c r="B134" s="4">
        <v>43798</v>
      </c>
      <c r="C134" s="3" t="s">
        <v>381</v>
      </c>
      <c r="D134" s="3" t="s">
        <v>40</v>
      </c>
      <c r="E134" s="3">
        <v>2</v>
      </c>
      <c r="F134" s="3" t="s">
        <v>178</v>
      </c>
      <c r="G134" s="3" t="s">
        <v>27</v>
      </c>
      <c r="H134" s="3" t="s">
        <v>25</v>
      </c>
      <c r="I134" s="3" t="s">
        <v>13</v>
      </c>
      <c r="J134" s="13" t="s">
        <v>382</v>
      </c>
      <c r="K134" s="23"/>
      <c r="L134" s="6" t="s">
        <v>16</v>
      </c>
      <c r="M134" s="7">
        <v>2.012</v>
      </c>
      <c r="N134" s="7">
        <v>2</v>
      </c>
      <c r="O134" s="8" t="s">
        <v>14</v>
      </c>
      <c r="P134" s="7">
        <f t="shared" si="12"/>
        <v>183.85</v>
      </c>
      <c r="Q134" s="27">
        <f t="shared" si="13"/>
        <v>2.024</v>
      </c>
      <c r="R134" s="24">
        <f t="shared" si="14"/>
        <v>-2.3056500000000053</v>
      </c>
      <c r="S134" s="25">
        <f t="shared" si="15"/>
        <v>181.54434999999998</v>
      </c>
      <c r="T134" s="26">
        <f t="shared" si="16"/>
        <v>0.44360902255639095</v>
      </c>
      <c r="U134" s="12">
        <f t="shared" si="17"/>
        <v>-1.2540930106064805E-2</v>
      </c>
      <c r="V134">
        <f>COUNTIF($L$2:L134,1)</f>
        <v>59</v>
      </c>
      <c r="W134">
        <v>133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25.5" x14ac:dyDescent="0.2">
      <c r="A135" s="3">
        <v>134</v>
      </c>
      <c r="B135" s="4">
        <v>43798</v>
      </c>
      <c r="C135" s="3" t="s">
        <v>383</v>
      </c>
      <c r="D135" s="3" t="s">
        <v>40</v>
      </c>
      <c r="E135" s="3">
        <v>2</v>
      </c>
      <c r="F135" s="3" t="s">
        <v>384</v>
      </c>
      <c r="G135" s="3" t="s">
        <v>23</v>
      </c>
      <c r="H135" s="3" t="s">
        <v>24</v>
      </c>
      <c r="I135" s="3" t="s">
        <v>26</v>
      </c>
      <c r="J135" s="13" t="s">
        <v>385</v>
      </c>
      <c r="K135" s="23"/>
      <c r="L135" s="6" t="s">
        <v>15</v>
      </c>
      <c r="M135" s="7">
        <v>2.6</v>
      </c>
      <c r="N135" s="7">
        <v>1</v>
      </c>
      <c r="O135" s="8" t="s">
        <v>21</v>
      </c>
      <c r="P135" s="7">
        <f t="shared" si="12"/>
        <v>184.85</v>
      </c>
      <c r="Q135" s="28">
        <f t="shared" si="13"/>
        <v>-1</v>
      </c>
      <c r="R135" s="24">
        <f t="shared" si="14"/>
        <v>-3.3056500000000053</v>
      </c>
      <c r="S135" s="25">
        <f t="shared" si="15"/>
        <v>181.54434999999998</v>
      </c>
      <c r="T135" s="26">
        <f t="shared" si="16"/>
        <v>0.44029850746268656</v>
      </c>
      <c r="U135" s="12">
        <f t="shared" si="17"/>
        <v>-1.7882878009196725E-2</v>
      </c>
      <c r="V135">
        <f>COUNTIF($L$2:L135,1)</f>
        <v>59</v>
      </c>
      <c r="W135">
        <v>134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14.25" customHeight="1" x14ac:dyDescent="0.2">
      <c r="A136" s="3">
        <v>135</v>
      </c>
      <c r="B136" s="4">
        <v>43799</v>
      </c>
      <c r="C136" s="3" t="s">
        <v>386</v>
      </c>
      <c r="D136" s="3" t="s">
        <v>40</v>
      </c>
      <c r="E136" s="3">
        <v>1</v>
      </c>
      <c r="F136" s="3">
        <v>1</v>
      </c>
      <c r="G136" s="3" t="s">
        <v>27</v>
      </c>
      <c r="H136" s="3" t="s">
        <v>28</v>
      </c>
      <c r="I136" s="3" t="s">
        <v>13</v>
      </c>
      <c r="J136" s="13" t="s">
        <v>64</v>
      </c>
      <c r="K136" s="23"/>
      <c r="L136" s="6" t="s">
        <v>16</v>
      </c>
      <c r="M136" s="7">
        <v>2.2999999999999998</v>
      </c>
      <c r="N136" s="7">
        <v>1.5</v>
      </c>
      <c r="O136" s="8" t="s">
        <v>21</v>
      </c>
      <c r="P136" s="7">
        <f t="shared" si="12"/>
        <v>186.35</v>
      </c>
      <c r="Q136" s="27">
        <f t="shared" si="13"/>
        <v>1.7774999999999994</v>
      </c>
      <c r="R136" s="24">
        <f t="shared" si="14"/>
        <v>-1.5281500000000059</v>
      </c>
      <c r="S136" s="25">
        <f t="shared" si="15"/>
        <v>184.82184999999998</v>
      </c>
      <c r="T136" s="26">
        <f t="shared" si="16"/>
        <v>0.44444444444444442</v>
      </c>
      <c r="U136" s="12">
        <f t="shared" si="17"/>
        <v>-8.2004292997049141E-3</v>
      </c>
      <c r="V136">
        <f>COUNTIF($L$2:L136,1)</f>
        <v>60</v>
      </c>
      <c r="W136">
        <v>135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  <row r="137" spans="1:245" ht="25.5" x14ac:dyDescent="0.2">
      <c r="A137" s="3">
        <v>136</v>
      </c>
      <c r="B137" s="4">
        <v>43799</v>
      </c>
      <c r="C137" s="3" t="s">
        <v>387</v>
      </c>
      <c r="D137" s="3" t="s">
        <v>40</v>
      </c>
      <c r="E137" s="3">
        <v>2</v>
      </c>
      <c r="F137" s="3" t="s">
        <v>68</v>
      </c>
      <c r="G137" s="3" t="s">
        <v>27</v>
      </c>
      <c r="H137" s="3" t="s">
        <v>28</v>
      </c>
      <c r="I137" s="3" t="s">
        <v>13</v>
      </c>
      <c r="J137" s="13" t="s">
        <v>388</v>
      </c>
      <c r="K137" s="23"/>
      <c r="L137" s="6" t="s">
        <v>16</v>
      </c>
      <c r="M137" s="7">
        <v>2.1</v>
      </c>
      <c r="N137" s="7">
        <v>1.5</v>
      </c>
      <c r="O137" s="8" t="s">
        <v>21</v>
      </c>
      <c r="P137" s="7">
        <f t="shared" si="12"/>
        <v>187.85</v>
      </c>
      <c r="Q137" s="27">
        <f t="shared" si="13"/>
        <v>1.4925000000000002</v>
      </c>
      <c r="R137" s="24">
        <f t="shared" si="14"/>
        <v>-3.5650000000005733E-2</v>
      </c>
      <c r="S137" s="25">
        <f t="shared" si="15"/>
        <v>187.81434999999999</v>
      </c>
      <c r="T137" s="26">
        <f t="shared" si="16"/>
        <v>0.4485294117647059</v>
      </c>
      <c r="U137" s="12">
        <f t="shared" si="17"/>
        <v>-1.8977907905245653E-4</v>
      </c>
      <c r="V137">
        <f>COUNTIF($L$2:L137,1)</f>
        <v>61</v>
      </c>
      <c r="W137">
        <v>136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</row>
    <row r="138" spans="1:245" ht="15" customHeight="1" x14ac:dyDescent="0.2">
      <c r="A138" s="3">
        <v>137</v>
      </c>
      <c r="B138" s="4">
        <v>43799</v>
      </c>
      <c r="C138" s="3" t="s">
        <v>389</v>
      </c>
      <c r="D138" s="3" t="s">
        <v>40</v>
      </c>
      <c r="E138" s="3">
        <v>1</v>
      </c>
      <c r="F138" s="3">
        <v>2</v>
      </c>
      <c r="G138" s="3" t="s">
        <v>23</v>
      </c>
      <c r="H138" s="3" t="s">
        <v>70</v>
      </c>
      <c r="I138" s="3" t="s">
        <v>13</v>
      </c>
      <c r="J138" s="5" t="s">
        <v>29</v>
      </c>
      <c r="K138" s="23"/>
      <c r="L138" s="6" t="s">
        <v>15</v>
      </c>
      <c r="M138" s="7">
        <v>2</v>
      </c>
      <c r="N138" s="7">
        <v>4</v>
      </c>
      <c r="O138" s="8" t="s">
        <v>14</v>
      </c>
      <c r="P138" s="7">
        <f t="shared" si="12"/>
        <v>191.85</v>
      </c>
      <c r="Q138" s="28">
        <f t="shared" si="13"/>
        <v>-4</v>
      </c>
      <c r="R138" s="24">
        <f t="shared" si="14"/>
        <v>-4.0356500000000057</v>
      </c>
      <c r="S138" s="25">
        <f t="shared" si="15"/>
        <v>187.81434999999999</v>
      </c>
      <c r="T138" s="26">
        <f t="shared" si="16"/>
        <v>0.44525547445255476</v>
      </c>
      <c r="U138" s="12">
        <f t="shared" si="17"/>
        <v>-2.1035444357571039E-2</v>
      </c>
      <c r="V138">
        <f>COUNTIF($L$2:L138,1)</f>
        <v>61</v>
      </c>
      <c r="W138">
        <v>137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</row>
    <row r="139" spans="1:245" ht="15" customHeight="1" x14ac:dyDescent="0.2">
      <c r="A139" s="3">
        <v>138</v>
      </c>
      <c r="B139" s="4">
        <v>43799</v>
      </c>
      <c r="C139" s="3" t="s">
        <v>390</v>
      </c>
      <c r="D139" s="3" t="s">
        <v>40</v>
      </c>
      <c r="E139" s="3">
        <v>1</v>
      </c>
      <c r="F139" s="3" t="s">
        <v>46</v>
      </c>
      <c r="G139" s="3" t="s">
        <v>23</v>
      </c>
      <c r="H139" s="3" t="s">
        <v>25</v>
      </c>
      <c r="I139" s="3" t="s">
        <v>13</v>
      </c>
      <c r="J139" s="5" t="s">
        <v>391</v>
      </c>
      <c r="K139" s="23"/>
      <c r="L139" s="6" t="s">
        <v>15</v>
      </c>
      <c r="M139" s="7">
        <v>2.6</v>
      </c>
      <c r="N139" s="7">
        <v>1</v>
      </c>
      <c r="O139" s="8" t="s">
        <v>14</v>
      </c>
      <c r="P139" s="7">
        <f t="shared" si="12"/>
        <v>192.85</v>
      </c>
      <c r="Q139" s="28">
        <f t="shared" si="13"/>
        <v>-1</v>
      </c>
      <c r="R139" s="24">
        <f t="shared" si="14"/>
        <v>-5.0356500000000057</v>
      </c>
      <c r="S139" s="25">
        <f t="shared" si="15"/>
        <v>187.81434999999999</v>
      </c>
      <c r="T139" s="26">
        <f t="shared" si="16"/>
        <v>0.4420289855072464</v>
      </c>
      <c r="U139" s="12">
        <f t="shared" si="17"/>
        <v>-2.6111744879439999E-2</v>
      </c>
      <c r="V139">
        <f>COUNTIF($L$2:L139,1)</f>
        <v>61</v>
      </c>
      <c r="W139">
        <v>138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</row>
    <row r="140" spans="1:245" ht="25.5" x14ac:dyDescent="0.2">
      <c r="A140" s="3">
        <v>139</v>
      </c>
      <c r="B140" s="4">
        <v>43799</v>
      </c>
      <c r="C140" s="3" t="s">
        <v>392</v>
      </c>
      <c r="D140" s="3" t="s">
        <v>40</v>
      </c>
      <c r="E140" s="3">
        <v>2</v>
      </c>
      <c r="F140" s="3" t="s">
        <v>74</v>
      </c>
      <c r="G140" s="3" t="s">
        <v>23</v>
      </c>
      <c r="H140" s="3" t="s">
        <v>28</v>
      </c>
      <c r="I140" s="3" t="s">
        <v>13</v>
      </c>
      <c r="J140" s="5" t="s">
        <v>393</v>
      </c>
      <c r="K140" s="23" t="s">
        <v>193</v>
      </c>
      <c r="L140" s="6" t="s">
        <v>15</v>
      </c>
      <c r="M140" s="7">
        <v>2.04</v>
      </c>
      <c r="N140" s="7">
        <v>1.5</v>
      </c>
      <c r="O140" s="8" t="s">
        <v>21</v>
      </c>
      <c r="P140" s="7">
        <f t="shared" si="12"/>
        <v>194.35</v>
      </c>
      <c r="Q140" s="28">
        <f t="shared" si="13"/>
        <v>-1.5</v>
      </c>
      <c r="R140" s="24">
        <f t="shared" si="14"/>
        <v>-6.5356500000000057</v>
      </c>
      <c r="S140" s="25">
        <f t="shared" si="15"/>
        <v>187.81434999999999</v>
      </c>
      <c r="T140" s="26">
        <f t="shared" si="16"/>
        <v>0.43884892086330934</v>
      </c>
      <c r="U140" s="12">
        <f t="shared" si="17"/>
        <v>-3.3628248006174449E-2</v>
      </c>
      <c r="V140">
        <f>COUNTIF($L$2:L140,1)</f>
        <v>61</v>
      </c>
      <c r="W140">
        <v>139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</row>
    <row r="141" spans="1:245" ht="25.5" x14ac:dyDescent="0.2">
      <c r="A141" s="3">
        <v>140</v>
      </c>
      <c r="B141" s="4">
        <v>43799</v>
      </c>
      <c r="C141" s="3" t="s">
        <v>394</v>
      </c>
      <c r="D141" s="3" t="s">
        <v>36</v>
      </c>
      <c r="E141" s="3">
        <v>2</v>
      </c>
      <c r="F141" s="3" t="s">
        <v>44</v>
      </c>
      <c r="G141" s="3" t="s">
        <v>51</v>
      </c>
      <c r="H141" s="3" t="s">
        <v>25</v>
      </c>
      <c r="I141" s="3" t="s">
        <v>13</v>
      </c>
      <c r="J141" s="13" t="s">
        <v>395</v>
      </c>
      <c r="K141" s="23"/>
      <c r="L141" s="6" t="s">
        <v>15</v>
      </c>
      <c r="M141" s="7">
        <v>2.032</v>
      </c>
      <c r="N141" s="7">
        <v>2</v>
      </c>
      <c r="O141" s="8" t="s">
        <v>14</v>
      </c>
      <c r="P141" s="7">
        <f t="shared" si="12"/>
        <v>196.35</v>
      </c>
      <c r="Q141" s="28">
        <f t="shared" si="13"/>
        <v>-2</v>
      </c>
      <c r="R141" s="24">
        <f t="shared" si="14"/>
        <v>-8.5356500000000057</v>
      </c>
      <c r="S141" s="25">
        <f t="shared" si="15"/>
        <v>187.81434999999999</v>
      </c>
      <c r="T141" s="26">
        <f t="shared" si="16"/>
        <v>0.43571428571428572</v>
      </c>
      <c r="U141" s="12">
        <f t="shared" si="17"/>
        <v>-4.3471606824548023E-2</v>
      </c>
      <c r="V141">
        <f>COUNTIF($L$2:L141,1)</f>
        <v>61</v>
      </c>
      <c r="W141">
        <v>140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</row>
    <row r="142" spans="1:245" ht="25.5" x14ac:dyDescent="0.2">
      <c r="A142" s="3">
        <v>141</v>
      </c>
      <c r="B142" s="4">
        <v>43799</v>
      </c>
      <c r="C142" s="3" t="s">
        <v>396</v>
      </c>
      <c r="D142" s="3" t="s">
        <v>40</v>
      </c>
      <c r="E142" s="3">
        <v>2</v>
      </c>
      <c r="F142" s="3" t="s">
        <v>68</v>
      </c>
      <c r="G142" s="3" t="s">
        <v>23</v>
      </c>
      <c r="H142" s="3" t="s">
        <v>25</v>
      </c>
      <c r="I142" s="3" t="s">
        <v>13</v>
      </c>
      <c r="J142" s="13" t="s">
        <v>397</v>
      </c>
      <c r="K142" s="23"/>
      <c r="L142" s="6" t="s">
        <v>16</v>
      </c>
      <c r="M142" s="7">
        <v>2.16</v>
      </c>
      <c r="N142" s="7">
        <v>1</v>
      </c>
      <c r="O142" s="8" t="s">
        <v>14</v>
      </c>
      <c r="P142" s="7">
        <f t="shared" si="12"/>
        <v>197.35</v>
      </c>
      <c r="Q142" s="27">
        <f t="shared" si="13"/>
        <v>1.1600000000000001</v>
      </c>
      <c r="R142" s="24">
        <f t="shared" si="14"/>
        <v>-7.3756500000000056</v>
      </c>
      <c r="S142" s="25">
        <f t="shared" si="15"/>
        <v>189.97434999999999</v>
      </c>
      <c r="T142" s="26">
        <f t="shared" si="16"/>
        <v>0.43971631205673761</v>
      </c>
      <c r="U142" s="12">
        <f t="shared" si="17"/>
        <v>-3.7373448188497631E-2</v>
      </c>
      <c r="V142">
        <f>COUNTIF($L$2:L142,1)</f>
        <v>62</v>
      </c>
      <c r="W142">
        <v>141</v>
      </c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</row>
    <row r="143" spans="1:245" ht="25.5" x14ac:dyDescent="0.2">
      <c r="A143" s="3">
        <v>142</v>
      </c>
      <c r="B143" s="4">
        <v>43799</v>
      </c>
      <c r="C143" s="3" t="s">
        <v>398</v>
      </c>
      <c r="D143" s="3" t="s">
        <v>40</v>
      </c>
      <c r="E143" s="3">
        <v>2</v>
      </c>
      <c r="F143" s="3" t="s">
        <v>399</v>
      </c>
      <c r="G143" s="3" t="s">
        <v>27</v>
      </c>
      <c r="H143" s="3" t="s">
        <v>28</v>
      </c>
      <c r="I143" s="3" t="s">
        <v>13</v>
      </c>
      <c r="J143" s="13" t="s">
        <v>268</v>
      </c>
      <c r="K143" s="23"/>
      <c r="L143" s="6" t="s">
        <v>16</v>
      </c>
      <c r="M143" s="7">
        <v>2.17</v>
      </c>
      <c r="N143" s="7">
        <v>1.5</v>
      </c>
      <c r="O143" s="8" t="s">
        <v>21</v>
      </c>
      <c r="P143" s="7">
        <f t="shared" si="12"/>
        <v>198.85</v>
      </c>
      <c r="Q143" s="27">
        <f t="shared" si="13"/>
        <v>1.5922499999999999</v>
      </c>
      <c r="R143" s="24">
        <f t="shared" si="14"/>
        <v>-5.7834000000000056</v>
      </c>
      <c r="S143" s="25">
        <f t="shared" si="15"/>
        <v>193.06659999999999</v>
      </c>
      <c r="T143" s="26">
        <f t="shared" si="16"/>
        <v>0.44366197183098594</v>
      </c>
      <c r="U143" s="12">
        <f t="shared" si="17"/>
        <v>-2.9084234347498118E-2</v>
      </c>
      <c r="V143">
        <f>COUNTIF($L$2:L143,1)</f>
        <v>63</v>
      </c>
      <c r="W143">
        <v>142</v>
      </c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</row>
    <row r="144" spans="1:245" ht="25.5" x14ac:dyDescent="0.2">
      <c r="A144" s="3">
        <v>143</v>
      </c>
      <c r="B144" s="4">
        <v>43799</v>
      </c>
      <c r="C144" s="3" t="s">
        <v>400</v>
      </c>
      <c r="D144" s="3" t="s">
        <v>40</v>
      </c>
      <c r="E144" s="3">
        <v>2</v>
      </c>
      <c r="F144" s="3" t="s">
        <v>115</v>
      </c>
      <c r="G144" s="3" t="s">
        <v>23</v>
      </c>
      <c r="H144" s="3" t="s">
        <v>25</v>
      </c>
      <c r="I144" s="3" t="s">
        <v>13</v>
      </c>
      <c r="J144" s="13" t="s">
        <v>401</v>
      </c>
      <c r="K144" s="23" t="s">
        <v>193</v>
      </c>
      <c r="L144" s="6" t="s">
        <v>15</v>
      </c>
      <c r="M144" s="7">
        <v>2.1960000000000002</v>
      </c>
      <c r="N144" s="7">
        <v>1.5</v>
      </c>
      <c r="O144" s="8" t="s">
        <v>14</v>
      </c>
      <c r="P144" s="7">
        <f t="shared" si="12"/>
        <v>200.35</v>
      </c>
      <c r="Q144" s="28">
        <f t="shared" si="13"/>
        <v>-1.5</v>
      </c>
      <c r="R144" s="24">
        <f t="shared" si="14"/>
        <v>-7.2834000000000056</v>
      </c>
      <c r="S144" s="25">
        <f t="shared" si="15"/>
        <v>193.06659999999999</v>
      </c>
      <c r="T144" s="26">
        <f t="shared" si="16"/>
        <v>0.44055944055944057</v>
      </c>
      <c r="U144" s="12">
        <f t="shared" si="17"/>
        <v>-3.6353381582231101E-2</v>
      </c>
      <c r="V144">
        <f>COUNTIF($L$2:L144,1)</f>
        <v>63</v>
      </c>
      <c r="W144">
        <v>143</v>
      </c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</row>
    <row r="145" spans="1:245" ht="38.25" x14ac:dyDescent="0.2">
      <c r="A145" s="3">
        <v>144</v>
      </c>
      <c r="B145" s="4">
        <v>43800</v>
      </c>
      <c r="C145" s="3" t="s">
        <v>402</v>
      </c>
      <c r="D145" s="3" t="s">
        <v>40</v>
      </c>
      <c r="E145" s="3">
        <v>3</v>
      </c>
      <c r="F145" s="3" t="s">
        <v>403</v>
      </c>
      <c r="G145" s="3" t="s">
        <v>23</v>
      </c>
      <c r="H145" s="3" t="s">
        <v>28</v>
      </c>
      <c r="I145" s="3" t="s">
        <v>13</v>
      </c>
      <c r="J145" s="13" t="s">
        <v>404</v>
      </c>
      <c r="K145" s="23"/>
      <c r="L145" s="6" t="s">
        <v>16</v>
      </c>
      <c r="M145" s="7">
        <v>2</v>
      </c>
      <c r="N145" s="7">
        <v>2</v>
      </c>
      <c r="O145" s="8" t="s">
        <v>21</v>
      </c>
      <c r="P145" s="7">
        <f t="shared" si="12"/>
        <v>202.35</v>
      </c>
      <c r="Q145" s="27">
        <f t="shared" si="13"/>
        <v>1.7999999999999998</v>
      </c>
      <c r="R145" s="24">
        <f t="shared" si="14"/>
        <v>-5.4834000000000058</v>
      </c>
      <c r="S145" s="25">
        <f t="shared" si="15"/>
        <v>196.86659999999998</v>
      </c>
      <c r="T145" s="26">
        <f t="shared" si="16"/>
        <v>0.44444444444444442</v>
      </c>
      <c r="U145" s="12">
        <f t="shared" si="17"/>
        <v>-2.7098591549295861E-2</v>
      </c>
      <c r="V145">
        <f>COUNTIF($L$2:L145,1)</f>
        <v>64</v>
      </c>
      <c r="W145">
        <v>144</v>
      </c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</row>
    <row r="146" spans="1:245" ht="15" customHeight="1" x14ac:dyDescent="0.2">
      <c r="A146" s="3">
        <v>145</v>
      </c>
      <c r="B146" s="4">
        <v>43800</v>
      </c>
      <c r="C146" s="3" t="s">
        <v>405</v>
      </c>
      <c r="D146" s="3" t="s">
        <v>40</v>
      </c>
      <c r="E146" s="3">
        <v>1</v>
      </c>
      <c r="F146" s="3" t="s">
        <v>38</v>
      </c>
      <c r="G146" s="3" t="s">
        <v>27</v>
      </c>
      <c r="H146" s="3" t="s">
        <v>25</v>
      </c>
      <c r="I146" s="3" t="s">
        <v>13</v>
      </c>
      <c r="J146" s="5" t="s">
        <v>33</v>
      </c>
      <c r="K146" s="23"/>
      <c r="L146" s="6" t="s">
        <v>15</v>
      </c>
      <c r="M146" s="7">
        <v>2.2000000000000002</v>
      </c>
      <c r="N146" s="7">
        <v>2</v>
      </c>
      <c r="O146" s="8" t="s">
        <v>14</v>
      </c>
      <c r="P146" s="7">
        <f t="shared" si="12"/>
        <v>204.35</v>
      </c>
      <c r="Q146" s="28">
        <f t="shared" si="13"/>
        <v>-2</v>
      </c>
      <c r="R146" s="24">
        <f t="shared" si="14"/>
        <v>-7.4834000000000058</v>
      </c>
      <c r="S146" s="25">
        <f t="shared" si="15"/>
        <v>196.86659999999998</v>
      </c>
      <c r="T146" s="26">
        <f t="shared" si="16"/>
        <v>0.44137931034482758</v>
      </c>
      <c r="U146" s="12">
        <f t="shared" si="17"/>
        <v>-3.6620504037191179E-2</v>
      </c>
      <c r="V146">
        <f>COUNTIF($L$2:L146,1)</f>
        <v>64</v>
      </c>
      <c r="W146">
        <v>145</v>
      </c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</row>
    <row r="147" spans="1:245" ht="15" customHeight="1" x14ac:dyDescent="0.2">
      <c r="A147" s="3">
        <v>146</v>
      </c>
      <c r="B147" s="4">
        <v>43800</v>
      </c>
      <c r="C147" s="3" t="s">
        <v>406</v>
      </c>
      <c r="D147" s="3" t="s">
        <v>40</v>
      </c>
      <c r="E147" s="3">
        <v>1</v>
      </c>
      <c r="F147" s="3">
        <v>2</v>
      </c>
      <c r="G147" s="3" t="s">
        <v>27</v>
      </c>
      <c r="H147" s="3" t="s">
        <v>25</v>
      </c>
      <c r="I147" s="3" t="s">
        <v>13</v>
      </c>
      <c r="J147" s="13" t="s">
        <v>57</v>
      </c>
      <c r="K147" s="23"/>
      <c r="L147" s="6" t="s">
        <v>16</v>
      </c>
      <c r="M147" s="7">
        <v>2</v>
      </c>
      <c r="N147" s="7">
        <v>1.5</v>
      </c>
      <c r="O147" s="8" t="s">
        <v>14</v>
      </c>
      <c r="P147" s="7">
        <f t="shared" si="12"/>
        <v>205.85</v>
      </c>
      <c r="Q147" s="27">
        <f t="shared" si="13"/>
        <v>1.5</v>
      </c>
      <c r="R147" s="24">
        <f t="shared" si="14"/>
        <v>-5.9834000000000058</v>
      </c>
      <c r="S147" s="25">
        <f t="shared" si="15"/>
        <v>199.86659999999998</v>
      </c>
      <c r="T147" s="26">
        <f t="shared" si="16"/>
        <v>0.4452054794520548</v>
      </c>
      <c r="U147" s="12">
        <f t="shared" si="17"/>
        <v>-2.9066796210833214E-2</v>
      </c>
      <c r="V147">
        <f>COUNTIF($L$2:L147,1)</f>
        <v>65</v>
      </c>
      <c r="W147">
        <v>146</v>
      </c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</row>
    <row r="148" spans="1:245" ht="51" x14ac:dyDescent="0.2">
      <c r="A148" s="3">
        <v>147</v>
      </c>
      <c r="B148" s="4">
        <v>43800</v>
      </c>
      <c r="C148" s="3" t="s">
        <v>407</v>
      </c>
      <c r="D148" s="3" t="s">
        <v>40</v>
      </c>
      <c r="E148" s="3">
        <v>4</v>
      </c>
      <c r="F148" s="3" t="s">
        <v>408</v>
      </c>
      <c r="G148" s="3" t="s">
        <v>23</v>
      </c>
      <c r="H148" s="3" t="s">
        <v>25</v>
      </c>
      <c r="I148" s="3" t="s">
        <v>13</v>
      </c>
      <c r="J148" s="13" t="s">
        <v>425</v>
      </c>
      <c r="K148" s="23" t="s">
        <v>409</v>
      </c>
      <c r="L148" s="6" t="s">
        <v>15</v>
      </c>
      <c r="M148" s="7">
        <v>11</v>
      </c>
      <c r="N148" s="7">
        <v>0.5</v>
      </c>
      <c r="O148" s="8" t="s">
        <v>14</v>
      </c>
      <c r="P148" s="7">
        <f t="shared" si="12"/>
        <v>206.35</v>
      </c>
      <c r="Q148" s="28">
        <f t="shared" si="13"/>
        <v>-0.5</v>
      </c>
      <c r="R148" s="24">
        <f t="shared" si="14"/>
        <v>-6.4834000000000058</v>
      </c>
      <c r="S148" s="25">
        <f t="shared" si="15"/>
        <v>199.86659999999998</v>
      </c>
      <c r="T148" s="26">
        <f t="shared" si="16"/>
        <v>0.44217687074829931</v>
      </c>
      <c r="U148" s="12">
        <f t="shared" si="17"/>
        <v>-3.1419433002180849E-2</v>
      </c>
      <c r="V148">
        <f>COUNTIF($L$2:L148,1)</f>
        <v>65</v>
      </c>
      <c r="W148">
        <v>147</v>
      </c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</row>
    <row r="149" spans="1:245" ht="25.5" x14ac:dyDescent="0.2">
      <c r="A149" s="3">
        <v>148</v>
      </c>
      <c r="B149" s="4">
        <v>43800</v>
      </c>
      <c r="C149" s="3" t="s">
        <v>410</v>
      </c>
      <c r="D149" s="3" t="s">
        <v>40</v>
      </c>
      <c r="E149" s="3">
        <v>2</v>
      </c>
      <c r="F149" s="3" t="s">
        <v>411</v>
      </c>
      <c r="G149" s="3" t="s">
        <v>23</v>
      </c>
      <c r="H149" s="3" t="s">
        <v>25</v>
      </c>
      <c r="I149" s="3" t="s">
        <v>13</v>
      </c>
      <c r="J149" s="13" t="s">
        <v>412</v>
      </c>
      <c r="K149" s="23" t="s">
        <v>193</v>
      </c>
      <c r="L149" s="6" t="s">
        <v>15</v>
      </c>
      <c r="M149" s="7">
        <v>2.17</v>
      </c>
      <c r="N149" s="7">
        <v>2</v>
      </c>
      <c r="O149" s="8" t="s">
        <v>14</v>
      </c>
      <c r="P149" s="7">
        <f t="shared" si="12"/>
        <v>208.35</v>
      </c>
      <c r="Q149" s="28">
        <f t="shared" si="13"/>
        <v>-2</v>
      </c>
      <c r="R149" s="24">
        <f t="shared" si="14"/>
        <v>-8.4834000000000067</v>
      </c>
      <c r="S149" s="25">
        <f t="shared" si="15"/>
        <v>199.86659999999998</v>
      </c>
      <c r="T149" s="26">
        <f t="shared" si="16"/>
        <v>0.4391891891891892</v>
      </c>
      <c r="U149" s="12">
        <f t="shared" si="17"/>
        <v>-4.0717062634989289E-2</v>
      </c>
      <c r="V149">
        <f>COUNTIF($L$2:L149,1)</f>
        <v>65</v>
      </c>
      <c r="W149">
        <v>148</v>
      </c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</row>
    <row r="150" spans="1:245" ht="25.5" x14ac:dyDescent="0.2">
      <c r="A150" s="3">
        <v>149</v>
      </c>
      <c r="B150" s="4">
        <v>43800</v>
      </c>
      <c r="C150" s="3" t="s">
        <v>413</v>
      </c>
      <c r="D150" s="3" t="s">
        <v>40</v>
      </c>
      <c r="E150" s="3">
        <v>2</v>
      </c>
      <c r="F150" s="3" t="s">
        <v>414</v>
      </c>
      <c r="G150" s="3" t="s">
        <v>23</v>
      </c>
      <c r="H150" s="3" t="s">
        <v>24</v>
      </c>
      <c r="I150" s="3" t="s">
        <v>13</v>
      </c>
      <c r="J150" s="13" t="s">
        <v>415</v>
      </c>
      <c r="K150" s="23" t="s">
        <v>416</v>
      </c>
      <c r="L150" s="6" t="s">
        <v>15</v>
      </c>
      <c r="M150" s="7">
        <v>2.25</v>
      </c>
      <c r="N150" s="7">
        <v>1</v>
      </c>
      <c r="O150" s="8" t="s">
        <v>21</v>
      </c>
      <c r="P150" s="7">
        <f t="shared" si="12"/>
        <v>209.35</v>
      </c>
      <c r="Q150" s="28">
        <f t="shared" si="13"/>
        <v>-1</v>
      </c>
      <c r="R150" s="24">
        <f t="shared" si="14"/>
        <v>-9.4834000000000067</v>
      </c>
      <c r="S150" s="25">
        <f t="shared" si="15"/>
        <v>199.86659999999998</v>
      </c>
      <c r="T150" s="26">
        <f t="shared" si="16"/>
        <v>0.43624161073825501</v>
      </c>
      <c r="U150" s="12">
        <f t="shared" si="17"/>
        <v>-4.5299259613088214E-2</v>
      </c>
      <c r="V150">
        <f>COUNTIF($L$2:L150,1)</f>
        <v>65</v>
      </c>
      <c r="W150">
        <v>149</v>
      </c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</row>
    <row r="151" spans="1:245" ht="38.25" x14ac:dyDescent="0.2">
      <c r="A151" s="3">
        <v>150</v>
      </c>
      <c r="B151" s="4">
        <v>43800</v>
      </c>
      <c r="C151" s="3" t="s">
        <v>417</v>
      </c>
      <c r="D151" s="3" t="s">
        <v>40</v>
      </c>
      <c r="E151" s="3">
        <v>3</v>
      </c>
      <c r="F151" s="3" t="s">
        <v>418</v>
      </c>
      <c r="G151" s="3" t="s">
        <v>27</v>
      </c>
      <c r="H151" s="3" t="s">
        <v>28</v>
      </c>
      <c r="I151" s="3" t="s">
        <v>13</v>
      </c>
      <c r="J151" s="13" t="s">
        <v>419</v>
      </c>
      <c r="K151" s="23"/>
      <c r="L151" s="6" t="s">
        <v>15</v>
      </c>
      <c r="M151" s="7">
        <v>3.19</v>
      </c>
      <c r="N151" s="7">
        <v>1</v>
      </c>
      <c r="O151" s="8" t="s">
        <v>21</v>
      </c>
      <c r="P151" s="7">
        <f t="shared" si="12"/>
        <v>210.35</v>
      </c>
      <c r="Q151" s="28">
        <f t="shared" si="13"/>
        <v>-1</v>
      </c>
      <c r="R151" s="24">
        <f t="shared" si="14"/>
        <v>-10.483400000000007</v>
      </c>
      <c r="S151" s="25">
        <f t="shared" si="15"/>
        <v>199.86659999999998</v>
      </c>
      <c r="T151" s="26">
        <f t="shared" si="16"/>
        <v>0.43333333333333335</v>
      </c>
      <c r="U151" s="12">
        <f t="shared" si="17"/>
        <v>-4.9837889232232077E-2</v>
      </c>
      <c r="V151">
        <f>COUNTIF($L$2:L151,1)</f>
        <v>65</v>
      </c>
      <c r="W151">
        <v>150</v>
      </c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</row>
    <row r="152" spans="1:245" ht="13.5" customHeight="1" x14ac:dyDescent="0.2">
      <c r="A152" s="3">
        <v>151</v>
      </c>
      <c r="B152" s="4">
        <v>43800</v>
      </c>
      <c r="C152" s="3" t="s">
        <v>420</v>
      </c>
      <c r="D152" s="3" t="s">
        <v>123</v>
      </c>
      <c r="E152" s="3">
        <v>6</v>
      </c>
      <c r="F152" s="3">
        <v>1</v>
      </c>
      <c r="G152" s="3" t="s">
        <v>23</v>
      </c>
      <c r="H152" s="3" t="s">
        <v>24</v>
      </c>
      <c r="I152" s="3" t="s">
        <v>13</v>
      </c>
      <c r="J152" s="5" t="s">
        <v>421</v>
      </c>
      <c r="K152" s="23"/>
      <c r="L152" s="6" t="s">
        <v>15</v>
      </c>
      <c r="M152" s="7">
        <v>14.52</v>
      </c>
      <c r="N152" s="7">
        <v>0.5</v>
      </c>
      <c r="O152" s="8" t="s">
        <v>21</v>
      </c>
      <c r="P152" s="7">
        <f t="shared" si="12"/>
        <v>210.85</v>
      </c>
      <c r="Q152" s="28">
        <f t="shared" si="13"/>
        <v>-0.5</v>
      </c>
      <c r="R152" s="24">
        <f t="shared" si="14"/>
        <v>-10.983400000000007</v>
      </c>
      <c r="S152" s="25">
        <f t="shared" si="15"/>
        <v>199.86659999999998</v>
      </c>
      <c r="T152" s="26">
        <f t="shared" si="16"/>
        <v>0.43046357615894038</v>
      </c>
      <c r="U152" s="12">
        <f t="shared" si="17"/>
        <v>-5.2091059995257379E-2</v>
      </c>
      <c r="V152">
        <f>COUNTIF($L$2:L152,1)</f>
        <v>65</v>
      </c>
      <c r="W152">
        <v>151</v>
      </c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</row>
    <row r="153" spans="1:245" ht="38.25" x14ac:dyDescent="0.2">
      <c r="A153" s="3">
        <v>152</v>
      </c>
      <c r="B153" s="4">
        <v>43800</v>
      </c>
      <c r="C153" s="3" t="s">
        <v>422</v>
      </c>
      <c r="D153" s="3" t="s">
        <v>123</v>
      </c>
      <c r="E153" s="3">
        <v>3</v>
      </c>
      <c r="F153" s="3" t="s">
        <v>423</v>
      </c>
      <c r="G153" s="3" t="s">
        <v>23</v>
      </c>
      <c r="H153" s="3" t="s">
        <v>25</v>
      </c>
      <c r="I153" s="3" t="s">
        <v>13</v>
      </c>
      <c r="J153" s="13" t="s">
        <v>424</v>
      </c>
      <c r="K153" s="23" t="s">
        <v>45</v>
      </c>
      <c r="L153" s="6" t="s">
        <v>15</v>
      </c>
      <c r="M153" s="7">
        <v>1.9770000000000001</v>
      </c>
      <c r="N153" s="7">
        <v>3</v>
      </c>
      <c r="O153" s="8" t="s">
        <v>14</v>
      </c>
      <c r="P153" s="7">
        <f t="shared" si="12"/>
        <v>213.85</v>
      </c>
      <c r="Q153" s="28">
        <f t="shared" si="13"/>
        <v>-3</v>
      </c>
      <c r="R153" s="24">
        <f t="shared" si="14"/>
        <v>-13.983400000000007</v>
      </c>
      <c r="S153" s="25">
        <f t="shared" si="15"/>
        <v>199.86659999999998</v>
      </c>
      <c r="T153" s="26">
        <f t="shared" si="16"/>
        <v>0.42763157894736842</v>
      </c>
      <c r="U153" s="12">
        <f t="shared" si="17"/>
        <v>-6.538882394201552E-2</v>
      </c>
      <c r="V153">
        <f>COUNTIF($L$2:L153,1)</f>
        <v>65</v>
      </c>
      <c r="W153">
        <v>152</v>
      </c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</row>
  </sheetData>
  <sheetProtection selectLockedCells="1" selectUnlockedCells="1"/>
  <autoFilter ref="A1:IK153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November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2019-12-16T11:01:07Z</dcterms:modified>
</cp:coreProperties>
</file>