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B6559469-5322-4B7D-97F1-38EFABF10C54}" xr6:coauthVersionLast="41" xr6:coauthVersionMax="44" xr10:uidLastSave="{00000000-0000-0000-0000-000000000000}"/>
  <bookViews>
    <workbookView xWindow="-120" yWindow="-120" windowWidth="29040" windowHeight="15840" tabRatio="282" xr2:uid="{00000000-000D-0000-FFFF-FFFF00000000}"/>
  </bookViews>
  <sheets>
    <sheet name="September" sheetId="1" r:id="rId1"/>
  </sheets>
  <definedNames>
    <definedName name="__Anonymous_Sheet_DB__1">September!#REF!</definedName>
    <definedName name="__xlnm._FilterDatabase" localSheetId="0">September!#REF!</definedName>
    <definedName name="__xlnm._FilterDatabase_1">September!#REF!</definedName>
    <definedName name="_xlnm._FilterDatabase" localSheetId="0" hidden="1">September!$A$1:$IK$144</definedName>
    <definedName name="Excel_BuiltIn__FilterDatabase" localSheetId="0">September!#REF!</definedName>
    <definedName name="Excel_BuiltIn__FilterDatabase_1">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44" i="1" l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 l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 l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 l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 l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P5" i="1"/>
  <c r="S3" i="1"/>
  <c r="U3" i="1" s="1"/>
  <c r="S4" i="1" l="1"/>
  <c r="U4" i="1" s="1"/>
  <c r="R44" i="1"/>
  <c r="P6" i="1"/>
  <c r="S5" i="1"/>
  <c r="U5" i="1" s="1"/>
  <c r="R45" i="1" l="1"/>
  <c r="P7" i="1"/>
  <c r="S6" i="1"/>
  <c r="U6" i="1" s="1"/>
  <c r="R46" i="1" l="1"/>
  <c r="P8" i="1"/>
  <c r="S7" i="1"/>
  <c r="U7" i="1" s="1"/>
  <c r="R47" i="1" l="1"/>
  <c r="P9" i="1"/>
  <c r="S8" i="1"/>
  <c r="U8" i="1" s="1"/>
  <c r="R48" i="1" l="1"/>
  <c r="P10" i="1"/>
  <c r="P11" i="1" s="1"/>
  <c r="S9" i="1"/>
  <c r="U9" i="1" s="1"/>
  <c r="R49" i="1" l="1"/>
  <c r="P12" i="1"/>
  <c r="S11" i="1"/>
  <c r="U11" i="1" s="1"/>
  <c r="S10" i="1"/>
  <c r="U10" i="1" s="1"/>
  <c r="R50" i="1" l="1"/>
  <c r="P13" i="1"/>
  <c r="S12" i="1"/>
  <c r="U12" i="1" s="1"/>
  <c r="R51" i="1" l="1"/>
  <c r="P14" i="1"/>
  <c r="S13" i="1"/>
  <c r="U13" i="1" s="1"/>
  <c r="R52" i="1" l="1"/>
  <c r="S14" i="1"/>
  <c r="U14" i="1" s="1"/>
  <c r="P15" i="1"/>
  <c r="R53" i="1" l="1"/>
  <c r="S15" i="1"/>
  <c r="U15" i="1" s="1"/>
  <c r="P16" i="1"/>
  <c r="R54" i="1" l="1"/>
  <c r="P17" i="1"/>
  <c r="S16" i="1"/>
  <c r="U16" i="1" s="1"/>
  <c r="R55" i="1" l="1"/>
  <c r="P18" i="1"/>
  <c r="S17" i="1"/>
  <c r="U17" i="1" s="1"/>
  <c r="R56" i="1" l="1"/>
  <c r="P19" i="1"/>
  <c r="S18" i="1"/>
  <c r="U18" i="1" s="1"/>
  <c r="R57" i="1" l="1"/>
  <c r="P20" i="1"/>
  <c r="S19" i="1"/>
  <c r="U19" i="1" s="1"/>
  <c r="R58" i="1" l="1"/>
  <c r="P21" i="1"/>
  <c r="S20" i="1"/>
  <c r="U20" i="1" s="1"/>
  <c r="R59" i="1" l="1"/>
  <c r="S21" i="1"/>
  <c r="U21" i="1" s="1"/>
  <c r="P22" i="1"/>
  <c r="R60" i="1" l="1"/>
  <c r="S22" i="1"/>
  <c r="U22" i="1" s="1"/>
  <c r="P23" i="1"/>
  <c r="R61" i="1" l="1"/>
  <c r="S23" i="1"/>
  <c r="U23" i="1" s="1"/>
  <c r="P24" i="1"/>
  <c r="R62" i="1" l="1"/>
  <c r="P25" i="1"/>
  <c r="S24" i="1"/>
  <c r="U24" i="1" s="1"/>
  <c r="R63" i="1" l="1"/>
  <c r="P26" i="1"/>
  <c r="S25" i="1"/>
  <c r="U25" i="1" s="1"/>
  <c r="R64" i="1" l="1"/>
  <c r="S26" i="1"/>
  <c r="U26" i="1" s="1"/>
  <c r="P27" i="1"/>
  <c r="R65" i="1" l="1"/>
  <c r="P28" i="1"/>
  <c r="S27" i="1"/>
  <c r="U27" i="1" s="1"/>
  <c r="R66" i="1" l="1"/>
  <c r="P29" i="1"/>
  <c r="S28" i="1"/>
  <c r="U28" i="1" s="1"/>
  <c r="R67" i="1" l="1"/>
  <c r="P30" i="1"/>
  <c r="S29" i="1"/>
  <c r="U29" i="1" s="1"/>
  <c r="R68" i="1" l="1"/>
  <c r="P31" i="1"/>
  <c r="S30" i="1"/>
  <c r="U30" i="1" s="1"/>
  <c r="R69" i="1" l="1"/>
  <c r="P32" i="1"/>
  <c r="S31" i="1"/>
  <c r="U31" i="1" s="1"/>
  <c r="R70" i="1" l="1"/>
  <c r="P33" i="1"/>
  <c r="S32" i="1"/>
  <c r="U32" i="1" s="1"/>
  <c r="R71" i="1" l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P34" i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S40" i="1" l="1"/>
  <c r="U40" i="1" s="1"/>
  <c r="P41" i="1"/>
  <c r="P42" i="1" l="1"/>
  <c r="S41" i="1"/>
  <c r="U41" i="1" s="1"/>
  <c r="S42" i="1" l="1"/>
  <c r="U42" i="1" s="1"/>
  <c r="P43" i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P72" i="1" s="1"/>
  <c r="S70" i="1"/>
  <c r="U70" i="1" s="1"/>
  <c r="P73" i="1" l="1"/>
  <c r="S72" i="1"/>
  <c r="U72" i="1" s="1"/>
  <c r="S71" i="1"/>
  <c r="U71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S110" i="1" l="1"/>
  <c r="U110" i="1" s="1"/>
  <c r="P111" i="1"/>
  <c r="P112" i="1" l="1"/>
  <c r="S111" i="1"/>
  <c r="U111" i="1" s="1"/>
  <c r="P113" i="1" l="1"/>
  <c r="S112" i="1"/>
  <c r="U112" i="1" s="1"/>
  <c r="S113" i="1" l="1"/>
  <c r="U113" i="1" s="1"/>
  <c r="P114" i="1"/>
  <c r="P115" i="1" l="1"/>
  <c r="S114" i="1"/>
  <c r="U114" i="1" s="1"/>
  <c r="P116" i="1" l="1"/>
  <c r="S115" i="1"/>
  <c r="U115" i="1" s="1"/>
  <c r="P117" i="1" l="1"/>
  <c r="S116" i="1"/>
  <c r="U116" i="1" s="1"/>
  <c r="P118" i="1" l="1"/>
  <c r="S117" i="1"/>
  <c r="U117" i="1" s="1"/>
  <c r="P119" i="1" l="1"/>
  <c r="S118" i="1"/>
  <c r="U118" i="1" s="1"/>
  <c r="P120" i="1" l="1"/>
  <c r="S119" i="1"/>
  <c r="U119" i="1" s="1"/>
  <c r="S120" i="1" l="1"/>
  <c r="U120" i="1" s="1"/>
  <c r="P121" i="1"/>
  <c r="P122" i="1" l="1"/>
  <c r="S121" i="1"/>
  <c r="U121" i="1" s="1"/>
  <c r="P123" i="1" l="1"/>
  <c r="S122" i="1"/>
  <c r="U122" i="1" s="1"/>
  <c r="P124" i="1" l="1"/>
  <c r="S123" i="1"/>
  <c r="U123" i="1" s="1"/>
  <c r="S124" i="1" l="1"/>
  <c r="U124" i="1" s="1"/>
  <c r="P125" i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P130" i="1" l="1"/>
  <c r="S129" i="1"/>
  <c r="U129" i="1" s="1"/>
  <c r="S130" i="1" l="1"/>
  <c r="U130" i="1" s="1"/>
  <c r="P131" i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S138" i="1" l="1"/>
  <c r="U138" i="1" s="1"/>
  <c r="P139" i="1"/>
  <c r="P140" i="1" l="1"/>
  <c r="S139" i="1"/>
  <c r="U139" i="1" s="1"/>
  <c r="P141" i="1" l="1"/>
  <c r="S140" i="1"/>
  <c r="U140" i="1" s="1"/>
  <c r="S141" i="1" l="1"/>
  <c r="U141" i="1" s="1"/>
  <c r="P142" i="1"/>
  <c r="S142" i="1" l="1"/>
  <c r="U142" i="1" s="1"/>
  <c r="P143" i="1"/>
  <c r="S143" i="1" l="1"/>
  <c r="U143" i="1" s="1"/>
  <c r="P144" i="1"/>
  <c r="S144" i="1" s="1"/>
  <c r="U144" i="1" s="1"/>
</calcChain>
</file>

<file path=xl/sharedStrings.xml><?xml version="1.0" encoding="utf-8"?>
<sst xmlns="http://schemas.openxmlformats.org/spreadsheetml/2006/main" count="1296" uniqueCount="335">
  <si>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</si>
  <si>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</si>
  <si>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</si>
  <si>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</si>
  <si>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</si>
  <si>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</si>
  <si>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</si>
  <si>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</si>
  <si>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</si>
  <si>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</si>
  <si>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</si>
  <si>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</si>
  <si>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</si>
  <si>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</si>
  <si>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</si>
  <si>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</si>
  <si>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</si>
  <si>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</si>
  <si>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</si>
  <si>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</si>
  <si>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</si>
  <si>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</si>
  <si>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</si>
  <si>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</si>
  <si>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</si>
  <si>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</si>
  <si>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</si>
  <si>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asian</t>
  </si>
  <si>
    <t>df</t>
  </si>
  <si>
    <t>betano</t>
  </si>
  <si>
    <t>1 asian -1,75</t>
  </si>
  <si>
    <t>0-1</t>
  </si>
  <si>
    <t>Fussball</t>
  </si>
  <si>
    <t>Amateure</t>
  </si>
  <si>
    <t>2 asian 0</t>
  </si>
  <si>
    <t>2-0</t>
  </si>
  <si>
    <t>0-2</t>
  </si>
  <si>
    <t>1 H2H</t>
  </si>
  <si>
    <t>2 asian -1</t>
  </si>
  <si>
    <t>1
2 asian -1,5</t>
  </si>
  <si>
    <t>1
1</t>
  </si>
  <si>
    <t>betfair</t>
  </si>
  <si>
    <t>Hertha 06 - BW Berlin</t>
  </si>
  <si>
    <t>Neustrelitz - Stendal
Wegberg - Arnoldsweiler</t>
  </si>
  <si>
    <t>1-1
1-3</t>
  </si>
  <si>
    <t>Velbert - Ratingen</t>
  </si>
  <si>
    <t>Freiburger - Nöttingen</t>
  </si>
  <si>
    <t>Union Neu - Husumer
Sasel - Teutonia</t>
  </si>
  <si>
    <t>1X
X2</t>
  </si>
  <si>
    <t>3-1
0-3</t>
  </si>
  <si>
    <t>Eltersdorf - Kahl</t>
  </si>
  <si>
    <t>8-3</t>
  </si>
  <si>
    <t>Wegberg - Arnoldsweiler
Steinbach - Friedberg
Eddersheim - Waldgirmes</t>
  </si>
  <si>
    <t>1 over 2,5
2 H2H
1 H2H</t>
  </si>
  <si>
    <r>
      <rPr>
        <b/>
        <sz val="10"/>
        <color rgb="FFFF0000"/>
        <rFont val="Arial"/>
        <family val="2"/>
      </rPr>
      <t>1-3</t>
    </r>
    <r>
      <rPr>
        <b/>
        <sz val="10"/>
        <color rgb="FF00B050"/>
        <rFont val="Arial"/>
        <family val="2"/>
      </rPr>
      <t xml:space="preserve">
0-2
3-1</t>
    </r>
  </si>
  <si>
    <t>Atletico - Eibar
Waalwijk - Eindhoven</t>
  </si>
  <si>
    <t>3-2
1-3</t>
  </si>
  <si>
    <t>Grevenbroich - Schonnebeck</t>
  </si>
  <si>
    <t>2 asian -2,5</t>
  </si>
  <si>
    <t>da</t>
  </si>
  <si>
    <t>0-3</t>
  </si>
  <si>
    <t xml:space="preserve">Benesov - Pardubice </t>
  </si>
  <si>
    <t>2 asian +0,75</t>
  </si>
  <si>
    <t>2-1</t>
  </si>
  <si>
    <t>Mörsch - Karlsruhe</t>
  </si>
  <si>
    <t>Testspiel</t>
  </si>
  <si>
    <t>2 asian -7,5 1. Hz</t>
  </si>
  <si>
    <t>1x</t>
  </si>
  <si>
    <t>Live</t>
  </si>
  <si>
    <t>1-6</t>
  </si>
  <si>
    <t>Vestenice - Moravce</t>
  </si>
  <si>
    <t>2 asian -6,25</t>
  </si>
  <si>
    <t>0-6</t>
  </si>
  <si>
    <t>Mantova - Brescia</t>
  </si>
  <si>
    <t>2 asian -1 1. Hz</t>
  </si>
  <si>
    <t>1-1</t>
  </si>
  <si>
    <t>Paide - Pohja</t>
  </si>
  <si>
    <t>1 asian -7,75</t>
  </si>
  <si>
    <t>13-0</t>
  </si>
  <si>
    <t>Schifferstadt - Lautern</t>
  </si>
  <si>
    <t>2 asian -4,75</t>
  </si>
  <si>
    <t>Viktoria - Sonderjyske</t>
  </si>
  <si>
    <t>2 HC -5</t>
  </si>
  <si>
    <t>0-5</t>
  </si>
  <si>
    <t>bitter</t>
  </si>
  <si>
    <t>Frankreich U21 - Albanien U21</t>
  </si>
  <si>
    <t>1 asian -0,75 1. Hz</t>
  </si>
  <si>
    <t>1-0</t>
  </si>
  <si>
    <t>1 asian -2</t>
  </si>
  <si>
    <t>4-0</t>
  </si>
  <si>
    <t>Friedenauer - Hertha 06
Obeneuland - Bremer SV</t>
  </si>
  <si>
    <t>2 asian -0,75
1 asian -1,25</t>
  </si>
  <si>
    <t>1-2
3-1</t>
  </si>
  <si>
    <t>San Marino - Belgien</t>
  </si>
  <si>
    <t>2 asian -4</t>
  </si>
  <si>
    <t>0-4</t>
  </si>
  <si>
    <t>Hanau - Dietkirchen</t>
  </si>
  <si>
    <t>Meiendorfer - Paloma</t>
  </si>
  <si>
    <t>Ilshofen - Ravensburg</t>
  </si>
  <si>
    <t>2 H2H</t>
  </si>
  <si>
    <t>Kickers - Göppinger</t>
  </si>
  <si>
    <t>Seligenporten - Sand
Blumenthaler - Leher</t>
  </si>
  <si>
    <t>2-1
6-0</t>
  </si>
  <si>
    <t>Freiberg - Sandhausen II
Lautern II - Elversberg II</t>
  </si>
  <si>
    <t>over 2,5
over 2,5</t>
  </si>
  <si>
    <r>
      <t xml:space="preserve">5-1
</t>
    </r>
    <r>
      <rPr>
        <b/>
        <sz val="10"/>
        <color rgb="FFFF0000"/>
        <rFont val="Arial"/>
        <family val="2"/>
      </rPr>
      <t>1-0</t>
    </r>
  </si>
  <si>
    <t>Wiesbach - Gonsenheim
Dachau - Pullach</t>
  </si>
  <si>
    <r>
      <t xml:space="preserve">2-5
</t>
    </r>
    <r>
      <rPr>
        <b/>
        <sz val="10"/>
        <color rgb="FFFF0000"/>
        <rFont val="Arial"/>
        <family val="2"/>
      </rPr>
      <t>2-0</t>
    </r>
  </si>
  <si>
    <t>Orijent - Lok Zagreb</t>
  </si>
  <si>
    <t>1-3</t>
  </si>
  <si>
    <t>Neuhof - Ginsheim</t>
  </si>
  <si>
    <t>5-6</t>
  </si>
  <si>
    <t>Freialdenhoven - Wegberg</t>
  </si>
  <si>
    <t>1-4</t>
  </si>
  <si>
    <t>SW Essen - Straelen</t>
  </si>
  <si>
    <t>Lüneburger - Heide</t>
  </si>
  <si>
    <t>1 asian -1,5</t>
  </si>
  <si>
    <t>Monheim - Niederwenigern
Schwabmünchen - Hankofen</t>
  </si>
  <si>
    <t>1 asian -1,25
1</t>
  </si>
  <si>
    <t>3-0
2-0</t>
  </si>
  <si>
    <t>Eckernförder - Husumer
Meinerzhagen - Gütersloh
Arnoldsweiler - Wesseling</t>
  </si>
  <si>
    <t>2
1
1</t>
  </si>
  <si>
    <t>1-4
3-1
4-1</t>
  </si>
  <si>
    <t>Ratingen - SSVg Velbert
Hilden - TVD Velbert</t>
  </si>
  <si>
    <t>X2
X2</t>
  </si>
  <si>
    <t>0-0
1-1</t>
  </si>
  <si>
    <t>Hürth - Düren
Eilendorf - Hennef</t>
  </si>
  <si>
    <t>2 asian 0
2</t>
  </si>
  <si>
    <r>
      <rPr>
        <b/>
        <sz val="10"/>
        <color theme="3" tint="0.39997558519241921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0-2</t>
    </r>
  </si>
  <si>
    <t>Teutonia - Vic Hamburg
Kleve - Nettetal</t>
  </si>
  <si>
    <t>2-2
1-3</t>
  </si>
  <si>
    <t>Bocholt - Cronenberger
Nordirland - Deutschland</t>
  </si>
  <si>
    <t>1
2</t>
  </si>
  <si>
    <t>Jaguars - Chiefs
Medvedev - Nadal</t>
  </si>
  <si>
    <t>NFL/Tennis</t>
  </si>
  <si>
    <t>2
2</t>
  </si>
  <si>
    <t>26-40
2-3</t>
  </si>
  <si>
    <t>Rumänien - Malta</t>
  </si>
  <si>
    <t>1 asian -2,25</t>
  </si>
  <si>
    <t>Podravina - Slaven Belupo</t>
  </si>
  <si>
    <t>2 asian -6,5</t>
  </si>
  <si>
    <t>0-8</t>
  </si>
  <si>
    <t>Rosenborg - Strindheim</t>
  </si>
  <si>
    <t>1 asian -3,25 1. Hz</t>
  </si>
  <si>
    <t>5-0</t>
  </si>
  <si>
    <t>1 asian -8,75</t>
  </si>
  <si>
    <t>7-0</t>
  </si>
  <si>
    <t>Frankreich - Andorra</t>
  </si>
  <si>
    <t>1 asian -4,5</t>
  </si>
  <si>
    <t>3-0</t>
  </si>
  <si>
    <t>verschossener Elfer, 3x Latte</t>
  </si>
  <si>
    <t>Tolmin - Celje</t>
  </si>
  <si>
    <t>2 asian -3,75</t>
  </si>
  <si>
    <t>Krupa - Skalica</t>
  </si>
  <si>
    <t>2 asian -1,25 1. Hz</t>
  </si>
  <si>
    <t>0-0</t>
  </si>
  <si>
    <t>Norresundby - Aalborg</t>
  </si>
  <si>
    <t>2 asian -1,75 1. Hz</t>
  </si>
  <si>
    <t>2 asian -5,5</t>
  </si>
  <si>
    <t>0-7</t>
  </si>
  <si>
    <t>Delbrücker - Lotte</t>
  </si>
  <si>
    <t>2 asian -2,25</t>
  </si>
  <si>
    <t>Oberneuland - Hastedt</t>
  </si>
  <si>
    <t>1 asian -2,5</t>
  </si>
  <si>
    <t>4-1</t>
  </si>
  <si>
    <t>Wegberg - Hürth</t>
  </si>
  <si>
    <t>1 asian -0,75</t>
  </si>
  <si>
    <t>Seelow - BW Berlin
Kickers - Dorfmerkingen</t>
  </si>
  <si>
    <t>2
1</t>
  </si>
  <si>
    <r>
      <t xml:space="preserve">2-2
</t>
    </r>
    <r>
      <rPr>
        <b/>
        <sz val="10"/>
        <color rgb="FF00B050"/>
        <rFont val="Arial"/>
        <family val="2"/>
      </rPr>
      <t>5-1</t>
    </r>
  </si>
  <si>
    <t>Bonner SC - Bergisch</t>
  </si>
  <si>
    <t>1 asian -1</t>
  </si>
  <si>
    <t>Haltern - Rödinghausen</t>
  </si>
  <si>
    <t xml:space="preserve">2 asian -1,25 </t>
  </si>
  <si>
    <t>1-5</t>
  </si>
  <si>
    <t>Großbardorf - Hof
Neapel - Genua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</si>
  <si>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2-0</t>
    </r>
  </si>
  <si>
    <t>Saarbrücken - Alzenau</t>
  </si>
  <si>
    <t>Velbert - Hilden</t>
  </si>
  <si>
    <t>Neustadt - Blumenthaler
Vilzing - Kahl
Norwich - City</t>
  </si>
  <si>
    <t>2
1
2 HC -1</t>
  </si>
  <si>
    <r>
      <t xml:space="preserve">2-6
4-1
</t>
    </r>
    <r>
      <rPr>
        <b/>
        <sz val="10"/>
        <color rgb="FFFF0000"/>
        <rFont val="Arial"/>
        <family val="2"/>
      </rPr>
      <t>3-2</t>
    </r>
  </si>
  <si>
    <t>Kickers - Dorfmerkingen
Ataspor - Eichstätt</t>
  </si>
  <si>
    <r>
      <t xml:space="preserve">5-1
</t>
    </r>
    <r>
      <rPr>
        <b/>
        <sz val="10"/>
        <color rgb="FFFF0000"/>
        <rFont val="Arial"/>
        <family val="2"/>
      </rPr>
      <t>0-1</t>
    </r>
  </si>
  <si>
    <t>Neumünster - Oldenburger</t>
  </si>
  <si>
    <t>Dortmund - Leverkusen
Dolphins - Patriots</t>
  </si>
  <si>
    <t>Fussball/NFL</t>
  </si>
  <si>
    <t>over 2,5
1 Hc -13,5</t>
  </si>
  <si>
    <t>4-0
0-43</t>
  </si>
  <si>
    <t>Linx - Reutlingen</t>
  </si>
  <si>
    <t>Liverpool - Newcastle</t>
  </si>
  <si>
    <t>3-1</t>
  </si>
  <si>
    <t>Norwich - City</t>
  </si>
  <si>
    <t>2 + Ecken</t>
  </si>
  <si>
    <t>3-2</t>
  </si>
  <si>
    <t>Eddersheim - Dreieich</t>
  </si>
  <si>
    <t>X2</t>
  </si>
  <si>
    <t>Paloma - Teutonia</t>
  </si>
  <si>
    <t>2 asian -1,75</t>
  </si>
  <si>
    <t>Wesseling - Freialdenhoven</t>
  </si>
  <si>
    <t>Bernburg - Inter Leipzig
Baumberg - Nettetal</t>
  </si>
  <si>
    <r>
      <t xml:space="preserve">0-2
</t>
    </r>
    <r>
      <rPr>
        <b/>
        <sz val="10"/>
        <color rgb="FFFF0000"/>
        <rFont val="Arial"/>
        <family val="2"/>
      </rPr>
      <t>1-1</t>
    </r>
  </si>
  <si>
    <t>80. 1-1</t>
  </si>
  <si>
    <t>Walldorf - Stadtallendorf
Bayern - Belgrad</t>
  </si>
  <si>
    <t>2
1 HC -1</t>
  </si>
  <si>
    <t>Düren - Breinig</t>
  </si>
  <si>
    <t>1 HC -1</t>
  </si>
  <si>
    <t>Meerbusch - Bocholt</t>
  </si>
  <si>
    <t>Münster II - Paderborn II</t>
  </si>
  <si>
    <t>90. 2-2+3-2</t>
  </si>
  <si>
    <t>Union Bremen - Brinkum
Leher - Schwachhausen</t>
  </si>
  <si>
    <t>2-4
0-1</t>
  </si>
  <si>
    <t>Straelen - Kray
Donetsk - City</t>
  </si>
  <si>
    <t>1
2 HC -1</t>
  </si>
  <si>
    <t>4-1
0-2</t>
  </si>
  <si>
    <t>1-2
3-0</t>
  </si>
  <si>
    <t>4-0
0-3</t>
  </si>
  <si>
    <t>4er Kombi</t>
  </si>
  <si>
    <t>1/4</t>
  </si>
  <si>
    <t>Hauenstein - Pirmasens</t>
  </si>
  <si>
    <t>Hardt - Bocholt</t>
  </si>
  <si>
    <t>2 asian -0,75 1. Hz</t>
  </si>
  <si>
    <t>over 1,5 1. Hz</t>
  </si>
  <si>
    <t>2-3</t>
  </si>
  <si>
    <t>Pipinsried - Ismaning
City - Watford</t>
  </si>
  <si>
    <t>1 asian -1,5
1 asian -1,5</t>
  </si>
  <si>
    <t>3-1
8-0</t>
  </si>
  <si>
    <t>TeBe - BW Berlin</t>
  </si>
  <si>
    <t>Homburg - Pirmasens</t>
  </si>
  <si>
    <t>Bergisch - Schalke II
Essen - Bonner
Breinig - Wegberg</t>
  </si>
  <si>
    <t>2 H2H
1 asian -1,25
2</t>
  </si>
  <si>
    <t>0-3
4-1
0-1</t>
  </si>
  <si>
    <t>Dreieich - Steinbach</t>
  </si>
  <si>
    <t>Kassel - Dietkirchen
Stadtallendorf - Neuhof</t>
  </si>
  <si>
    <t>4-0
3-1</t>
  </si>
  <si>
    <t>Bremen - Leipzig</t>
  </si>
  <si>
    <t xml:space="preserve"> 2 asian -0,75</t>
  </si>
  <si>
    <t>Reutlingen - Neckarsulm</t>
  </si>
  <si>
    <t>Waldgirmes - Barockstadt
Villingen - Freiburger</t>
  </si>
  <si>
    <t>0-2
1-0</t>
  </si>
  <si>
    <t>Meiendorf - Buchholz</t>
  </si>
  <si>
    <t>Bayern - Köln
Stuttgart II - Linx</t>
  </si>
  <si>
    <t>1 HC -1
1</t>
  </si>
  <si>
    <t>4-0
6-0</t>
  </si>
  <si>
    <t>Heider - Pauli II
Friedberg - Walldorf
Kahl - Ammerthal</t>
  </si>
  <si>
    <t>over 2,5
over 2,5
over 2,5</t>
  </si>
  <si>
    <r>
      <t xml:space="preserve">2-0
1-1
</t>
    </r>
    <r>
      <rPr>
        <b/>
        <sz val="10"/>
        <color rgb="FF00B050"/>
        <rFont val="Arial"/>
        <family val="2"/>
      </rPr>
      <t>1-6</t>
    </r>
  </si>
  <si>
    <t>Aubstadt - Türkücü</t>
  </si>
  <si>
    <t>2 asian -0,75</t>
  </si>
  <si>
    <t>Brinkum - Hemelingen
Blumenthaler - Habenhauser</t>
  </si>
  <si>
    <r>
      <t xml:space="preserve">4-1
</t>
    </r>
    <r>
      <rPr>
        <b/>
        <sz val="10"/>
        <color rgb="FFFF0000"/>
        <rFont val="Arial"/>
        <family val="2"/>
      </rPr>
      <t>2-2</t>
    </r>
  </si>
  <si>
    <t>Oberlausitz - Bernburg
Juve - Verona</t>
  </si>
  <si>
    <t>2-1
2-1</t>
  </si>
  <si>
    <t>Homberg - Köln II</t>
  </si>
  <si>
    <t>Nettetal - Velbert
Atletico - Vigo</t>
  </si>
  <si>
    <t>2-1
0-0</t>
  </si>
  <si>
    <t>Freiberg - Kickers</t>
  </si>
  <si>
    <t>Freialdenhoven - Pesch</t>
  </si>
  <si>
    <t>skybet</t>
  </si>
  <si>
    <t>Greifswalder - Staaken</t>
  </si>
  <si>
    <t>90.</t>
  </si>
  <si>
    <t>Bersenbrück - Lupo</t>
  </si>
  <si>
    <t>Teutonia - Concordia
Eilenburg - Düren</t>
  </si>
  <si>
    <r>
      <t xml:space="preserve">3-0
</t>
    </r>
    <r>
      <rPr>
        <b/>
        <sz val="10"/>
        <color rgb="FFFF0000"/>
        <rFont val="Arial"/>
        <family val="2"/>
      </rPr>
      <t>2-2</t>
    </r>
  </si>
  <si>
    <t xml:space="preserve">Bocholt - Turu </t>
  </si>
  <si>
    <t>Hertha 06 - Ludwigsfelder
Inter - Krieschow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</si>
  <si>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5-0</t>
    </r>
  </si>
  <si>
    <t>Niendorfer - Rugenbergen
Arsenal - Aston Villa</t>
  </si>
  <si>
    <t>1 asian -1,5
1</t>
  </si>
  <si>
    <t>6-1
3-2</t>
  </si>
  <si>
    <t>Monheim - Straelen
Lecce - Neapel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</si>
  <si>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1-4</t>
    </r>
  </si>
  <si>
    <t>Freiburg II - Astoria</t>
  </si>
  <si>
    <t>2-2</t>
  </si>
  <si>
    <t>Frankfurt - Dortmund
Seahawks - Saints</t>
  </si>
  <si>
    <t>Frankfurt - Dortmund
Chelsea - Liverpool</t>
  </si>
  <si>
    <t>over 1,5 K 1
X2</t>
  </si>
  <si>
    <t>2
1-2</t>
  </si>
  <si>
    <t>Sevilla - Real
Seahawks - Saints</t>
  </si>
  <si>
    <t>over 5,5 Karten
1</t>
  </si>
  <si>
    <t>2-2
27-33</t>
  </si>
  <si>
    <t>4
27-33</t>
  </si>
  <si>
    <t>Lübeck - Oldenburg</t>
  </si>
  <si>
    <t>Verl - Bergisch
Röding - Homberg</t>
  </si>
  <si>
    <t>Sloga - Osijek</t>
  </si>
  <si>
    <t>Benesov - Slovacko</t>
  </si>
  <si>
    <t>Karlovac - Dinamo Zagreb</t>
  </si>
  <si>
    <t>Ecken + asian -8</t>
  </si>
  <si>
    <t>Otterup - Odense</t>
  </si>
  <si>
    <t>Colchester - Tottenham</t>
  </si>
  <si>
    <t>Besenov - Mikulas</t>
  </si>
  <si>
    <t>2 asian -3,5 1. Hz</t>
  </si>
  <si>
    <t>Kurilovec - Istra</t>
  </si>
  <si>
    <t>2 asian -8</t>
  </si>
  <si>
    <t>1-7</t>
  </si>
  <si>
    <t>Vejgaard - Aalborg</t>
  </si>
  <si>
    <t>Radimov - Streda</t>
  </si>
  <si>
    <t>Marienlyst - Esbjerg</t>
  </si>
  <si>
    <t>2 asian -1,5</t>
  </si>
  <si>
    <t>2-5</t>
  </si>
  <si>
    <t>Gonsenheim - Kaiserslautern</t>
  </si>
  <si>
    <t>2 asian -1,25</t>
  </si>
  <si>
    <t>Borains - Brügge</t>
  </si>
  <si>
    <t>FaZe - Evil Geniuses</t>
  </si>
  <si>
    <t>esports</t>
  </si>
  <si>
    <t>Bissingen - Villingen</t>
  </si>
  <si>
    <t>3-3</t>
  </si>
  <si>
    <t>Wegberg - Eilendorf</t>
  </si>
  <si>
    <t>Griesheim - Dreieich</t>
  </si>
  <si>
    <t>Dortmund - Bremen</t>
  </si>
  <si>
    <t>Schalke U19 - Preußen U19</t>
  </si>
  <si>
    <t>Türkücü Ataspor - Fürth II</t>
  </si>
  <si>
    <t>1 asian -1,25</t>
  </si>
  <si>
    <t>Ludwigsfelder - Seelow
Everton - City</t>
  </si>
  <si>
    <t>1
2 asian -1,25</t>
  </si>
  <si>
    <r>
      <t xml:space="preserve">1-3
</t>
    </r>
    <r>
      <rPr>
        <b/>
        <sz val="10"/>
        <color rgb="FF00B050"/>
        <rFont val="Arial"/>
        <family val="2"/>
      </rPr>
      <t>1-3</t>
    </r>
  </si>
  <si>
    <t>Alzenau - Gießen
St. Kickers - Nöttingen</t>
  </si>
  <si>
    <t>2 asian +0,5
1 asian -0,75</t>
  </si>
  <si>
    <r>
      <t xml:space="preserve">2-2
</t>
    </r>
    <r>
      <rPr>
        <b/>
        <sz val="10"/>
        <color rgb="FFFF0000"/>
        <rFont val="Arial"/>
        <family val="2"/>
      </rPr>
      <t>1-3</t>
    </r>
  </si>
  <si>
    <t>Everton - City
Neapel - Brescia</t>
  </si>
  <si>
    <t>2 asian -1,25
1 asian -1,25</t>
  </si>
  <si>
    <r>
      <t xml:space="preserve">1-3
</t>
    </r>
    <r>
      <rPr>
        <b/>
        <sz val="10"/>
        <color rgb="FFFF0000"/>
        <rFont val="Arial"/>
        <family val="2"/>
      </rPr>
      <t>2-1</t>
    </r>
  </si>
  <si>
    <t>Gladbach II - Bergisch
Kiel II - Heider</t>
  </si>
  <si>
    <t>Neustrelitz - Hertha 06
Astralis - Evil Geniuses</t>
  </si>
  <si>
    <r>
      <t xml:space="preserve">3-0
</t>
    </r>
    <r>
      <rPr>
        <b/>
        <sz val="10"/>
        <color rgb="FFFF0000"/>
        <rFont val="Arial"/>
        <family val="2"/>
      </rPr>
      <t>1-3</t>
    </r>
  </si>
  <si>
    <t>Wesseling - Breinig</t>
  </si>
  <si>
    <t>Bills - Pats
Astralis - Evil Geniuses</t>
  </si>
  <si>
    <t>2 asian -3,5
1</t>
  </si>
  <si>
    <r>
      <t xml:space="preserve">10-16
</t>
    </r>
    <r>
      <rPr>
        <b/>
        <sz val="10"/>
        <color rgb="FFFF0000"/>
        <rFont val="Arial"/>
        <family val="2"/>
      </rPr>
      <t>1-3</t>
    </r>
  </si>
  <si>
    <t>6-0
5-0</t>
  </si>
  <si>
    <t>Chancenwucher</t>
  </si>
  <si>
    <t>Absicherung</t>
  </si>
  <si>
    <t>peinlich</t>
  </si>
  <si>
    <t>wow</t>
  </si>
  <si>
    <t>84. 2-2 was ein (Eigen)Tor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</si>
</sst>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49" fontId="4" fillId="11" borderId="1" xfId="0" applyNumberFormat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September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0518515430249981E-2"/>
          <c:y val="8.190009947401953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12-486D-9B89-F2512576AB69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9-4488-8C4B-3F96B88D5CB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7-46F1-942E-31777A8A9C3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9520710065793669E-2"/>
                  <c:y val="-3.0606736272254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8F-4D5B-9BF9-9A5858A81D68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layout>
                <c:manualLayout>
                  <c:x val="-2.2275382628151007E-2"/>
                  <c:y val="3.4143747155236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6-4B1A-9D70-D874E925AEF3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0"/>
              <c:layout>
                <c:manualLayout>
                  <c:x val="-1.9534321111947829E-4"/>
                  <c:y val="-3.720947864685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8-4D45-98E2-BB8C9A285C9D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September!$R$4:$R$144</c:f>
              <c:numCache>
                <c:formatCode>General</c:formatCode>
                <c:ptCount val="141"/>
                <c:pt idx="0">
                  <c:v>-2.1500000000000004</c:v>
                </c:pt>
                <c:pt idx="1">
                  <c:v>1.3499999999999996</c:v>
                </c:pt>
                <c:pt idx="2">
                  <c:v>2.4499999999999997</c:v>
                </c:pt>
                <c:pt idx="3">
                  <c:v>3.8249999999999997</c:v>
                </c:pt>
                <c:pt idx="4">
                  <c:v>5.8375000000000004</c:v>
                </c:pt>
                <c:pt idx="5">
                  <c:v>4.8375000000000004</c:v>
                </c:pt>
                <c:pt idx="6">
                  <c:v>6.2004999999999999</c:v>
                </c:pt>
                <c:pt idx="7">
                  <c:v>8.615499999999999</c:v>
                </c:pt>
                <c:pt idx="8">
                  <c:v>8.115499999999999</c:v>
                </c:pt>
                <c:pt idx="9">
                  <c:v>7.115499999999999</c:v>
                </c:pt>
                <c:pt idx="10">
                  <c:v>6.615499999999999</c:v>
                </c:pt>
                <c:pt idx="11">
                  <c:v>5.115499999999999</c:v>
                </c:pt>
                <c:pt idx="12">
                  <c:v>6.3942499999999987</c:v>
                </c:pt>
                <c:pt idx="13">
                  <c:v>8.146749999999999</c:v>
                </c:pt>
                <c:pt idx="14">
                  <c:v>5.4467499999999989</c:v>
                </c:pt>
                <c:pt idx="15">
                  <c:v>6.1817499999999992</c:v>
                </c:pt>
                <c:pt idx="16">
                  <c:v>7.5767499999999988</c:v>
                </c:pt>
                <c:pt idx="17">
                  <c:v>9.5964999999999989</c:v>
                </c:pt>
                <c:pt idx="18">
                  <c:v>9.5964999999999989</c:v>
                </c:pt>
                <c:pt idx="19">
                  <c:v>8.5964999999999989</c:v>
                </c:pt>
                <c:pt idx="20">
                  <c:v>10.658999999999999</c:v>
                </c:pt>
                <c:pt idx="21">
                  <c:v>12.293999999999999</c:v>
                </c:pt>
                <c:pt idx="22">
                  <c:v>13.763999999999999</c:v>
                </c:pt>
                <c:pt idx="23">
                  <c:v>15.411999999999999</c:v>
                </c:pt>
                <c:pt idx="24">
                  <c:v>14.411999999999999</c:v>
                </c:pt>
                <c:pt idx="25">
                  <c:v>12.911999999999999</c:v>
                </c:pt>
                <c:pt idx="26">
                  <c:v>15.145499999999998</c:v>
                </c:pt>
                <c:pt idx="27">
                  <c:v>16.121499999999997</c:v>
                </c:pt>
                <c:pt idx="28">
                  <c:v>17.499999999999996</c:v>
                </c:pt>
                <c:pt idx="29">
                  <c:v>21.099999999999994</c:v>
                </c:pt>
                <c:pt idx="30">
                  <c:v>19.599999999999994</c:v>
                </c:pt>
                <c:pt idx="31">
                  <c:v>21.031999999999993</c:v>
                </c:pt>
                <c:pt idx="32">
                  <c:v>23.609999999999992</c:v>
                </c:pt>
                <c:pt idx="33">
                  <c:v>25.222499999999993</c:v>
                </c:pt>
                <c:pt idx="34">
                  <c:v>26.139499999999995</c:v>
                </c:pt>
                <c:pt idx="35">
                  <c:v>24.639499999999995</c:v>
                </c:pt>
                <c:pt idx="36">
                  <c:v>27.453499999999995</c:v>
                </c:pt>
                <c:pt idx="37">
                  <c:v>29.196499999999993</c:v>
                </c:pt>
                <c:pt idx="38">
                  <c:v>27.696499999999993</c:v>
                </c:pt>
                <c:pt idx="39">
                  <c:v>29.117749999999994</c:v>
                </c:pt>
                <c:pt idx="40">
                  <c:v>30.822749999999992</c:v>
                </c:pt>
                <c:pt idx="41">
                  <c:v>29.322749999999992</c:v>
                </c:pt>
                <c:pt idx="42">
                  <c:v>26.322749999999992</c:v>
                </c:pt>
                <c:pt idx="43">
                  <c:v>27.792749999999991</c:v>
                </c:pt>
                <c:pt idx="44">
                  <c:v>26.292749999999991</c:v>
                </c:pt>
                <c:pt idx="45">
                  <c:v>27.892749999999992</c:v>
                </c:pt>
                <c:pt idx="46">
                  <c:v>28.912749999999992</c:v>
                </c:pt>
                <c:pt idx="47">
                  <c:v>30.692749999999993</c:v>
                </c:pt>
                <c:pt idx="48">
                  <c:v>31.892749999999992</c:v>
                </c:pt>
                <c:pt idx="49">
                  <c:v>33.292749999999991</c:v>
                </c:pt>
                <c:pt idx="50">
                  <c:v>30.292749999999991</c:v>
                </c:pt>
                <c:pt idx="51">
                  <c:v>29.292749999999991</c:v>
                </c:pt>
                <c:pt idx="52">
                  <c:v>31.15274999999999</c:v>
                </c:pt>
                <c:pt idx="53">
                  <c:v>29.65274999999999</c:v>
                </c:pt>
                <c:pt idx="54">
                  <c:v>26.15274999999999</c:v>
                </c:pt>
                <c:pt idx="55">
                  <c:v>24.65274999999999</c:v>
                </c:pt>
                <c:pt idx="56">
                  <c:v>23.15274999999999</c:v>
                </c:pt>
                <c:pt idx="57">
                  <c:v>20.15274999999999</c:v>
                </c:pt>
                <c:pt idx="58">
                  <c:v>18.65274999999999</c:v>
                </c:pt>
                <c:pt idx="59">
                  <c:v>20.699749999999991</c:v>
                </c:pt>
                <c:pt idx="60">
                  <c:v>18.699749999999991</c:v>
                </c:pt>
                <c:pt idx="61">
                  <c:v>18.699749999999991</c:v>
                </c:pt>
                <c:pt idx="62">
                  <c:v>17.199749999999991</c:v>
                </c:pt>
                <c:pt idx="63">
                  <c:v>15.699749999999991</c:v>
                </c:pt>
                <c:pt idx="64">
                  <c:v>15.199749999999991</c:v>
                </c:pt>
                <c:pt idx="65">
                  <c:v>16.332249999999991</c:v>
                </c:pt>
                <c:pt idx="66">
                  <c:v>18.36024999999999</c:v>
                </c:pt>
                <c:pt idx="67">
                  <c:v>16.86024999999999</c:v>
                </c:pt>
                <c:pt idx="68">
                  <c:v>19.097249999999988</c:v>
                </c:pt>
                <c:pt idx="69">
                  <c:v>21.230999999999987</c:v>
                </c:pt>
                <c:pt idx="70">
                  <c:v>19.230999999999987</c:v>
                </c:pt>
                <c:pt idx="71">
                  <c:v>18.230999999999987</c:v>
                </c:pt>
                <c:pt idx="72">
                  <c:v>20.207999999999988</c:v>
                </c:pt>
                <c:pt idx="73">
                  <c:v>22.653999999999989</c:v>
                </c:pt>
                <c:pt idx="74">
                  <c:v>21.653999999999989</c:v>
                </c:pt>
                <c:pt idx="75">
                  <c:v>19.653999999999989</c:v>
                </c:pt>
                <c:pt idx="76">
                  <c:v>18.153999999999989</c:v>
                </c:pt>
                <c:pt idx="77">
                  <c:v>19.57524999999999</c:v>
                </c:pt>
                <c:pt idx="78">
                  <c:v>17.57524999999999</c:v>
                </c:pt>
                <c:pt idx="79">
                  <c:v>19.430749999999989</c:v>
                </c:pt>
                <c:pt idx="80">
                  <c:v>17.930749999999989</c:v>
                </c:pt>
                <c:pt idx="81">
                  <c:v>16.430749999999989</c:v>
                </c:pt>
                <c:pt idx="82">
                  <c:v>18.31049999999999</c:v>
                </c:pt>
                <c:pt idx="83">
                  <c:v>23.140499999999989</c:v>
                </c:pt>
                <c:pt idx="84">
                  <c:v>27.57524999999999</c:v>
                </c:pt>
                <c:pt idx="85">
                  <c:v>29.675249999999991</c:v>
                </c:pt>
                <c:pt idx="86">
                  <c:v>30.955249999999992</c:v>
                </c:pt>
                <c:pt idx="87">
                  <c:v>32.539249999999996</c:v>
                </c:pt>
                <c:pt idx="88">
                  <c:v>33.589249999999993</c:v>
                </c:pt>
                <c:pt idx="89">
                  <c:v>36.403249999999993</c:v>
                </c:pt>
                <c:pt idx="90">
                  <c:v>35.403249999999993</c:v>
                </c:pt>
                <c:pt idx="91">
                  <c:v>38.403249999999993</c:v>
                </c:pt>
                <c:pt idx="92">
                  <c:v>36.903249999999993</c:v>
                </c:pt>
                <c:pt idx="93">
                  <c:v>38.627249999999989</c:v>
                </c:pt>
                <c:pt idx="94">
                  <c:v>38.627249999999989</c:v>
                </c:pt>
                <c:pt idx="95">
                  <c:v>37.627249999999989</c:v>
                </c:pt>
                <c:pt idx="96">
                  <c:v>36.627249999999989</c:v>
                </c:pt>
                <c:pt idx="97">
                  <c:v>43.127249999999989</c:v>
                </c:pt>
                <c:pt idx="98">
                  <c:v>46.327249999999992</c:v>
                </c:pt>
                <c:pt idx="99">
                  <c:v>45.327249999999992</c:v>
                </c:pt>
                <c:pt idx="100">
                  <c:v>45.277249999999995</c:v>
                </c:pt>
                <c:pt idx="101">
                  <c:v>42.777249999999995</c:v>
                </c:pt>
                <c:pt idx="102">
                  <c:v>43.897249999999993</c:v>
                </c:pt>
                <c:pt idx="103">
                  <c:v>42.897249999999993</c:v>
                </c:pt>
                <c:pt idx="104">
                  <c:v>45.343749999999993</c:v>
                </c:pt>
                <c:pt idx="105">
                  <c:v>43.343749999999993</c:v>
                </c:pt>
                <c:pt idx="106">
                  <c:v>41.843749999999993</c:v>
                </c:pt>
                <c:pt idx="107">
                  <c:v>40.343749999999993</c:v>
                </c:pt>
                <c:pt idx="108">
                  <c:v>41.893249999999995</c:v>
                </c:pt>
                <c:pt idx="109">
                  <c:v>40.393249999999995</c:v>
                </c:pt>
                <c:pt idx="110">
                  <c:v>41.743249999999996</c:v>
                </c:pt>
                <c:pt idx="111">
                  <c:v>43.693249999999999</c:v>
                </c:pt>
                <c:pt idx="112">
                  <c:v>44.405749999999998</c:v>
                </c:pt>
                <c:pt idx="113">
                  <c:v>42.905749999999998</c:v>
                </c:pt>
                <c:pt idx="114">
                  <c:v>41.905749999999998</c:v>
                </c:pt>
                <c:pt idx="115">
                  <c:v>40.405749999999998</c:v>
                </c:pt>
                <c:pt idx="116">
                  <c:v>39.405749999999998</c:v>
                </c:pt>
                <c:pt idx="117">
                  <c:v>40.613249999999994</c:v>
                </c:pt>
                <c:pt idx="118">
                  <c:v>40.613249999999994</c:v>
                </c:pt>
                <c:pt idx="119">
                  <c:v>39.113249999999994</c:v>
                </c:pt>
                <c:pt idx="120">
                  <c:v>41.013249999999992</c:v>
                </c:pt>
                <c:pt idx="121">
                  <c:v>39.013249999999992</c:v>
                </c:pt>
                <c:pt idx="122">
                  <c:v>38.263249999999992</c:v>
                </c:pt>
                <c:pt idx="123">
                  <c:v>41.563249999999996</c:v>
                </c:pt>
                <c:pt idx="124">
                  <c:v>43.078249999999997</c:v>
                </c:pt>
                <c:pt idx="125">
                  <c:v>41.578249999999997</c:v>
                </c:pt>
                <c:pt idx="126">
                  <c:v>42.999499999999998</c:v>
                </c:pt>
                <c:pt idx="127">
                  <c:v>45.799499999999995</c:v>
                </c:pt>
                <c:pt idx="128">
                  <c:v>46.794499999999992</c:v>
                </c:pt>
                <c:pt idx="129">
                  <c:v>49.134499999999989</c:v>
                </c:pt>
                <c:pt idx="130">
                  <c:v>47.134499999999989</c:v>
                </c:pt>
                <c:pt idx="131">
                  <c:v>45.134499999999989</c:v>
                </c:pt>
                <c:pt idx="132">
                  <c:v>46.548999999999992</c:v>
                </c:pt>
                <c:pt idx="133">
                  <c:v>48.388999999999996</c:v>
                </c:pt>
                <c:pt idx="134">
                  <c:v>46.388999999999996</c:v>
                </c:pt>
                <c:pt idx="135">
                  <c:v>45.388999999999996</c:v>
                </c:pt>
                <c:pt idx="136">
                  <c:v>45.055999999999997</c:v>
                </c:pt>
                <c:pt idx="137">
                  <c:v>47.617999999999995</c:v>
                </c:pt>
                <c:pt idx="138">
                  <c:v>46.617999999999995</c:v>
                </c:pt>
                <c:pt idx="139">
                  <c:v>44.617999999999995</c:v>
                </c:pt>
                <c:pt idx="140">
                  <c:v>43.117999999999995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4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90588</xdr:colOff>
      <xdr:row>145</xdr:row>
      <xdr:rowOff>24562</xdr:rowOff>
    </xdr:from>
    <xdr:to>
      <xdr:col>14</xdr:col>
      <xdr:colOff>222249</xdr:colOff>
      <xdr:row>169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4"/>
  <sheetViews>
    <sheetView tabSelected="1" topLeftCell="A115" zoomScale="90" zoomScaleNormal="90" workbookViewId="0">
      <selection activeCell="K144" sqref="K144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0" style="1" bestFit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0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21</v>
      </c>
      <c r="F1" s="14" t="s">
        <v>4</v>
      </c>
      <c r="G1" s="14" t="s">
        <v>24</v>
      </c>
      <c r="H1" s="14" t="s">
        <v>5</v>
      </c>
      <c r="I1" s="14"/>
      <c r="J1" s="15" t="s">
        <v>6</v>
      </c>
      <c r="K1" s="15"/>
      <c r="L1" s="15" t="s">
        <v>18</v>
      </c>
      <c r="M1" s="14" t="s">
        <v>7</v>
      </c>
      <c r="N1" s="14" t="s">
        <v>22</v>
      </c>
      <c r="O1" s="14" t="s">
        <v>8</v>
      </c>
      <c r="P1" s="14" t="s">
        <v>9</v>
      </c>
      <c r="Q1" s="14" t="s">
        <v>19</v>
      </c>
      <c r="R1" s="24" t="s">
        <v>10</v>
      </c>
      <c r="S1" s="25" t="s">
        <v>11</v>
      </c>
      <c r="T1" s="26" t="s">
        <v>12</v>
      </c>
      <c r="U1" s="19" t="s">
        <v>13</v>
      </c>
      <c r="V1" s="20" t="s">
        <v>20</v>
      </c>
      <c r="W1" s="21" t="s">
        <v>21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3"/>
      <c r="W2" s="23"/>
    </row>
    <row r="3" spans="1:245" ht="18" customHeight="1" x14ac:dyDescent="0.2">
      <c r="A3" s="3">
        <v>1</v>
      </c>
      <c r="B3" s="4">
        <v>43709</v>
      </c>
      <c r="C3" s="33" t="s">
        <v>42</v>
      </c>
      <c r="D3" s="3" t="s">
        <v>33</v>
      </c>
      <c r="E3" s="3">
        <v>1</v>
      </c>
      <c r="F3" s="3" t="s">
        <v>38</v>
      </c>
      <c r="G3" s="3" t="s">
        <v>25</v>
      </c>
      <c r="H3" s="3" t="s">
        <v>26</v>
      </c>
      <c r="I3" s="3" t="s">
        <v>14</v>
      </c>
      <c r="J3" s="34" t="s">
        <v>31</v>
      </c>
      <c r="K3" s="27"/>
      <c r="L3" s="6" t="s">
        <v>17</v>
      </c>
      <c r="M3" s="7">
        <v>1</v>
      </c>
      <c r="N3" s="7">
        <v>3</v>
      </c>
      <c r="O3" s="8" t="s">
        <v>23</v>
      </c>
      <c r="P3" s="7">
        <f>N3</f>
        <v>3</v>
      </c>
      <c r="Q3" s="35">
        <f>IF(AND(L3="1",O3="ja"),(N3*M3*0.95)-N3,IF(AND(L3="1",O3="nein"),N3*M3-N3,-N3))</f>
        <v>-0.15000000000000036</v>
      </c>
      <c r="R3" s="9">
        <f>Q3</f>
        <v>-0.15000000000000036</v>
      </c>
      <c r="S3" s="10">
        <f>P3+R3</f>
        <v>2.8499999999999996</v>
      </c>
      <c r="T3" s="11">
        <f>V3/W3</f>
        <v>1</v>
      </c>
      <c r="U3" s="12">
        <f>((S3-P3)/P3)*100%</f>
        <v>-5.0000000000000121E-2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9.25" customHeight="1" x14ac:dyDescent="0.2">
      <c r="A4" s="3">
        <v>2</v>
      </c>
      <c r="B4" s="4">
        <v>43709</v>
      </c>
      <c r="C4" s="3" t="s">
        <v>43</v>
      </c>
      <c r="D4" s="3" t="s">
        <v>33</v>
      </c>
      <c r="E4" s="3">
        <v>2</v>
      </c>
      <c r="F4" s="3" t="s">
        <v>40</v>
      </c>
      <c r="G4" s="3" t="s">
        <v>25</v>
      </c>
      <c r="H4" s="3" t="s">
        <v>29</v>
      </c>
      <c r="I4" s="3" t="s">
        <v>14</v>
      </c>
      <c r="J4" s="5" t="s">
        <v>44</v>
      </c>
      <c r="K4" s="27"/>
      <c r="L4" s="6" t="s">
        <v>16</v>
      </c>
      <c r="M4" s="7">
        <v>2.08</v>
      </c>
      <c r="N4" s="7">
        <v>2</v>
      </c>
      <c r="O4" s="8" t="s">
        <v>23</v>
      </c>
      <c r="P4" s="7">
        <f>P3+N4</f>
        <v>5</v>
      </c>
      <c r="Q4" s="37">
        <f>IF(AND(L4="1",O4="ja"),(N4*M4*0.95)-N4,IF(AND(L4="1",O4="nein"),N4*M4-N4,-N4))</f>
        <v>-2</v>
      </c>
      <c r="R4" s="9">
        <f>R3+Q4</f>
        <v>-2.1500000000000004</v>
      </c>
      <c r="S4" s="10">
        <f>P4+R4</f>
        <v>2.8499999999999996</v>
      </c>
      <c r="T4" s="11">
        <f>V4/W4</f>
        <v>0.5</v>
      </c>
      <c r="U4" s="12">
        <f>((S4-P4)/P4)*100%</f>
        <v>-0.43000000000000005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43709</v>
      </c>
      <c r="C5" s="3" t="s">
        <v>45</v>
      </c>
      <c r="D5" s="3" t="s">
        <v>33</v>
      </c>
      <c r="E5" s="3">
        <v>1</v>
      </c>
      <c r="F5" s="3" t="s">
        <v>37</v>
      </c>
      <c r="G5" s="3" t="s">
        <v>25</v>
      </c>
      <c r="H5" s="3" t="s">
        <v>41</v>
      </c>
      <c r="I5" s="3" t="s">
        <v>14</v>
      </c>
      <c r="J5" s="13" t="s">
        <v>35</v>
      </c>
      <c r="K5" s="27"/>
      <c r="L5" s="6" t="s">
        <v>17</v>
      </c>
      <c r="M5" s="7">
        <v>2.75</v>
      </c>
      <c r="N5" s="7">
        <v>2</v>
      </c>
      <c r="O5" s="8" t="s">
        <v>15</v>
      </c>
      <c r="P5" s="7">
        <f>P4+N5</f>
        <v>7</v>
      </c>
      <c r="Q5" s="31">
        <f>IF(AND(L5="1",O5="ja"),(N5*M5*0.95)-N5,IF(AND(L5="1",O5="nein"),N5*M5-N5,-N5))</f>
        <v>3.5</v>
      </c>
      <c r="R5" s="9">
        <f>R4+Q5</f>
        <v>1.3499999999999996</v>
      </c>
      <c r="S5" s="10">
        <f>P5+R5</f>
        <v>8.35</v>
      </c>
      <c r="T5" s="11">
        <f>V5/W5</f>
        <v>0.66666666666666663</v>
      </c>
      <c r="U5" s="12">
        <f>((S5-P5)/P5)*100%</f>
        <v>0.19285714285714281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43709</v>
      </c>
      <c r="C6" s="3" t="s">
        <v>46</v>
      </c>
      <c r="D6" s="3" t="s">
        <v>33</v>
      </c>
      <c r="E6" s="3">
        <v>1</v>
      </c>
      <c r="F6" s="3" t="s">
        <v>34</v>
      </c>
      <c r="G6" s="3" t="s">
        <v>25</v>
      </c>
      <c r="H6" s="3" t="s">
        <v>27</v>
      </c>
      <c r="I6" s="3" t="s">
        <v>14</v>
      </c>
      <c r="J6" s="36" t="s">
        <v>36</v>
      </c>
      <c r="K6" s="27"/>
      <c r="L6" s="6" t="s">
        <v>17</v>
      </c>
      <c r="M6" s="7">
        <v>2.1</v>
      </c>
      <c r="N6" s="7">
        <v>1</v>
      </c>
      <c r="O6" s="8" t="s">
        <v>15</v>
      </c>
      <c r="P6" s="7">
        <f t="shared" ref="P6:P69" si="0">P5+N6</f>
        <v>8</v>
      </c>
      <c r="Q6" s="31">
        <f t="shared" ref="Q6:Q69" si="1">IF(AND(L6="1",O6="ja"),(N6*M6*0.95)-N6,IF(AND(L6="1",O6="nein"),N6*M6-N6,-N6))</f>
        <v>1.1000000000000001</v>
      </c>
      <c r="R6" s="9">
        <f t="shared" ref="R6:R69" si="2">R5+Q6</f>
        <v>2.4499999999999997</v>
      </c>
      <c r="S6" s="10">
        <f t="shared" ref="S6:S69" si="3">P6+R6</f>
        <v>10.45</v>
      </c>
      <c r="T6" s="11">
        <f t="shared" ref="T6:T69" si="4">V6/W6</f>
        <v>0.75</v>
      </c>
      <c r="U6" s="12">
        <f t="shared" ref="U6:U69" si="5">((S6-P6)/P6)*100%</f>
        <v>0.30624999999999991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5.5" x14ac:dyDescent="0.2">
      <c r="A7" s="3">
        <v>5</v>
      </c>
      <c r="B7" s="4">
        <v>43709</v>
      </c>
      <c r="C7" s="3" t="s">
        <v>47</v>
      </c>
      <c r="D7" s="3" t="s">
        <v>33</v>
      </c>
      <c r="E7" s="3">
        <v>2</v>
      </c>
      <c r="F7" s="3" t="s">
        <v>48</v>
      </c>
      <c r="G7" s="3" t="s">
        <v>25</v>
      </c>
      <c r="H7" s="3" t="s">
        <v>29</v>
      </c>
      <c r="I7" s="3" t="s">
        <v>14</v>
      </c>
      <c r="J7" s="13" t="s">
        <v>49</v>
      </c>
      <c r="K7" s="27"/>
      <c r="L7" s="6" t="s">
        <v>17</v>
      </c>
      <c r="M7" s="7">
        <v>2.5</v>
      </c>
      <c r="N7" s="7">
        <v>1</v>
      </c>
      <c r="O7" s="8" t="s">
        <v>23</v>
      </c>
      <c r="P7" s="7">
        <f t="shared" si="0"/>
        <v>9</v>
      </c>
      <c r="Q7" s="31">
        <f t="shared" si="1"/>
        <v>1.375</v>
      </c>
      <c r="R7" s="9">
        <f t="shared" si="2"/>
        <v>3.8249999999999997</v>
      </c>
      <c r="S7" s="10">
        <f t="shared" si="3"/>
        <v>12.824999999999999</v>
      </c>
      <c r="T7" s="11">
        <f t="shared" si="4"/>
        <v>0.8</v>
      </c>
      <c r="U7" s="12">
        <f t="shared" si="5"/>
        <v>0.42499999999999993</v>
      </c>
      <c r="V7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43709</v>
      </c>
      <c r="C8" s="3" t="s">
        <v>50</v>
      </c>
      <c r="D8" s="3" t="s">
        <v>33</v>
      </c>
      <c r="E8" s="3">
        <v>1</v>
      </c>
      <c r="F8" s="3" t="s">
        <v>30</v>
      </c>
      <c r="G8" s="3" t="s">
        <v>28</v>
      </c>
      <c r="H8" s="3" t="s">
        <v>26</v>
      </c>
      <c r="I8" s="3" t="s">
        <v>14</v>
      </c>
      <c r="J8" s="13" t="s">
        <v>51</v>
      </c>
      <c r="K8" s="27"/>
      <c r="L8" s="6" t="s">
        <v>17</v>
      </c>
      <c r="M8" s="7">
        <v>1.9</v>
      </c>
      <c r="N8" s="7">
        <v>2.5</v>
      </c>
      <c r="O8" s="8" t="s">
        <v>23</v>
      </c>
      <c r="P8" s="7">
        <f t="shared" si="0"/>
        <v>11.5</v>
      </c>
      <c r="Q8" s="31">
        <f t="shared" si="1"/>
        <v>2.0125000000000002</v>
      </c>
      <c r="R8" s="9">
        <f t="shared" si="2"/>
        <v>5.8375000000000004</v>
      </c>
      <c r="S8" s="10">
        <f t="shared" si="3"/>
        <v>17.337499999999999</v>
      </c>
      <c r="T8" s="11">
        <f t="shared" si="4"/>
        <v>0.83333333333333337</v>
      </c>
      <c r="U8" s="12">
        <f t="shared" si="5"/>
        <v>0.50760869565217381</v>
      </c>
      <c r="V8">
        <f>COUNTIF($L$2:L8,1)</f>
        <v>5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38.25" x14ac:dyDescent="0.2">
      <c r="A9" s="3">
        <v>7</v>
      </c>
      <c r="B9" s="4">
        <v>43709</v>
      </c>
      <c r="C9" s="3" t="s">
        <v>52</v>
      </c>
      <c r="D9" s="3" t="s">
        <v>33</v>
      </c>
      <c r="E9" s="3">
        <v>3</v>
      </c>
      <c r="F9" s="3" t="s">
        <v>53</v>
      </c>
      <c r="G9" s="3" t="s">
        <v>28</v>
      </c>
      <c r="H9" s="3" t="s">
        <v>29</v>
      </c>
      <c r="I9" s="3" t="s">
        <v>14</v>
      </c>
      <c r="J9" s="13" t="s">
        <v>54</v>
      </c>
      <c r="K9" s="27"/>
      <c r="L9" s="6" t="s">
        <v>16</v>
      </c>
      <c r="M9" s="7">
        <v>4.93</v>
      </c>
      <c r="N9" s="7">
        <v>1</v>
      </c>
      <c r="O9" s="8" t="s">
        <v>23</v>
      </c>
      <c r="P9" s="7">
        <f t="shared" si="0"/>
        <v>12.5</v>
      </c>
      <c r="Q9" s="32">
        <f t="shared" si="1"/>
        <v>-1</v>
      </c>
      <c r="R9" s="9">
        <f t="shared" si="2"/>
        <v>4.8375000000000004</v>
      </c>
      <c r="S9" s="10">
        <f t="shared" si="3"/>
        <v>17.337499999999999</v>
      </c>
      <c r="T9" s="11">
        <f t="shared" si="4"/>
        <v>0.7142857142857143</v>
      </c>
      <c r="U9" s="12">
        <f t="shared" si="5"/>
        <v>0.3869999999999999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43709</v>
      </c>
      <c r="C10" s="3" t="s">
        <v>55</v>
      </c>
      <c r="D10" s="3" t="s">
        <v>32</v>
      </c>
      <c r="E10" s="3">
        <v>2</v>
      </c>
      <c r="F10" s="3" t="s">
        <v>39</v>
      </c>
      <c r="G10" s="3" t="s">
        <v>25</v>
      </c>
      <c r="H10" s="3" t="s">
        <v>27</v>
      </c>
      <c r="I10" s="3" t="s">
        <v>14</v>
      </c>
      <c r="J10" s="13" t="s">
        <v>56</v>
      </c>
      <c r="K10" s="27"/>
      <c r="L10" s="6" t="s">
        <v>17</v>
      </c>
      <c r="M10" s="7">
        <v>2.363</v>
      </c>
      <c r="N10" s="7">
        <v>1</v>
      </c>
      <c r="O10" s="8" t="s">
        <v>15</v>
      </c>
      <c r="P10" s="7">
        <f t="shared" si="0"/>
        <v>13.5</v>
      </c>
      <c r="Q10" s="31">
        <f t="shared" si="1"/>
        <v>1.363</v>
      </c>
      <c r="R10" s="28">
        <f t="shared" si="2"/>
        <v>6.2004999999999999</v>
      </c>
      <c r="S10" s="29">
        <f t="shared" si="3"/>
        <v>19.700499999999998</v>
      </c>
      <c r="T10" s="30">
        <f t="shared" si="4"/>
        <v>0.75</v>
      </c>
      <c r="U10" s="12">
        <f t="shared" si="5"/>
        <v>0.45929629629629615</v>
      </c>
      <c r="V10">
        <f>COUNTIF($L$2:L10,1)</f>
        <v>6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43711</v>
      </c>
      <c r="C11" s="3" t="s">
        <v>57</v>
      </c>
      <c r="D11" s="3" t="s">
        <v>33</v>
      </c>
      <c r="E11" s="3">
        <v>1</v>
      </c>
      <c r="F11" s="3" t="s">
        <v>58</v>
      </c>
      <c r="G11" s="3" t="s">
        <v>59</v>
      </c>
      <c r="H11" s="3" t="s">
        <v>26</v>
      </c>
      <c r="I11" s="3" t="s">
        <v>14</v>
      </c>
      <c r="J11" s="13" t="s">
        <v>60</v>
      </c>
      <c r="K11" s="27"/>
      <c r="L11" s="6" t="s">
        <v>17</v>
      </c>
      <c r="M11" s="7">
        <v>1.9</v>
      </c>
      <c r="N11" s="7">
        <v>3</v>
      </c>
      <c r="O11" s="8" t="s">
        <v>23</v>
      </c>
      <c r="P11" s="7">
        <f t="shared" si="0"/>
        <v>16.5</v>
      </c>
      <c r="Q11" s="31">
        <f t="shared" si="1"/>
        <v>2.4149999999999991</v>
      </c>
      <c r="R11" s="9">
        <f t="shared" si="2"/>
        <v>8.615499999999999</v>
      </c>
      <c r="S11" s="10">
        <f t="shared" si="3"/>
        <v>25.115499999999997</v>
      </c>
      <c r="T11" s="11">
        <f t="shared" si="4"/>
        <v>0.77777777777777779</v>
      </c>
      <c r="U11" s="12">
        <f t="shared" si="5"/>
        <v>0.52215151515151503</v>
      </c>
      <c r="V11">
        <f>COUNTIF($L$2:L11,1)</f>
        <v>7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10</v>
      </c>
      <c r="B12" s="4">
        <v>43711</v>
      </c>
      <c r="C12" s="3" t="s">
        <v>61</v>
      </c>
      <c r="D12" s="3" t="s">
        <v>32</v>
      </c>
      <c r="E12" s="3">
        <v>1</v>
      </c>
      <c r="F12" s="3" t="s">
        <v>62</v>
      </c>
      <c r="G12" s="3" t="s">
        <v>25</v>
      </c>
      <c r="H12" s="3" t="s">
        <v>27</v>
      </c>
      <c r="I12" s="3" t="s">
        <v>14</v>
      </c>
      <c r="J12" s="5" t="s">
        <v>63</v>
      </c>
      <c r="K12" s="27"/>
      <c r="L12" s="6" t="s">
        <v>16</v>
      </c>
      <c r="M12" s="7">
        <v>1.98</v>
      </c>
      <c r="N12" s="7">
        <v>0.5</v>
      </c>
      <c r="O12" s="8" t="s">
        <v>15</v>
      </c>
      <c r="P12" s="7">
        <f t="shared" si="0"/>
        <v>17</v>
      </c>
      <c r="Q12" s="32">
        <f t="shared" si="1"/>
        <v>-0.5</v>
      </c>
      <c r="R12" s="9">
        <f t="shared" si="2"/>
        <v>8.115499999999999</v>
      </c>
      <c r="S12" s="10">
        <f t="shared" si="3"/>
        <v>25.115499999999997</v>
      </c>
      <c r="T12" s="11">
        <f t="shared" si="4"/>
        <v>0.7</v>
      </c>
      <c r="U12" s="12">
        <f t="shared" si="5"/>
        <v>0.47738235294117631</v>
      </c>
      <c r="V12">
        <f>COUNTIF($L$2:L12,1)</f>
        <v>7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43711</v>
      </c>
      <c r="C13" s="3" t="s">
        <v>64</v>
      </c>
      <c r="D13" s="3" t="s">
        <v>65</v>
      </c>
      <c r="E13" s="3">
        <v>1</v>
      </c>
      <c r="F13" s="3" t="s">
        <v>66</v>
      </c>
      <c r="G13" s="3" t="s">
        <v>25</v>
      </c>
      <c r="H13" s="3" t="s">
        <v>67</v>
      </c>
      <c r="I13" s="3" t="s">
        <v>68</v>
      </c>
      <c r="J13" s="5" t="s">
        <v>69</v>
      </c>
      <c r="K13" s="27"/>
      <c r="L13" s="6" t="s">
        <v>16</v>
      </c>
      <c r="M13" s="7">
        <v>2.9</v>
      </c>
      <c r="N13" s="7">
        <v>1</v>
      </c>
      <c r="O13" s="8" t="s">
        <v>15</v>
      </c>
      <c r="P13" s="7">
        <f t="shared" si="0"/>
        <v>18</v>
      </c>
      <c r="Q13" s="32">
        <f t="shared" si="1"/>
        <v>-1</v>
      </c>
      <c r="R13" s="9">
        <f t="shared" si="2"/>
        <v>7.115499999999999</v>
      </c>
      <c r="S13" s="10">
        <f t="shared" si="3"/>
        <v>25.115499999999997</v>
      </c>
      <c r="T13" s="11">
        <f t="shared" si="4"/>
        <v>0.63636363636363635</v>
      </c>
      <c r="U13" s="12">
        <f t="shared" si="5"/>
        <v>0.39530555555555541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12</v>
      </c>
      <c r="B14" s="4">
        <v>43712</v>
      </c>
      <c r="C14" s="3" t="s">
        <v>70</v>
      </c>
      <c r="D14" s="3" t="s">
        <v>32</v>
      </c>
      <c r="E14" s="3">
        <v>1</v>
      </c>
      <c r="F14" s="3" t="s">
        <v>71</v>
      </c>
      <c r="G14" s="3" t="s">
        <v>25</v>
      </c>
      <c r="H14" s="3" t="s">
        <v>26</v>
      </c>
      <c r="I14" s="3" t="s">
        <v>68</v>
      </c>
      <c r="J14" s="5" t="s">
        <v>72</v>
      </c>
      <c r="K14" s="27"/>
      <c r="L14" s="6" t="s">
        <v>16</v>
      </c>
      <c r="M14" s="7">
        <v>2.0499999999999998</v>
      </c>
      <c r="N14" s="7">
        <v>0.5</v>
      </c>
      <c r="O14" s="8" t="s">
        <v>23</v>
      </c>
      <c r="P14" s="7">
        <f t="shared" si="0"/>
        <v>18.5</v>
      </c>
      <c r="Q14" s="32">
        <f t="shared" si="1"/>
        <v>-0.5</v>
      </c>
      <c r="R14" s="9">
        <f t="shared" si="2"/>
        <v>6.615499999999999</v>
      </c>
      <c r="S14" s="10">
        <f t="shared" si="3"/>
        <v>25.115499999999997</v>
      </c>
      <c r="T14" s="11">
        <f t="shared" si="4"/>
        <v>0.58333333333333337</v>
      </c>
      <c r="U14" s="12">
        <f t="shared" si="5"/>
        <v>0.35759459459459447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43712</v>
      </c>
      <c r="C15" s="3" t="s">
        <v>73</v>
      </c>
      <c r="D15" s="3" t="s">
        <v>65</v>
      </c>
      <c r="E15" s="3">
        <v>1</v>
      </c>
      <c r="F15" s="3" t="s">
        <v>74</v>
      </c>
      <c r="G15" s="3" t="s">
        <v>25</v>
      </c>
      <c r="H15" s="3" t="s">
        <v>27</v>
      </c>
      <c r="I15" s="3" t="s">
        <v>68</v>
      </c>
      <c r="J15" s="5" t="s">
        <v>75</v>
      </c>
      <c r="K15" s="27"/>
      <c r="L15" s="6" t="s">
        <v>16</v>
      </c>
      <c r="M15" s="7">
        <v>1.9</v>
      </c>
      <c r="N15" s="7">
        <v>1.5</v>
      </c>
      <c r="O15" s="8" t="s">
        <v>15</v>
      </c>
      <c r="P15" s="7">
        <f t="shared" si="0"/>
        <v>20</v>
      </c>
      <c r="Q15" s="32">
        <f t="shared" si="1"/>
        <v>-1.5</v>
      </c>
      <c r="R15" s="9">
        <f t="shared" si="2"/>
        <v>5.115499999999999</v>
      </c>
      <c r="S15" s="10">
        <f t="shared" si="3"/>
        <v>25.115499999999997</v>
      </c>
      <c r="T15" s="11">
        <f t="shared" si="4"/>
        <v>0.53846153846153844</v>
      </c>
      <c r="U15" s="12">
        <f t="shared" si="5"/>
        <v>0.25577499999999986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43712</v>
      </c>
      <c r="C16" s="3" t="s">
        <v>76</v>
      </c>
      <c r="D16" s="3" t="s">
        <v>32</v>
      </c>
      <c r="E16" s="3">
        <v>1</v>
      </c>
      <c r="F16" s="3" t="s">
        <v>77</v>
      </c>
      <c r="G16" s="3" t="s">
        <v>25</v>
      </c>
      <c r="H16" s="3" t="s">
        <v>26</v>
      </c>
      <c r="I16" s="3" t="s">
        <v>68</v>
      </c>
      <c r="J16" s="13" t="s">
        <v>78</v>
      </c>
      <c r="K16" s="27"/>
      <c r="L16" s="6" t="s">
        <v>17</v>
      </c>
      <c r="M16" s="7">
        <v>1.95</v>
      </c>
      <c r="N16" s="7">
        <v>1.5</v>
      </c>
      <c r="O16" s="8" t="s">
        <v>23</v>
      </c>
      <c r="P16" s="7">
        <f t="shared" si="0"/>
        <v>21.5</v>
      </c>
      <c r="Q16" s="31">
        <f t="shared" si="1"/>
        <v>1.2787499999999996</v>
      </c>
      <c r="R16" s="9">
        <f t="shared" si="2"/>
        <v>6.3942499999999987</v>
      </c>
      <c r="S16" s="10">
        <f t="shared" si="3"/>
        <v>27.89425</v>
      </c>
      <c r="T16" s="11">
        <f t="shared" si="4"/>
        <v>0.5714285714285714</v>
      </c>
      <c r="U16" s="12">
        <f t="shared" si="5"/>
        <v>0.29740697674418604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" customHeight="1" x14ac:dyDescent="0.2">
      <c r="A17" s="3">
        <v>15</v>
      </c>
      <c r="B17" s="4">
        <v>43712</v>
      </c>
      <c r="C17" s="3" t="s">
        <v>79</v>
      </c>
      <c r="D17" s="3" t="s">
        <v>33</v>
      </c>
      <c r="E17" s="3">
        <v>1</v>
      </c>
      <c r="F17" s="3" t="s">
        <v>80</v>
      </c>
      <c r="G17" s="3" t="s">
        <v>25</v>
      </c>
      <c r="H17" s="3" t="s">
        <v>26</v>
      </c>
      <c r="I17" s="3" t="s">
        <v>68</v>
      </c>
      <c r="J17" s="13" t="s">
        <v>72</v>
      </c>
      <c r="K17" s="27"/>
      <c r="L17" s="6" t="s">
        <v>17</v>
      </c>
      <c r="M17" s="7">
        <v>1.9750000000000001</v>
      </c>
      <c r="N17" s="7">
        <v>2</v>
      </c>
      <c r="O17" s="8" t="s">
        <v>23</v>
      </c>
      <c r="P17" s="7">
        <f t="shared" si="0"/>
        <v>23.5</v>
      </c>
      <c r="Q17" s="31">
        <f t="shared" si="1"/>
        <v>1.7524999999999999</v>
      </c>
      <c r="R17" s="9">
        <f t="shared" si="2"/>
        <v>8.146749999999999</v>
      </c>
      <c r="S17" s="10">
        <f t="shared" si="3"/>
        <v>31.646749999999997</v>
      </c>
      <c r="T17" s="11">
        <f t="shared" si="4"/>
        <v>0.6</v>
      </c>
      <c r="U17" s="12">
        <f t="shared" si="5"/>
        <v>0.34667021276595733</v>
      </c>
      <c r="V17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43713</v>
      </c>
      <c r="C18" s="3" t="s">
        <v>81</v>
      </c>
      <c r="D18" s="3" t="s">
        <v>32</v>
      </c>
      <c r="E18" s="3">
        <v>1</v>
      </c>
      <c r="F18" s="3" t="s">
        <v>82</v>
      </c>
      <c r="G18" s="3" t="s">
        <v>25</v>
      </c>
      <c r="H18" s="3" t="s">
        <v>26</v>
      </c>
      <c r="I18" s="3" t="s">
        <v>14</v>
      </c>
      <c r="J18" s="5" t="s">
        <v>83</v>
      </c>
      <c r="K18" s="27" t="s">
        <v>84</v>
      </c>
      <c r="L18" s="6" t="s">
        <v>16</v>
      </c>
      <c r="M18" s="7">
        <v>2.1</v>
      </c>
      <c r="N18" s="7">
        <v>2.7</v>
      </c>
      <c r="O18" s="8" t="s">
        <v>23</v>
      </c>
      <c r="P18" s="7">
        <f t="shared" si="0"/>
        <v>26.2</v>
      </c>
      <c r="Q18" s="32">
        <f t="shared" si="1"/>
        <v>-2.7</v>
      </c>
      <c r="R18" s="9">
        <f t="shared" si="2"/>
        <v>5.4467499999999989</v>
      </c>
      <c r="S18" s="10">
        <f t="shared" si="3"/>
        <v>31.646749999999997</v>
      </c>
      <c r="T18" s="11">
        <f t="shared" si="4"/>
        <v>0.5625</v>
      </c>
      <c r="U18" s="12">
        <f t="shared" si="5"/>
        <v>0.20789122137404573</v>
      </c>
      <c r="V18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43713</v>
      </c>
      <c r="C19" s="3" t="s">
        <v>85</v>
      </c>
      <c r="D19" s="3" t="s">
        <v>32</v>
      </c>
      <c r="E19" s="3">
        <v>1</v>
      </c>
      <c r="F19" s="3" t="s">
        <v>86</v>
      </c>
      <c r="G19" s="3" t="s">
        <v>25</v>
      </c>
      <c r="H19" s="3" t="s">
        <v>27</v>
      </c>
      <c r="I19" s="3" t="s">
        <v>68</v>
      </c>
      <c r="J19" s="13" t="s">
        <v>87</v>
      </c>
      <c r="K19" s="27"/>
      <c r="L19" s="6" t="s">
        <v>17</v>
      </c>
      <c r="M19" s="7">
        <v>1.49</v>
      </c>
      <c r="N19" s="7">
        <v>1.5</v>
      </c>
      <c r="O19" s="8" t="s">
        <v>15</v>
      </c>
      <c r="P19" s="7">
        <f t="shared" si="0"/>
        <v>27.7</v>
      </c>
      <c r="Q19" s="31">
        <f t="shared" si="1"/>
        <v>0.73499999999999988</v>
      </c>
      <c r="R19" s="9">
        <f t="shared" si="2"/>
        <v>6.1817499999999992</v>
      </c>
      <c r="S19" s="10">
        <f t="shared" si="3"/>
        <v>33.881749999999997</v>
      </c>
      <c r="T19" s="11">
        <f t="shared" si="4"/>
        <v>0.58823529411764708</v>
      </c>
      <c r="U19" s="12">
        <f t="shared" si="5"/>
        <v>0.223167870036101</v>
      </c>
      <c r="V19">
        <f>COUNTIF($L$2:L19,1)</f>
        <v>10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43713</v>
      </c>
      <c r="C20" s="3" t="s">
        <v>85</v>
      </c>
      <c r="D20" s="3" t="s">
        <v>32</v>
      </c>
      <c r="E20" s="3">
        <v>1</v>
      </c>
      <c r="F20" s="3" t="s">
        <v>88</v>
      </c>
      <c r="G20" s="3" t="s">
        <v>25</v>
      </c>
      <c r="H20" s="3" t="s">
        <v>27</v>
      </c>
      <c r="I20" s="3" t="s">
        <v>68</v>
      </c>
      <c r="J20" s="13" t="s">
        <v>89</v>
      </c>
      <c r="K20" s="27"/>
      <c r="L20" s="6" t="s">
        <v>17</v>
      </c>
      <c r="M20" s="7">
        <v>1.93</v>
      </c>
      <c r="N20" s="7">
        <v>1.5</v>
      </c>
      <c r="O20" s="8" t="s">
        <v>15</v>
      </c>
      <c r="P20" s="7">
        <f t="shared" si="0"/>
        <v>29.2</v>
      </c>
      <c r="Q20" s="31">
        <f t="shared" si="1"/>
        <v>1.395</v>
      </c>
      <c r="R20" s="9">
        <f t="shared" si="2"/>
        <v>7.5767499999999988</v>
      </c>
      <c r="S20" s="10">
        <f t="shared" si="3"/>
        <v>36.77675</v>
      </c>
      <c r="T20" s="11">
        <f t="shared" si="4"/>
        <v>0.61111111111111116</v>
      </c>
      <c r="U20" s="12">
        <f t="shared" si="5"/>
        <v>0.25947773972602745</v>
      </c>
      <c r="V20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7" customHeight="1" x14ac:dyDescent="0.2">
      <c r="A21" s="3">
        <v>19</v>
      </c>
      <c r="B21" s="4">
        <v>43714</v>
      </c>
      <c r="C21" s="3" t="s">
        <v>90</v>
      </c>
      <c r="D21" s="3" t="s">
        <v>33</v>
      </c>
      <c r="E21" s="3">
        <v>2</v>
      </c>
      <c r="F21" s="3" t="s">
        <v>91</v>
      </c>
      <c r="G21" s="3" t="s">
        <v>25</v>
      </c>
      <c r="H21" s="3" t="s">
        <v>26</v>
      </c>
      <c r="I21" s="3" t="s">
        <v>14</v>
      </c>
      <c r="J21" s="13" t="s">
        <v>92</v>
      </c>
      <c r="K21" s="27"/>
      <c r="L21" s="6" t="s">
        <v>17</v>
      </c>
      <c r="M21" s="7">
        <v>2.4700000000000002</v>
      </c>
      <c r="N21" s="7">
        <v>1.5</v>
      </c>
      <c r="O21" s="8" t="s">
        <v>23</v>
      </c>
      <c r="P21" s="7">
        <f t="shared" si="0"/>
        <v>30.7</v>
      </c>
      <c r="Q21" s="31">
        <f t="shared" si="1"/>
        <v>2.0197499999999997</v>
      </c>
      <c r="R21" s="9">
        <f t="shared" si="2"/>
        <v>9.5964999999999989</v>
      </c>
      <c r="S21" s="10">
        <f t="shared" si="3"/>
        <v>40.296499999999995</v>
      </c>
      <c r="T21" s="11">
        <f t="shared" si="4"/>
        <v>0.63157894736842102</v>
      </c>
      <c r="U21" s="12">
        <f t="shared" si="5"/>
        <v>0.31258957654723113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4.25" customHeight="1" x14ac:dyDescent="0.2">
      <c r="A22" s="3">
        <v>20</v>
      </c>
      <c r="B22" s="4">
        <v>43714</v>
      </c>
      <c r="C22" s="3" t="s">
        <v>93</v>
      </c>
      <c r="D22" s="3" t="s">
        <v>32</v>
      </c>
      <c r="E22" s="3">
        <v>1</v>
      </c>
      <c r="F22" s="3" t="s">
        <v>94</v>
      </c>
      <c r="G22" s="3" t="s">
        <v>25</v>
      </c>
      <c r="H22" s="3" t="s">
        <v>27</v>
      </c>
      <c r="I22" s="3" t="s">
        <v>68</v>
      </c>
      <c r="J22" s="38" t="s">
        <v>95</v>
      </c>
      <c r="K22" s="27"/>
      <c r="L22" s="6" t="s">
        <v>17</v>
      </c>
      <c r="M22" s="7">
        <v>1</v>
      </c>
      <c r="N22" s="7">
        <v>1.5</v>
      </c>
      <c r="O22" s="8" t="s">
        <v>15</v>
      </c>
      <c r="P22" s="7">
        <f t="shared" si="0"/>
        <v>32.200000000000003</v>
      </c>
      <c r="Q22" s="39">
        <f t="shared" si="1"/>
        <v>0</v>
      </c>
      <c r="R22" s="9">
        <f t="shared" si="2"/>
        <v>9.5964999999999989</v>
      </c>
      <c r="S22" s="10">
        <f t="shared" si="3"/>
        <v>41.796500000000002</v>
      </c>
      <c r="T22" s="11">
        <f t="shared" si="4"/>
        <v>0.65</v>
      </c>
      <c r="U22" s="12">
        <f t="shared" si="5"/>
        <v>0.29802795031055895</v>
      </c>
      <c r="V22">
        <f>COUNTIF($L$2:L22,1)</f>
        <v>13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4.25" customHeight="1" x14ac:dyDescent="0.2">
      <c r="A23" s="3">
        <v>21</v>
      </c>
      <c r="B23" s="4">
        <v>43714</v>
      </c>
      <c r="C23" s="3" t="s">
        <v>96</v>
      </c>
      <c r="D23" s="3" t="s">
        <v>33</v>
      </c>
      <c r="E23" s="3">
        <v>1</v>
      </c>
      <c r="F23" s="3">
        <v>1</v>
      </c>
      <c r="G23" s="3" t="s">
        <v>28</v>
      </c>
      <c r="H23" s="3" t="s">
        <v>41</v>
      </c>
      <c r="I23" s="3" t="s">
        <v>14</v>
      </c>
      <c r="J23" s="5" t="s">
        <v>36</v>
      </c>
      <c r="K23" s="27"/>
      <c r="L23" s="6" t="s">
        <v>16</v>
      </c>
      <c r="M23" s="7">
        <v>2.1</v>
      </c>
      <c r="N23" s="7">
        <v>1</v>
      </c>
      <c r="O23" s="8" t="s">
        <v>15</v>
      </c>
      <c r="P23" s="7">
        <f t="shared" si="0"/>
        <v>33.200000000000003</v>
      </c>
      <c r="Q23" s="32">
        <f t="shared" si="1"/>
        <v>-1</v>
      </c>
      <c r="R23" s="9">
        <f t="shared" si="2"/>
        <v>8.5964999999999989</v>
      </c>
      <c r="S23" s="10">
        <f t="shared" si="3"/>
        <v>41.796500000000002</v>
      </c>
      <c r="T23" s="11">
        <f t="shared" si="4"/>
        <v>0.61904761904761907</v>
      </c>
      <c r="U23" s="12">
        <f t="shared" si="5"/>
        <v>0.25893072289156621</v>
      </c>
      <c r="V23">
        <f>COUNTIF($L$2:L23,1)</f>
        <v>13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" customHeight="1" x14ac:dyDescent="0.2">
      <c r="A24" s="3">
        <v>22</v>
      </c>
      <c r="B24" s="4">
        <v>43714</v>
      </c>
      <c r="C24" s="3" t="s">
        <v>97</v>
      </c>
      <c r="D24" s="3" t="s">
        <v>33</v>
      </c>
      <c r="E24" s="3">
        <v>1</v>
      </c>
      <c r="F24" s="3" t="s">
        <v>37</v>
      </c>
      <c r="G24" s="3" t="s">
        <v>25</v>
      </c>
      <c r="H24" s="3" t="s">
        <v>26</v>
      </c>
      <c r="I24" s="3" t="s">
        <v>14</v>
      </c>
      <c r="J24" s="13" t="s">
        <v>63</v>
      </c>
      <c r="K24" s="27"/>
      <c r="L24" s="6" t="s">
        <v>17</v>
      </c>
      <c r="M24" s="7">
        <v>2.5</v>
      </c>
      <c r="N24" s="7">
        <v>1.5</v>
      </c>
      <c r="O24" s="8" t="s">
        <v>23</v>
      </c>
      <c r="P24" s="7">
        <f t="shared" si="0"/>
        <v>34.700000000000003</v>
      </c>
      <c r="Q24" s="31">
        <f t="shared" si="1"/>
        <v>2.0625</v>
      </c>
      <c r="R24" s="9">
        <f t="shared" si="2"/>
        <v>10.658999999999999</v>
      </c>
      <c r="S24" s="10">
        <f t="shared" si="3"/>
        <v>45.359000000000002</v>
      </c>
      <c r="T24" s="11">
        <f t="shared" si="4"/>
        <v>0.63636363636363635</v>
      </c>
      <c r="U24" s="12">
        <f t="shared" si="5"/>
        <v>0.30717579250720456</v>
      </c>
      <c r="V24">
        <f>COUNTIF($L$2:L24,1)</f>
        <v>14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43714</v>
      </c>
      <c r="C25" s="3" t="s">
        <v>98</v>
      </c>
      <c r="D25" s="3" t="s">
        <v>33</v>
      </c>
      <c r="E25" s="3">
        <v>1</v>
      </c>
      <c r="F25" s="3" t="s">
        <v>99</v>
      </c>
      <c r="G25" s="3" t="s">
        <v>28</v>
      </c>
      <c r="H25" s="3" t="s">
        <v>29</v>
      </c>
      <c r="I25" s="3" t="s">
        <v>14</v>
      </c>
      <c r="J25" s="13" t="s">
        <v>36</v>
      </c>
      <c r="K25" s="27"/>
      <c r="L25" s="6" t="s">
        <v>17</v>
      </c>
      <c r="M25" s="7">
        <v>2.2000000000000002</v>
      </c>
      <c r="N25" s="7">
        <v>1.5</v>
      </c>
      <c r="O25" s="8" t="s">
        <v>23</v>
      </c>
      <c r="P25" s="7">
        <f t="shared" si="0"/>
        <v>36.200000000000003</v>
      </c>
      <c r="Q25" s="31">
        <f t="shared" si="1"/>
        <v>1.6350000000000002</v>
      </c>
      <c r="R25" s="9">
        <f t="shared" si="2"/>
        <v>12.293999999999999</v>
      </c>
      <c r="S25" s="10">
        <f t="shared" si="3"/>
        <v>48.494</v>
      </c>
      <c r="T25" s="11">
        <f t="shared" si="4"/>
        <v>0.65217391304347827</v>
      </c>
      <c r="U25" s="12">
        <f t="shared" si="5"/>
        <v>0.33961325966850819</v>
      </c>
      <c r="V25">
        <f>COUNTIF($L$2:L25,1)</f>
        <v>15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43714</v>
      </c>
      <c r="C26" s="3" t="s">
        <v>100</v>
      </c>
      <c r="D26" s="3" t="s">
        <v>33</v>
      </c>
      <c r="E26" s="3">
        <v>1</v>
      </c>
      <c r="F26" s="3">
        <v>1</v>
      </c>
      <c r="G26" s="3" t="s">
        <v>25</v>
      </c>
      <c r="H26" s="3" t="s">
        <v>27</v>
      </c>
      <c r="I26" s="3" t="s">
        <v>14</v>
      </c>
      <c r="J26" s="13" t="s">
        <v>35</v>
      </c>
      <c r="K26" s="27"/>
      <c r="L26" s="6" t="s">
        <v>17</v>
      </c>
      <c r="M26" s="7">
        <v>2.4700000000000002</v>
      </c>
      <c r="N26" s="7">
        <v>1</v>
      </c>
      <c r="O26" s="8" t="s">
        <v>15</v>
      </c>
      <c r="P26" s="7">
        <f t="shared" si="0"/>
        <v>37.200000000000003</v>
      </c>
      <c r="Q26" s="31">
        <f t="shared" si="1"/>
        <v>1.4700000000000002</v>
      </c>
      <c r="R26" s="9">
        <f t="shared" si="2"/>
        <v>13.763999999999999</v>
      </c>
      <c r="S26" s="10">
        <f t="shared" si="3"/>
        <v>50.963999999999999</v>
      </c>
      <c r="T26" s="11">
        <f t="shared" si="4"/>
        <v>0.66666666666666663</v>
      </c>
      <c r="U26" s="12">
        <f t="shared" si="5"/>
        <v>0.36999999999999988</v>
      </c>
      <c r="V26">
        <f>COUNTIF($L$2:L26,1)</f>
        <v>16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43714</v>
      </c>
      <c r="C27" s="3" t="s">
        <v>101</v>
      </c>
      <c r="D27" s="3" t="s">
        <v>33</v>
      </c>
      <c r="E27" s="3">
        <v>2</v>
      </c>
      <c r="F27" s="3" t="s">
        <v>40</v>
      </c>
      <c r="G27" s="3" t="s">
        <v>25</v>
      </c>
      <c r="H27" s="3" t="s">
        <v>29</v>
      </c>
      <c r="I27" s="3" t="s">
        <v>14</v>
      </c>
      <c r="J27" s="13" t="s">
        <v>102</v>
      </c>
      <c r="K27" s="27"/>
      <c r="L27" s="6" t="s">
        <v>17</v>
      </c>
      <c r="M27" s="7">
        <v>1.92</v>
      </c>
      <c r="N27" s="7">
        <v>2</v>
      </c>
      <c r="O27" s="8" t="s">
        <v>23</v>
      </c>
      <c r="P27" s="7">
        <f t="shared" si="0"/>
        <v>39.200000000000003</v>
      </c>
      <c r="Q27" s="31">
        <f t="shared" si="1"/>
        <v>1.6479999999999997</v>
      </c>
      <c r="R27" s="9">
        <f t="shared" si="2"/>
        <v>15.411999999999999</v>
      </c>
      <c r="S27" s="10">
        <f t="shared" si="3"/>
        <v>54.612000000000002</v>
      </c>
      <c r="T27" s="11">
        <f t="shared" si="4"/>
        <v>0.68</v>
      </c>
      <c r="U27" s="12">
        <f t="shared" si="5"/>
        <v>0.39316326530612239</v>
      </c>
      <c r="V27">
        <f>COUNTIF($L$2:L27,1)</f>
        <v>17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43714</v>
      </c>
      <c r="C28" s="3" t="s">
        <v>103</v>
      </c>
      <c r="D28" s="3" t="s">
        <v>33</v>
      </c>
      <c r="E28" s="3">
        <v>2</v>
      </c>
      <c r="F28" s="3" t="s">
        <v>104</v>
      </c>
      <c r="G28" s="3" t="s">
        <v>25</v>
      </c>
      <c r="H28" s="3" t="s">
        <v>26</v>
      </c>
      <c r="I28" s="3" t="s">
        <v>14</v>
      </c>
      <c r="J28" s="13" t="s">
        <v>105</v>
      </c>
      <c r="K28" s="27"/>
      <c r="L28" s="6" t="s">
        <v>16</v>
      </c>
      <c r="M28" s="7">
        <v>2.0099999999999998</v>
      </c>
      <c r="N28" s="7">
        <v>1</v>
      </c>
      <c r="O28" s="8" t="s">
        <v>23</v>
      </c>
      <c r="P28" s="7">
        <f t="shared" si="0"/>
        <v>40.200000000000003</v>
      </c>
      <c r="Q28" s="32">
        <f t="shared" si="1"/>
        <v>-1</v>
      </c>
      <c r="R28" s="9">
        <f t="shared" si="2"/>
        <v>14.411999999999999</v>
      </c>
      <c r="S28" s="10">
        <f t="shared" si="3"/>
        <v>54.612000000000002</v>
      </c>
      <c r="T28" s="11">
        <f t="shared" si="4"/>
        <v>0.65384615384615385</v>
      </c>
      <c r="U28" s="12">
        <f t="shared" si="5"/>
        <v>0.35850746268656714</v>
      </c>
      <c r="V28">
        <f>COUNTIF($L$2:L28,1)</f>
        <v>17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43714</v>
      </c>
      <c r="C29" s="3" t="s">
        <v>106</v>
      </c>
      <c r="D29" s="3" t="s">
        <v>33</v>
      </c>
      <c r="E29" s="3">
        <v>2</v>
      </c>
      <c r="F29" s="3" t="s">
        <v>104</v>
      </c>
      <c r="G29" s="3" t="s">
        <v>25</v>
      </c>
      <c r="H29" s="3" t="s">
        <v>26</v>
      </c>
      <c r="I29" s="3" t="s">
        <v>14</v>
      </c>
      <c r="J29" s="13" t="s">
        <v>107</v>
      </c>
      <c r="K29" s="27"/>
      <c r="L29" s="6" t="s">
        <v>16</v>
      </c>
      <c r="M29" s="7">
        <v>1.96</v>
      </c>
      <c r="N29" s="7">
        <v>1.5</v>
      </c>
      <c r="O29" s="8" t="s">
        <v>23</v>
      </c>
      <c r="P29" s="7">
        <f t="shared" si="0"/>
        <v>41.7</v>
      </c>
      <c r="Q29" s="32">
        <f t="shared" si="1"/>
        <v>-1.5</v>
      </c>
      <c r="R29" s="9">
        <f t="shared" si="2"/>
        <v>12.911999999999999</v>
      </c>
      <c r="S29" s="10">
        <f t="shared" si="3"/>
        <v>54.612000000000002</v>
      </c>
      <c r="T29" s="11">
        <f t="shared" si="4"/>
        <v>0.62962962962962965</v>
      </c>
      <c r="U29" s="12">
        <f t="shared" si="5"/>
        <v>0.30964028776978414</v>
      </c>
      <c r="V29">
        <f>COUNTIF($L$2:L29,1)</f>
        <v>17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43714</v>
      </c>
      <c r="C30" s="3" t="s">
        <v>108</v>
      </c>
      <c r="D30" s="3" t="s">
        <v>65</v>
      </c>
      <c r="E30" s="3">
        <v>1</v>
      </c>
      <c r="F30" s="3" t="s">
        <v>99</v>
      </c>
      <c r="G30" s="3" t="s">
        <v>25</v>
      </c>
      <c r="H30" s="3" t="s">
        <v>26</v>
      </c>
      <c r="I30" s="3" t="s">
        <v>68</v>
      </c>
      <c r="J30" s="13" t="s">
        <v>109</v>
      </c>
      <c r="K30" s="27"/>
      <c r="L30" s="6" t="s">
        <v>17</v>
      </c>
      <c r="M30" s="7">
        <v>2.62</v>
      </c>
      <c r="N30" s="7">
        <v>1.5</v>
      </c>
      <c r="O30" s="8" t="s">
        <v>23</v>
      </c>
      <c r="P30" s="7">
        <f t="shared" si="0"/>
        <v>43.2</v>
      </c>
      <c r="Q30" s="31">
        <f t="shared" si="1"/>
        <v>2.2334999999999998</v>
      </c>
      <c r="R30" s="9">
        <f t="shared" si="2"/>
        <v>15.145499999999998</v>
      </c>
      <c r="S30" s="10">
        <f t="shared" si="3"/>
        <v>58.345500000000001</v>
      </c>
      <c r="T30" s="11">
        <f t="shared" si="4"/>
        <v>0.6428571428571429</v>
      </c>
      <c r="U30" s="12">
        <f t="shared" si="5"/>
        <v>0.35059027777777774</v>
      </c>
      <c r="V30">
        <f>COUNTIF($L$2:L30,1)</f>
        <v>18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43715</v>
      </c>
      <c r="C31" s="3" t="s">
        <v>110</v>
      </c>
      <c r="D31" s="3" t="s">
        <v>33</v>
      </c>
      <c r="E31" s="3">
        <v>1</v>
      </c>
      <c r="F31" s="3">
        <v>2</v>
      </c>
      <c r="G31" s="3" t="s">
        <v>28</v>
      </c>
      <c r="H31" s="3" t="s">
        <v>29</v>
      </c>
      <c r="I31" s="3" t="s">
        <v>14</v>
      </c>
      <c r="J31" s="13" t="s">
        <v>111</v>
      </c>
      <c r="K31" s="27"/>
      <c r="L31" s="6" t="s">
        <v>17</v>
      </c>
      <c r="M31" s="7">
        <v>2.08</v>
      </c>
      <c r="N31" s="7">
        <v>1</v>
      </c>
      <c r="O31" s="8" t="s">
        <v>23</v>
      </c>
      <c r="P31" s="7">
        <f t="shared" si="0"/>
        <v>44.2</v>
      </c>
      <c r="Q31" s="31">
        <f t="shared" si="1"/>
        <v>0.97599999999999998</v>
      </c>
      <c r="R31" s="9">
        <f t="shared" si="2"/>
        <v>16.121499999999997</v>
      </c>
      <c r="S31" s="10">
        <f t="shared" si="3"/>
        <v>60.3215</v>
      </c>
      <c r="T31" s="11">
        <f t="shared" si="4"/>
        <v>0.65517241379310343</v>
      </c>
      <c r="U31" s="12">
        <f t="shared" si="5"/>
        <v>0.36473981900452479</v>
      </c>
      <c r="V31">
        <f>COUNTIF($L$2:L31,1)</f>
        <v>19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43715</v>
      </c>
      <c r="C32" s="3" t="s">
        <v>112</v>
      </c>
      <c r="D32" s="3" t="s">
        <v>33</v>
      </c>
      <c r="E32" s="3">
        <v>1</v>
      </c>
      <c r="F32" s="3">
        <v>2</v>
      </c>
      <c r="G32" s="3" t="s">
        <v>28</v>
      </c>
      <c r="H32" s="3" t="s">
        <v>26</v>
      </c>
      <c r="I32" s="3" t="s">
        <v>14</v>
      </c>
      <c r="J32" s="13" t="s">
        <v>113</v>
      </c>
      <c r="K32" s="27"/>
      <c r="L32" s="6" t="s">
        <v>17</v>
      </c>
      <c r="M32" s="7">
        <v>2.02</v>
      </c>
      <c r="N32" s="7">
        <v>1.5</v>
      </c>
      <c r="O32" s="8" t="s">
        <v>23</v>
      </c>
      <c r="P32" s="7">
        <f t="shared" si="0"/>
        <v>45.7</v>
      </c>
      <c r="Q32" s="31">
        <f t="shared" si="1"/>
        <v>1.3785000000000003</v>
      </c>
      <c r="R32" s="9">
        <f t="shared" si="2"/>
        <v>17.499999999999996</v>
      </c>
      <c r="S32" s="10">
        <f t="shared" si="3"/>
        <v>63.2</v>
      </c>
      <c r="T32" s="11">
        <f t="shared" si="4"/>
        <v>0.66666666666666663</v>
      </c>
      <c r="U32" s="12">
        <f t="shared" si="5"/>
        <v>0.38293216630196936</v>
      </c>
      <c r="V32">
        <f>COUNTIF($L$2:L32,1)</f>
        <v>20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43715</v>
      </c>
      <c r="C33" s="3" t="s">
        <v>114</v>
      </c>
      <c r="D33" s="3" t="s">
        <v>33</v>
      </c>
      <c r="E33" s="3">
        <v>1</v>
      </c>
      <c r="F33" s="3">
        <v>2</v>
      </c>
      <c r="G33" s="3" t="s">
        <v>25</v>
      </c>
      <c r="H33" s="3" t="s">
        <v>26</v>
      </c>
      <c r="I33" s="3" t="s">
        <v>14</v>
      </c>
      <c r="J33" s="13" t="s">
        <v>36</v>
      </c>
      <c r="K33" s="27"/>
      <c r="L33" s="6" t="s">
        <v>17</v>
      </c>
      <c r="M33" s="7">
        <v>2</v>
      </c>
      <c r="N33" s="7">
        <v>4</v>
      </c>
      <c r="O33" s="8" t="s">
        <v>23</v>
      </c>
      <c r="P33" s="7">
        <f t="shared" si="0"/>
        <v>49.7</v>
      </c>
      <c r="Q33" s="31">
        <f t="shared" si="1"/>
        <v>3.5999999999999996</v>
      </c>
      <c r="R33" s="9">
        <f t="shared" si="2"/>
        <v>21.099999999999994</v>
      </c>
      <c r="S33" s="10">
        <f t="shared" si="3"/>
        <v>70.8</v>
      </c>
      <c r="T33" s="11">
        <f t="shared" si="4"/>
        <v>0.67741935483870963</v>
      </c>
      <c r="U33" s="12">
        <f t="shared" si="5"/>
        <v>0.42454728370221312</v>
      </c>
      <c r="V33">
        <f>COUNTIF($L$2:L33,1)</f>
        <v>21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43715</v>
      </c>
      <c r="C34" s="3" t="s">
        <v>115</v>
      </c>
      <c r="D34" s="3" t="s">
        <v>33</v>
      </c>
      <c r="E34" s="3">
        <v>1</v>
      </c>
      <c r="F34" s="3" t="s">
        <v>116</v>
      </c>
      <c r="G34" s="3" t="s">
        <v>28</v>
      </c>
      <c r="H34" s="3" t="s">
        <v>27</v>
      </c>
      <c r="I34" s="3" t="s">
        <v>14</v>
      </c>
      <c r="J34" s="5" t="s">
        <v>75</v>
      </c>
      <c r="K34" s="27"/>
      <c r="L34" s="6" t="s">
        <v>16</v>
      </c>
      <c r="M34" s="7">
        <v>1.92</v>
      </c>
      <c r="N34" s="7">
        <v>1.5</v>
      </c>
      <c r="O34" s="8" t="s">
        <v>15</v>
      </c>
      <c r="P34" s="7">
        <f t="shared" si="0"/>
        <v>51.2</v>
      </c>
      <c r="Q34" s="32">
        <f t="shared" si="1"/>
        <v>-1.5</v>
      </c>
      <c r="R34" s="9">
        <f t="shared" si="2"/>
        <v>19.599999999999994</v>
      </c>
      <c r="S34" s="10">
        <f t="shared" si="3"/>
        <v>70.8</v>
      </c>
      <c r="T34" s="11">
        <f t="shared" si="4"/>
        <v>0.65625</v>
      </c>
      <c r="U34" s="12">
        <f t="shared" si="5"/>
        <v>0.38281249999999989</v>
      </c>
      <c r="V34">
        <f>COUNTIF($L$2:L34,1)</f>
        <v>21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43715</v>
      </c>
      <c r="C35" s="3" t="s">
        <v>117</v>
      </c>
      <c r="D35" s="3" t="s">
        <v>33</v>
      </c>
      <c r="E35" s="3">
        <v>2</v>
      </c>
      <c r="F35" s="3" t="s">
        <v>118</v>
      </c>
      <c r="G35" s="3" t="s">
        <v>25</v>
      </c>
      <c r="H35" s="3" t="s">
        <v>26</v>
      </c>
      <c r="I35" s="3" t="s">
        <v>14</v>
      </c>
      <c r="J35" s="13" t="s">
        <v>119</v>
      </c>
      <c r="K35" s="27"/>
      <c r="L35" s="6" t="s">
        <v>17</v>
      </c>
      <c r="M35" s="7">
        <v>2.56</v>
      </c>
      <c r="N35" s="7">
        <v>1</v>
      </c>
      <c r="O35" s="8" t="s">
        <v>23</v>
      </c>
      <c r="P35" s="7">
        <f t="shared" si="0"/>
        <v>52.2</v>
      </c>
      <c r="Q35" s="31">
        <f t="shared" si="1"/>
        <v>1.4319999999999999</v>
      </c>
      <c r="R35" s="9">
        <f t="shared" si="2"/>
        <v>21.031999999999993</v>
      </c>
      <c r="S35" s="10">
        <f t="shared" si="3"/>
        <v>73.231999999999999</v>
      </c>
      <c r="T35" s="11">
        <f t="shared" si="4"/>
        <v>0.66666666666666663</v>
      </c>
      <c r="U35" s="12">
        <f t="shared" si="5"/>
        <v>0.40291187739463591</v>
      </c>
      <c r="V35">
        <f>COUNTIF($L$2:L35,1)</f>
        <v>22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38.25" x14ac:dyDescent="0.2">
      <c r="A36" s="3">
        <v>34</v>
      </c>
      <c r="B36" s="4">
        <v>43715</v>
      </c>
      <c r="C36" s="3" t="s">
        <v>120</v>
      </c>
      <c r="D36" s="3" t="s">
        <v>33</v>
      </c>
      <c r="E36" s="3">
        <v>3</v>
      </c>
      <c r="F36" s="3" t="s">
        <v>121</v>
      </c>
      <c r="G36" s="3" t="s">
        <v>25</v>
      </c>
      <c r="H36" s="3" t="s">
        <v>29</v>
      </c>
      <c r="I36" s="3" t="s">
        <v>14</v>
      </c>
      <c r="J36" s="13" t="s">
        <v>122</v>
      </c>
      <c r="K36" s="27"/>
      <c r="L36" s="6" t="s">
        <v>17</v>
      </c>
      <c r="M36" s="7">
        <v>6.48</v>
      </c>
      <c r="N36" s="7">
        <v>0.5</v>
      </c>
      <c r="O36" s="8" t="s">
        <v>23</v>
      </c>
      <c r="P36" s="7">
        <f t="shared" si="0"/>
        <v>52.7</v>
      </c>
      <c r="Q36" s="31">
        <f t="shared" si="1"/>
        <v>2.5779999999999998</v>
      </c>
      <c r="R36" s="9">
        <f t="shared" si="2"/>
        <v>23.609999999999992</v>
      </c>
      <c r="S36" s="10">
        <f t="shared" si="3"/>
        <v>76.31</v>
      </c>
      <c r="T36" s="11">
        <f t="shared" si="4"/>
        <v>0.67647058823529416</v>
      </c>
      <c r="U36" s="12">
        <f t="shared" si="5"/>
        <v>0.44800759013282732</v>
      </c>
      <c r="V36">
        <f>COUNTIF($L$2:L36,1)</f>
        <v>23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43715</v>
      </c>
      <c r="C37" s="3" t="s">
        <v>123</v>
      </c>
      <c r="D37" s="3" t="s">
        <v>33</v>
      </c>
      <c r="E37" s="3">
        <v>2</v>
      </c>
      <c r="F37" s="3" t="s">
        <v>124</v>
      </c>
      <c r="G37" s="3" t="s">
        <v>25</v>
      </c>
      <c r="H37" s="3" t="s">
        <v>26</v>
      </c>
      <c r="I37" s="3" t="s">
        <v>14</v>
      </c>
      <c r="J37" s="13" t="s">
        <v>125</v>
      </c>
      <c r="K37" s="27"/>
      <c r="L37" s="6" t="s">
        <v>17</v>
      </c>
      <c r="M37" s="7">
        <v>2.75</v>
      </c>
      <c r="N37" s="7">
        <v>1</v>
      </c>
      <c r="O37" s="8" t="s">
        <v>23</v>
      </c>
      <c r="P37" s="7">
        <f t="shared" si="0"/>
        <v>53.7</v>
      </c>
      <c r="Q37" s="31">
        <f t="shared" si="1"/>
        <v>1.6124999999999998</v>
      </c>
      <c r="R37" s="9">
        <f t="shared" si="2"/>
        <v>25.222499999999993</v>
      </c>
      <c r="S37" s="10">
        <f t="shared" si="3"/>
        <v>78.922499999999999</v>
      </c>
      <c r="T37" s="11">
        <f t="shared" si="4"/>
        <v>0.68571428571428572</v>
      </c>
      <c r="U37" s="12">
        <f t="shared" si="5"/>
        <v>0.46969273743016748</v>
      </c>
      <c r="V37">
        <f>COUNTIF($L$2:L37,1)</f>
        <v>24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43715</v>
      </c>
      <c r="C38" s="3" t="s">
        <v>126</v>
      </c>
      <c r="D38" s="3" t="s">
        <v>33</v>
      </c>
      <c r="E38" s="3">
        <v>2</v>
      </c>
      <c r="F38" s="3" t="s">
        <v>127</v>
      </c>
      <c r="G38" s="3" t="s">
        <v>28</v>
      </c>
      <c r="H38" s="3" t="s">
        <v>27</v>
      </c>
      <c r="I38" s="3" t="s">
        <v>14</v>
      </c>
      <c r="J38" s="13" t="s">
        <v>128</v>
      </c>
      <c r="K38" s="27"/>
      <c r="L38" s="6" t="s">
        <v>17</v>
      </c>
      <c r="M38" s="7">
        <v>1.917</v>
      </c>
      <c r="N38" s="7">
        <v>1</v>
      </c>
      <c r="O38" s="8" t="s">
        <v>15</v>
      </c>
      <c r="P38" s="7">
        <f t="shared" si="0"/>
        <v>54.7</v>
      </c>
      <c r="Q38" s="31">
        <f t="shared" si="1"/>
        <v>0.91700000000000004</v>
      </c>
      <c r="R38" s="9">
        <f t="shared" si="2"/>
        <v>26.139499999999995</v>
      </c>
      <c r="S38" s="10">
        <f t="shared" si="3"/>
        <v>80.839500000000001</v>
      </c>
      <c r="T38" s="11">
        <f t="shared" si="4"/>
        <v>0.69444444444444442</v>
      </c>
      <c r="U38" s="12">
        <f t="shared" si="5"/>
        <v>0.4778702010968921</v>
      </c>
      <c r="V38">
        <f>COUNTIF($L$2:L38,1)</f>
        <v>25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43715</v>
      </c>
      <c r="C39" s="3" t="s">
        <v>129</v>
      </c>
      <c r="D39" s="3" t="s">
        <v>33</v>
      </c>
      <c r="E39" s="3">
        <v>2</v>
      </c>
      <c r="F39" s="3" t="s">
        <v>40</v>
      </c>
      <c r="G39" s="3" t="s">
        <v>25</v>
      </c>
      <c r="H39" s="3" t="s">
        <v>26</v>
      </c>
      <c r="I39" s="3" t="s">
        <v>14</v>
      </c>
      <c r="J39" s="5" t="s">
        <v>130</v>
      </c>
      <c r="K39" s="27"/>
      <c r="L39" s="6" t="s">
        <v>16</v>
      </c>
      <c r="M39" s="7">
        <v>3.05</v>
      </c>
      <c r="N39" s="7">
        <v>1.5</v>
      </c>
      <c r="O39" s="8" t="s">
        <v>23</v>
      </c>
      <c r="P39" s="7">
        <f t="shared" si="0"/>
        <v>56.2</v>
      </c>
      <c r="Q39" s="32">
        <f t="shared" si="1"/>
        <v>-1.5</v>
      </c>
      <c r="R39" s="9">
        <f t="shared" si="2"/>
        <v>24.639499999999995</v>
      </c>
      <c r="S39" s="10">
        <f t="shared" si="3"/>
        <v>80.839500000000001</v>
      </c>
      <c r="T39" s="11">
        <f t="shared" si="4"/>
        <v>0.67567567567567566</v>
      </c>
      <c r="U39" s="12">
        <f t="shared" si="5"/>
        <v>0.43842526690391453</v>
      </c>
      <c r="V39">
        <f>COUNTIF($L$2:L39,1)</f>
        <v>25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43715</v>
      </c>
      <c r="C40" s="3" t="s">
        <v>131</v>
      </c>
      <c r="D40" s="3" t="s">
        <v>33</v>
      </c>
      <c r="E40" s="3">
        <v>2</v>
      </c>
      <c r="F40" s="3" t="s">
        <v>132</v>
      </c>
      <c r="G40" s="3" t="s">
        <v>25</v>
      </c>
      <c r="H40" s="3" t="s">
        <v>26</v>
      </c>
      <c r="I40" s="3" t="s">
        <v>14</v>
      </c>
      <c r="J40" s="13" t="s">
        <v>214</v>
      </c>
      <c r="K40" s="27"/>
      <c r="L40" s="6" t="s">
        <v>17</v>
      </c>
      <c r="M40" s="7">
        <v>2.04</v>
      </c>
      <c r="N40" s="7">
        <v>3</v>
      </c>
      <c r="O40" s="8" t="s">
        <v>23</v>
      </c>
      <c r="P40" s="7">
        <f t="shared" si="0"/>
        <v>59.2</v>
      </c>
      <c r="Q40" s="31">
        <f t="shared" si="1"/>
        <v>2.8140000000000001</v>
      </c>
      <c r="R40" s="9">
        <f t="shared" si="2"/>
        <v>27.453499999999995</v>
      </c>
      <c r="S40" s="10">
        <f t="shared" si="3"/>
        <v>86.653499999999994</v>
      </c>
      <c r="T40" s="11">
        <f t="shared" si="4"/>
        <v>0.68421052631578949</v>
      </c>
      <c r="U40" s="12">
        <f t="shared" si="5"/>
        <v>0.46374155405405387</v>
      </c>
      <c r="V40">
        <f>COUNTIF($L$2:L40,1)</f>
        <v>26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43715</v>
      </c>
      <c r="C41" s="3" t="s">
        <v>133</v>
      </c>
      <c r="D41" s="3" t="s">
        <v>134</v>
      </c>
      <c r="E41" s="3">
        <v>2</v>
      </c>
      <c r="F41" s="3" t="s">
        <v>135</v>
      </c>
      <c r="G41" s="3" t="s">
        <v>59</v>
      </c>
      <c r="H41" s="3" t="s">
        <v>29</v>
      </c>
      <c r="I41" s="3" t="s">
        <v>14</v>
      </c>
      <c r="J41" s="13" t="s">
        <v>136</v>
      </c>
      <c r="K41" s="27"/>
      <c r="L41" s="6" t="s">
        <v>17</v>
      </c>
      <c r="M41" s="7">
        <v>1.97</v>
      </c>
      <c r="N41" s="7">
        <v>2</v>
      </c>
      <c r="O41" s="8" t="s">
        <v>23</v>
      </c>
      <c r="P41" s="7">
        <f t="shared" si="0"/>
        <v>61.2</v>
      </c>
      <c r="Q41" s="31">
        <f t="shared" si="1"/>
        <v>1.7429999999999999</v>
      </c>
      <c r="R41" s="9">
        <f t="shared" si="2"/>
        <v>29.196499999999993</v>
      </c>
      <c r="S41" s="10">
        <f t="shared" si="3"/>
        <v>90.396500000000003</v>
      </c>
      <c r="T41" s="11">
        <f t="shared" si="4"/>
        <v>0.69230769230769229</v>
      </c>
      <c r="U41" s="12">
        <f t="shared" si="5"/>
        <v>0.47706699346405229</v>
      </c>
      <c r="V41">
        <f>COUNTIF($L$2:L41,1)</f>
        <v>27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43715</v>
      </c>
      <c r="C42" s="3" t="s">
        <v>137</v>
      </c>
      <c r="D42" s="3" t="s">
        <v>32</v>
      </c>
      <c r="E42" s="3">
        <v>1</v>
      </c>
      <c r="F42" s="3" t="s">
        <v>138</v>
      </c>
      <c r="G42" s="3" t="s">
        <v>59</v>
      </c>
      <c r="H42" s="3" t="s">
        <v>26</v>
      </c>
      <c r="I42" s="3" t="s">
        <v>68</v>
      </c>
      <c r="J42" s="5" t="s">
        <v>87</v>
      </c>
      <c r="K42" s="27"/>
      <c r="L42" s="6" t="s">
        <v>16</v>
      </c>
      <c r="M42" s="7">
        <v>2.0499999999999998</v>
      </c>
      <c r="N42" s="7">
        <v>1.5</v>
      </c>
      <c r="O42" s="8" t="s">
        <v>23</v>
      </c>
      <c r="P42" s="7">
        <f t="shared" si="0"/>
        <v>62.7</v>
      </c>
      <c r="Q42" s="32">
        <f t="shared" si="1"/>
        <v>-1.5</v>
      </c>
      <c r="R42" s="28">
        <f t="shared" si="2"/>
        <v>27.696499999999993</v>
      </c>
      <c r="S42" s="29">
        <f t="shared" si="3"/>
        <v>90.396500000000003</v>
      </c>
      <c r="T42" s="30">
        <f t="shared" si="4"/>
        <v>0.67500000000000004</v>
      </c>
      <c r="U42" s="12">
        <f t="shared" si="5"/>
        <v>0.4417304625199362</v>
      </c>
      <c r="V42">
        <f>COUNTIF($L$2:L42,1)</f>
        <v>27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43718</v>
      </c>
      <c r="C43" s="3" t="s">
        <v>139</v>
      </c>
      <c r="D43" s="3" t="s">
        <v>65</v>
      </c>
      <c r="E43" s="3">
        <v>1</v>
      </c>
      <c r="F43" s="3" t="s">
        <v>140</v>
      </c>
      <c r="G43" s="3" t="s">
        <v>25</v>
      </c>
      <c r="H43" s="3" t="s">
        <v>26</v>
      </c>
      <c r="I43" s="3" t="s">
        <v>68</v>
      </c>
      <c r="J43" s="13" t="s">
        <v>141</v>
      </c>
      <c r="K43" s="27"/>
      <c r="L43" s="6" t="s">
        <v>17</v>
      </c>
      <c r="M43" s="7">
        <v>2.0499999999999998</v>
      </c>
      <c r="N43" s="7">
        <v>1.5</v>
      </c>
      <c r="O43" s="8" t="s">
        <v>23</v>
      </c>
      <c r="P43" s="7">
        <f t="shared" si="0"/>
        <v>64.2</v>
      </c>
      <c r="Q43" s="31">
        <f t="shared" si="1"/>
        <v>1.4212499999999997</v>
      </c>
      <c r="R43" s="9">
        <f t="shared" si="2"/>
        <v>29.117749999999994</v>
      </c>
      <c r="S43" s="10">
        <f t="shared" si="3"/>
        <v>93.31774999999999</v>
      </c>
      <c r="T43" s="11">
        <f t="shared" si="4"/>
        <v>0.68292682926829273</v>
      </c>
      <c r="U43" s="12">
        <f t="shared" si="5"/>
        <v>0.45354750778816177</v>
      </c>
      <c r="V43">
        <f>COUNTIF($L$2:L43,1)</f>
        <v>28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.75" customHeight="1" x14ac:dyDescent="0.2">
      <c r="A44" s="3">
        <v>42</v>
      </c>
      <c r="B44" s="4">
        <v>43718</v>
      </c>
      <c r="C44" s="3" t="s">
        <v>142</v>
      </c>
      <c r="D44" s="3" t="s">
        <v>65</v>
      </c>
      <c r="E44" s="3">
        <v>1</v>
      </c>
      <c r="F44" s="3" t="s">
        <v>143</v>
      </c>
      <c r="G44" s="3" t="s">
        <v>25</v>
      </c>
      <c r="H44" s="3" t="s">
        <v>26</v>
      </c>
      <c r="I44" s="3" t="s">
        <v>68</v>
      </c>
      <c r="J44" s="13" t="s">
        <v>144</v>
      </c>
      <c r="K44" s="27"/>
      <c r="L44" s="6" t="s">
        <v>17</v>
      </c>
      <c r="M44" s="7">
        <v>1.95</v>
      </c>
      <c r="N44" s="7">
        <v>2</v>
      </c>
      <c r="O44" s="8" t="s">
        <v>23</v>
      </c>
      <c r="P44" s="7">
        <f t="shared" si="0"/>
        <v>66.2</v>
      </c>
      <c r="Q44" s="31">
        <f t="shared" si="1"/>
        <v>1.7049999999999996</v>
      </c>
      <c r="R44" s="9">
        <f t="shared" si="2"/>
        <v>30.822749999999992</v>
      </c>
      <c r="S44" s="10">
        <f t="shared" si="3"/>
        <v>97.022750000000002</v>
      </c>
      <c r="T44" s="11">
        <f t="shared" si="4"/>
        <v>0.69047619047619047</v>
      </c>
      <c r="U44" s="12">
        <f t="shared" si="5"/>
        <v>0.46560045317220539</v>
      </c>
      <c r="V44">
        <f>COUNTIF($L$2:L44,1)</f>
        <v>29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.75" customHeight="1" x14ac:dyDescent="0.2">
      <c r="A45" s="3">
        <v>43</v>
      </c>
      <c r="B45" s="4">
        <v>43718</v>
      </c>
      <c r="C45" s="3" t="s">
        <v>142</v>
      </c>
      <c r="D45" s="3" t="s">
        <v>65</v>
      </c>
      <c r="E45" s="3">
        <v>1</v>
      </c>
      <c r="F45" s="3" t="s">
        <v>145</v>
      </c>
      <c r="G45" s="3" t="s">
        <v>25</v>
      </c>
      <c r="H45" s="3" t="s">
        <v>26</v>
      </c>
      <c r="I45" s="3" t="s">
        <v>68</v>
      </c>
      <c r="J45" s="5" t="s">
        <v>146</v>
      </c>
      <c r="K45" s="27"/>
      <c r="L45" s="6" t="s">
        <v>16</v>
      </c>
      <c r="M45" s="7">
        <v>2</v>
      </c>
      <c r="N45" s="7">
        <v>1.5</v>
      </c>
      <c r="O45" s="8" t="s">
        <v>23</v>
      </c>
      <c r="P45" s="7">
        <f t="shared" si="0"/>
        <v>67.7</v>
      </c>
      <c r="Q45" s="32">
        <f t="shared" si="1"/>
        <v>-1.5</v>
      </c>
      <c r="R45" s="9">
        <f t="shared" si="2"/>
        <v>29.322749999999992</v>
      </c>
      <c r="S45" s="10">
        <f t="shared" si="3"/>
        <v>97.022750000000002</v>
      </c>
      <c r="T45" s="11">
        <f t="shared" si="4"/>
        <v>0.67441860465116277</v>
      </c>
      <c r="U45" s="12">
        <f t="shared" si="5"/>
        <v>0.43312776957163956</v>
      </c>
      <c r="V45">
        <f>COUNTIF($L$2:L45,1)</f>
        <v>29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43718</v>
      </c>
      <c r="C46" s="3" t="s">
        <v>147</v>
      </c>
      <c r="D46" s="3" t="s">
        <v>32</v>
      </c>
      <c r="E46" s="3">
        <v>1</v>
      </c>
      <c r="F46" s="3" t="s">
        <v>148</v>
      </c>
      <c r="G46" s="3" t="s">
        <v>25</v>
      </c>
      <c r="H46" s="3" t="s">
        <v>27</v>
      </c>
      <c r="I46" s="3" t="s">
        <v>14</v>
      </c>
      <c r="J46" s="5" t="s">
        <v>149</v>
      </c>
      <c r="K46" s="27" t="s">
        <v>150</v>
      </c>
      <c r="L46" s="6" t="s">
        <v>16</v>
      </c>
      <c r="M46" s="7">
        <v>2</v>
      </c>
      <c r="N46" s="7">
        <v>3</v>
      </c>
      <c r="O46" s="8" t="s">
        <v>15</v>
      </c>
      <c r="P46" s="7">
        <f t="shared" si="0"/>
        <v>70.7</v>
      </c>
      <c r="Q46" s="32">
        <f t="shared" si="1"/>
        <v>-3</v>
      </c>
      <c r="R46" s="9">
        <f t="shared" si="2"/>
        <v>26.322749999999992</v>
      </c>
      <c r="S46" s="10">
        <f t="shared" si="3"/>
        <v>97.022750000000002</v>
      </c>
      <c r="T46" s="11">
        <f t="shared" si="4"/>
        <v>0.65909090909090906</v>
      </c>
      <c r="U46" s="12">
        <f t="shared" si="5"/>
        <v>0.37231612446958978</v>
      </c>
      <c r="V46">
        <f>COUNTIF($L$2:L46,1)</f>
        <v>29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43719</v>
      </c>
      <c r="C47" s="3" t="s">
        <v>151</v>
      </c>
      <c r="D47" s="3" t="s">
        <v>32</v>
      </c>
      <c r="E47" s="3">
        <v>1</v>
      </c>
      <c r="F47" s="3" t="s">
        <v>152</v>
      </c>
      <c r="G47" s="3" t="s">
        <v>25</v>
      </c>
      <c r="H47" s="3" t="s">
        <v>27</v>
      </c>
      <c r="I47" s="3" t="s">
        <v>68</v>
      </c>
      <c r="J47" s="13" t="s">
        <v>72</v>
      </c>
      <c r="K47" s="27"/>
      <c r="L47" s="6" t="s">
        <v>17</v>
      </c>
      <c r="M47" s="7">
        <v>1.98</v>
      </c>
      <c r="N47" s="7">
        <v>1.5</v>
      </c>
      <c r="O47" s="8" t="s">
        <v>15</v>
      </c>
      <c r="P47" s="7">
        <f t="shared" si="0"/>
        <v>72.2</v>
      </c>
      <c r="Q47" s="31">
        <f t="shared" si="1"/>
        <v>1.4699999999999998</v>
      </c>
      <c r="R47" s="9">
        <f t="shared" si="2"/>
        <v>27.792749999999991</v>
      </c>
      <c r="S47" s="10">
        <f t="shared" si="3"/>
        <v>99.992750000000001</v>
      </c>
      <c r="T47" s="11">
        <f t="shared" si="4"/>
        <v>0.66666666666666663</v>
      </c>
      <c r="U47" s="12">
        <f t="shared" si="5"/>
        <v>0.38494113573407196</v>
      </c>
      <c r="V47">
        <f>COUNTIF($L$2:L47,1)</f>
        <v>30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43719</v>
      </c>
      <c r="C48" s="3" t="s">
        <v>153</v>
      </c>
      <c r="D48" s="3" t="s">
        <v>32</v>
      </c>
      <c r="E48" s="3">
        <v>1</v>
      </c>
      <c r="F48" s="3" t="s">
        <v>154</v>
      </c>
      <c r="G48" s="3" t="s">
        <v>25</v>
      </c>
      <c r="H48" s="3" t="s">
        <v>27</v>
      </c>
      <c r="I48" s="3" t="s">
        <v>68</v>
      </c>
      <c r="J48" s="5" t="s">
        <v>155</v>
      </c>
      <c r="K48" s="27"/>
      <c r="L48" s="6" t="s">
        <v>16</v>
      </c>
      <c r="M48" s="7">
        <v>1.91</v>
      </c>
      <c r="N48" s="7">
        <v>1.5</v>
      </c>
      <c r="O48" s="8" t="s">
        <v>15</v>
      </c>
      <c r="P48" s="7">
        <f t="shared" si="0"/>
        <v>73.7</v>
      </c>
      <c r="Q48" s="32">
        <f t="shared" si="1"/>
        <v>-1.5</v>
      </c>
      <c r="R48" s="9">
        <f t="shared" si="2"/>
        <v>26.292749999999991</v>
      </c>
      <c r="S48" s="10">
        <f t="shared" si="3"/>
        <v>99.992750000000001</v>
      </c>
      <c r="T48" s="11">
        <f t="shared" si="4"/>
        <v>0.65217391304347827</v>
      </c>
      <c r="U48" s="12">
        <f t="shared" si="5"/>
        <v>0.35675373134328353</v>
      </c>
      <c r="V48">
        <f>COUNTIF($L$2:L48,1)</f>
        <v>30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43719</v>
      </c>
      <c r="C49" s="3" t="s">
        <v>156</v>
      </c>
      <c r="D49" s="3" t="s">
        <v>32</v>
      </c>
      <c r="E49" s="3">
        <v>1</v>
      </c>
      <c r="F49" s="3" t="s">
        <v>157</v>
      </c>
      <c r="G49" s="3" t="s">
        <v>25</v>
      </c>
      <c r="H49" s="3" t="s">
        <v>27</v>
      </c>
      <c r="I49" s="3" t="s">
        <v>14</v>
      </c>
      <c r="J49" s="13" t="s">
        <v>60</v>
      </c>
      <c r="K49" s="27"/>
      <c r="L49" s="6" t="s">
        <v>17</v>
      </c>
      <c r="M49" s="7">
        <v>1.8</v>
      </c>
      <c r="N49" s="7">
        <v>2</v>
      </c>
      <c r="O49" s="8" t="s">
        <v>15</v>
      </c>
      <c r="P49" s="7">
        <f t="shared" si="0"/>
        <v>75.7</v>
      </c>
      <c r="Q49" s="31">
        <f t="shared" si="1"/>
        <v>1.6</v>
      </c>
      <c r="R49" s="9">
        <f t="shared" si="2"/>
        <v>27.892749999999992</v>
      </c>
      <c r="S49" s="10">
        <f t="shared" si="3"/>
        <v>103.59275</v>
      </c>
      <c r="T49" s="11">
        <f t="shared" si="4"/>
        <v>0.65957446808510634</v>
      </c>
      <c r="U49" s="12">
        <f t="shared" si="5"/>
        <v>0.36846433289299857</v>
      </c>
      <c r="V49">
        <f>COUNTIF($L$2:L49,1)</f>
        <v>31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43719</v>
      </c>
      <c r="C50" s="3" t="s">
        <v>156</v>
      </c>
      <c r="D50" s="3" t="s">
        <v>32</v>
      </c>
      <c r="E50" s="3">
        <v>1</v>
      </c>
      <c r="F50" s="3" t="s">
        <v>158</v>
      </c>
      <c r="G50" s="3" t="s">
        <v>25</v>
      </c>
      <c r="H50" s="3" t="s">
        <v>27</v>
      </c>
      <c r="I50" s="3" t="s">
        <v>68</v>
      </c>
      <c r="J50" s="13" t="s">
        <v>159</v>
      </c>
      <c r="K50" s="27"/>
      <c r="L50" s="6" t="s">
        <v>17</v>
      </c>
      <c r="M50" s="7">
        <v>2.02</v>
      </c>
      <c r="N50" s="7">
        <v>1</v>
      </c>
      <c r="O50" s="8" t="s">
        <v>15</v>
      </c>
      <c r="P50" s="7">
        <f t="shared" si="0"/>
        <v>76.7</v>
      </c>
      <c r="Q50" s="31">
        <f t="shared" si="1"/>
        <v>1.02</v>
      </c>
      <c r="R50" s="9">
        <f t="shared" si="2"/>
        <v>28.912749999999992</v>
      </c>
      <c r="S50" s="10">
        <f t="shared" si="3"/>
        <v>105.61274999999999</v>
      </c>
      <c r="T50" s="11">
        <f t="shared" si="4"/>
        <v>0.66666666666666663</v>
      </c>
      <c r="U50" s="12">
        <f t="shared" si="5"/>
        <v>0.37695893089960869</v>
      </c>
      <c r="V50">
        <f>COUNTIF($L$2:L50,1)</f>
        <v>32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43719</v>
      </c>
      <c r="C51" s="3" t="s">
        <v>160</v>
      </c>
      <c r="D51" s="3" t="s">
        <v>33</v>
      </c>
      <c r="E51" s="3">
        <v>1</v>
      </c>
      <c r="F51" s="3" t="s">
        <v>161</v>
      </c>
      <c r="G51" s="3" t="s">
        <v>25</v>
      </c>
      <c r="H51" s="3" t="s">
        <v>27</v>
      </c>
      <c r="I51" s="3" t="s">
        <v>68</v>
      </c>
      <c r="J51" s="13" t="s">
        <v>95</v>
      </c>
      <c r="K51" s="27"/>
      <c r="L51" s="6" t="s">
        <v>17</v>
      </c>
      <c r="M51" s="7">
        <v>1.89</v>
      </c>
      <c r="N51" s="7">
        <v>2</v>
      </c>
      <c r="O51" s="8" t="s">
        <v>15</v>
      </c>
      <c r="P51" s="7">
        <f t="shared" si="0"/>
        <v>78.7</v>
      </c>
      <c r="Q51" s="31">
        <f t="shared" si="1"/>
        <v>1.7799999999999998</v>
      </c>
      <c r="R51" s="9">
        <f t="shared" si="2"/>
        <v>30.692749999999993</v>
      </c>
      <c r="S51" s="10">
        <f t="shared" si="3"/>
        <v>109.39274999999999</v>
      </c>
      <c r="T51" s="11">
        <f t="shared" si="4"/>
        <v>0.67346938775510201</v>
      </c>
      <c r="U51" s="12">
        <f t="shared" si="5"/>
        <v>0.38999682337992364</v>
      </c>
      <c r="V51">
        <f>COUNTIF($L$2:L51,1)</f>
        <v>33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43721</v>
      </c>
      <c r="C52" s="3" t="s">
        <v>162</v>
      </c>
      <c r="D52" s="3" t="s">
        <v>33</v>
      </c>
      <c r="E52" s="3">
        <v>1</v>
      </c>
      <c r="F52" s="3" t="s">
        <v>163</v>
      </c>
      <c r="G52" s="3" t="s">
        <v>25</v>
      </c>
      <c r="H52" s="3" t="s">
        <v>27</v>
      </c>
      <c r="I52" s="3" t="s">
        <v>14</v>
      </c>
      <c r="J52" s="13" t="s">
        <v>164</v>
      </c>
      <c r="K52" s="27"/>
      <c r="L52" s="6" t="s">
        <v>17</v>
      </c>
      <c r="M52" s="7">
        <v>1.8</v>
      </c>
      <c r="N52" s="7">
        <v>1.5</v>
      </c>
      <c r="O52" s="8" t="s">
        <v>15</v>
      </c>
      <c r="P52" s="7">
        <f t="shared" si="0"/>
        <v>80.2</v>
      </c>
      <c r="Q52" s="31">
        <f t="shared" si="1"/>
        <v>1.2000000000000002</v>
      </c>
      <c r="R52" s="9">
        <f t="shared" si="2"/>
        <v>31.892749999999992</v>
      </c>
      <c r="S52" s="10">
        <f t="shared" si="3"/>
        <v>112.09275</v>
      </c>
      <c r="T52" s="11">
        <f t="shared" si="4"/>
        <v>0.68</v>
      </c>
      <c r="U52" s="12">
        <f t="shared" si="5"/>
        <v>0.39766521197007471</v>
      </c>
      <c r="V52">
        <f>COUNTIF($L$2:L52,1)</f>
        <v>34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.75" customHeight="1" x14ac:dyDescent="0.2">
      <c r="A53" s="3">
        <v>51</v>
      </c>
      <c r="B53" s="4">
        <v>43721</v>
      </c>
      <c r="C53" s="3" t="s">
        <v>165</v>
      </c>
      <c r="D53" s="3" t="s">
        <v>33</v>
      </c>
      <c r="E53" s="3">
        <v>1</v>
      </c>
      <c r="F53" s="3" t="s">
        <v>166</v>
      </c>
      <c r="G53" s="3" t="s">
        <v>28</v>
      </c>
      <c r="H53" s="3" t="s">
        <v>27</v>
      </c>
      <c r="I53" s="3" t="s">
        <v>14</v>
      </c>
      <c r="J53" s="13" t="s">
        <v>35</v>
      </c>
      <c r="K53" s="27"/>
      <c r="L53" s="6" t="s">
        <v>17</v>
      </c>
      <c r="M53" s="7">
        <v>1.7</v>
      </c>
      <c r="N53" s="7">
        <v>2</v>
      </c>
      <c r="O53" s="8" t="s">
        <v>15</v>
      </c>
      <c r="P53" s="7">
        <f t="shared" si="0"/>
        <v>82.2</v>
      </c>
      <c r="Q53" s="31">
        <f t="shared" si="1"/>
        <v>1.4</v>
      </c>
      <c r="R53" s="9">
        <f t="shared" si="2"/>
        <v>33.292749999999991</v>
      </c>
      <c r="S53" s="10">
        <f t="shared" si="3"/>
        <v>115.49275</v>
      </c>
      <c r="T53" s="11">
        <f t="shared" si="4"/>
        <v>0.68627450980392157</v>
      </c>
      <c r="U53" s="12">
        <f t="shared" si="5"/>
        <v>0.40502128953771288</v>
      </c>
      <c r="V53">
        <f>COUNTIF($L$2:L53,1)</f>
        <v>35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8.5" customHeight="1" x14ac:dyDescent="0.2">
      <c r="A54" s="3">
        <v>52</v>
      </c>
      <c r="B54" s="4">
        <v>43721</v>
      </c>
      <c r="C54" s="3" t="s">
        <v>167</v>
      </c>
      <c r="D54" s="3" t="s">
        <v>33</v>
      </c>
      <c r="E54" s="3">
        <v>2</v>
      </c>
      <c r="F54" s="3" t="s">
        <v>168</v>
      </c>
      <c r="G54" s="3" t="s">
        <v>25</v>
      </c>
      <c r="H54" s="3" t="s">
        <v>29</v>
      </c>
      <c r="I54" s="3" t="s">
        <v>14</v>
      </c>
      <c r="J54" s="5" t="s">
        <v>169</v>
      </c>
      <c r="K54" s="27" t="s">
        <v>334</v>
      </c>
      <c r="L54" s="6" t="s">
        <v>16</v>
      </c>
      <c r="M54" s="7">
        <v>2.65</v>
      </c>
      <c r="N54" s="7">
        <v>3</v>
      </c>
      <c r="O54" s="8" t="s">
        <v>23</v>
      </c>
      <c r="P54" s="7">
        <f t="shared" si="0"/>
        <v>85.2</v>
      </c>
      <c r="Q54" s="32">
        <f t="shared" si="1"/>
        <v>-3</v>
      </c>
      <c r="R54" s="9">
        <f t="shared" si="2"/>
        <v>30.292749999999991</v>
      </c>
      <c r="S54" s="10">
        <f t="shared" si="3"/>
        <v>115.49275</v>
      </c>
      <c r="T54" s="11">
        <f t="shared" si="4"/>
        <v>0.67307692307692313</v>
      </c>
      <c r="U54" s="12">
        <f t="shared" si="5"/>
        <v>0.35554870892018775</v>
      </c>
      <c r="V54">
        <f>COUNTIF($L$2:L54,1)</f>
        <v>35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43722</v>
      </c>
      <c r="C55" s="3" t="s">
        <v>170</v>
      </c>
      <c r="D55" s="3" t="s">
        <v>33</v>
      </c>
      <c r="E55" s="3">
        <v>1</v>
      </c>
      <c r="F55" s="3" t="s">
        <v>171</v>
      </c>
      <c r="G55" s="3" t="s">
        <v>28</v>
      </c>
      <c r="H55" s="3" t="s">
        <v>27</v>
      </c>
      <c r="I55" s="3" t="s">
        <v>14</v>
      </c>
      <c r="J55" s="5" t="s">
        <v>60</v>
      </c>
      <c r="K55" s="27"/>
      <c r="L55" s="6" t="s">
        <v>16</v>
      </c>
      <c r="M55" s="7">
        <v>2.0499999999999998</v>
      </c>
      <c r="N55" s="7">
        <v>1</v>
      </c>
      <c r="O55" s="8" t="s">
        <v>15</v>
      </c>
      <c r="P55" s="7">
        <f t="shared" si="0"/>
        <v>86.2</v>
      </c>
      <c r="Q55" s="32">
        <f t="shared" si="1"/>
        <v>-1</v>
      </c>
      <c r="R55" s="9">
        <f t="shared" si="2"/>
        <v>29.292749999999991</v>
      </c>
      <c r="S55" s="10">
        <f t="shared" si="3"/>
        <v>115.49275</v>
      </c>
      <c r="T55" s="11">
        <f t="shared" si="4"/>
        <v>0.660377358490566</v>
      </c>
      <c r="U55" s="12">
        <f t="shared" si="5"/>
        <v>0.33982308584686771</v>
      </c>
      <c r="V55">
        <f>COUNTIF($L$2:L55,1)</f>
        <v>35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43722</v>
      </c>
      <c r="C56" s="3" t="s">
        <v>172</v>
      </c>
      <c r="D56" s="3" t="s">
        <v>33</v>
      </c>
      <c r="E56" s="3">
        <v>1</v>
      </c>
      <c r="F56" s="3" t="s">
        <v>173</v>
      </c>
      <c r="G56" s="3" t="s">
        <v>28</v>
      </c>
      <c r="H56" s="3" t="s">
        <v>27</v>
      </c>
      <c r="I56" s="3" t="s">
        <v>14</v>
      </c>
      <c r="J56" s="13" t="s">
        <v>174</v>
      </c>
      <c r="K56" s="27"/>
      <c r="L56" s="6" t="s">
        <v>17</v>
      </c>
      <c r="M56" s="7">
        <v>1.93</v>
      </c>
      <c r="N56" s="7">
        <v>2</v>
      </c>
      <c r="O56" s="8" t="s">
        <v>15</v>
      </c>
      <c r="P56" s="7">
        <f t="shared" si="0"/>
        <v>88.2</v>
      </c>
      <c r="Q56" s="31">
        <f t="shared" si="1"/>
        <v>1.8599999999999999</v>
      </c>
      <c r="R56" s="9">
        <f t="shared" si="2"/>
        <v>31.15274999999999</v>
      </c>
      <c r="S56" s="10">
        <f t="shared" si="3"/>
        <v>119.35274999999999</v>
      </c>
      <c r="T56" s="11">
        <f t="shared" si="4"/>
        <v>0.66666666666666663</v>
      </c>
      <c r="U56" s="12">
        <f t="shared" si="5"/>
        <v>0.35320578231292499</v>
      </c>
      <c r="V56">
        <f>COUNTIF($L$2:L56,1)</f>
        <v>36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43722</v>
      </c>
      <c r="C57" s="3" t="s">
        <v>175</v>
      </c>
      <c r="D57" s="3" t="s">
        <v>33</v>
      </c>
      <c r="E57" s="3">
        <v>2</v>
      </c>
      <c r="F57" s="3" t="s">
        <v>40</v>
      </c>
      <c r="G57" s="3" t="s">
        <v>28</v>
      </c>
      <c r="H57" s="3" t="s">
        <v>29</v>
      </c>
      <c r="I57" s="3" t="s">
        <v>14</v>
      </c>
      <c r="J57" s="13" t="s">
        <v>176</v>
      </c>
      <c r="K57" s="27"/>
      <c r="L57" s="6" t="s">
        <v>16</v>
      </c>
      <c r="M57" s="7">
        <v>2.2599999999999998</v>
      </c>
      <c r="N57" s="7">
        <v>1.5</v>
      </c>
      <c r="O57" s="8" t="s">
        <v>23</v>
      </c>
      <c r="P57" s="7">
        <f t="shared" si="0"/>
        <v>89.7</v>
      </c>
      <c r="Q57" s="32">
        <f t="shared" si="1"/>
        <v>-1.5</v>
      </c>
      <c r="R57" s="9">
        <f t="shared" si="2"/>
        <v>29.65274999999999</v>
      </c>
      <c r="S57" s="10">
        <f t="shared" si="3"/>
        <v>119.35274999999999</v>
      </c>
      <c r="T57" s="11">
        <f t="shared" si="4"/>
        <v>0.65454545454545454</v>
      </c>
      <c r="U57" s="12">
        <f t="shared" si="5"/>
        <v>0.33057692307692288</v>
      </c>
      <c r="V57">
        <f>COUNTIF($L$2:L57,1)</f>
        <v>36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" customHeight="1" x14ac:dyDescent="0.2">
      <c r="A58" s="3">
        <v>56</v>
      </c>
      <c r="B58" s="4">
        <v>43722</v>
      </c>
      <c r="C58" s="3" t="s">
        <v>177</v>
      </c>
      <c r="D58" s="3" t="s">
        <v>33</v>
      </c>
      <c r="E58" s="3">
        <v>1</v>
      </c>
      <c r="F58" s="3" t="s">
        <v>116</v>
      </c>
      <c r="G58" s="3" t="s">
        <v>28</v>
      </c>
      <c r="H58" s="3" t="s">
        <v>27</v>
      </c>
      <c r="I58" s="3" t="s">
        <v>14</v>
      </c>
      <c r="J58" s="5" t="s">
        <v>36</v>
      </c>
      <c r="K58" s="27"/>
      <c r="L58" s="6" t="s">
        <v>16</v>
      </c>
      <c r="M58" s="7">
        <v>2</v>
      </c>
      <c r="N58" s="7">
        <v>3.5</v>
      </c>
      <c r="O58" s="8" t="s">
        <v>15</v>
      </c>
      <c r="P58" s="7">
        <f t="shared" si="0"/>
        <v>93.2</v>
      </c>
      <c r="Q58" s="32">
        <f t="shared" si="1"/>
        <v>-3.5</v>
      </c>
      <c r="R58" s="9">
        <f t="shared" si="2"/>
        <v>26.15274999999999</v>
      </c>
      <c r="S58" s="10">
        <f t="shared" si="3"/>
        <v>119.35274999999999</v>
      </c>
      <c r="T58" s="11">
        <f t="shared" si="4"/>
        <v>0.6428571428571429</v>
      </c>
      <c r="U58" s="12">
        <f t="shared" si="5"/>
        <v>0.28060890557939894</v>
      </c>
      <c r="V58">
        <f>COUNTIF($L$2:L58,1)</f>
        <v>36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" customHeight="1" x14ac:dyDescent="0.2">
      <c r="A59" s="3">
        <v>57</v>
      </c>
      <c r="B59" s="4">
        <v>43722</v>
      </c>
      <c r="C59" s="3" t="s">
        <v>178</v>
      </c>
      <c r="D59" s="3" t="s">
        <v>33</v>
      </c>
      <c r="E59" s="3">
        <v>1</v>
      </c>
      <c r="F59" s="3">
        <v>1</v>
      </c>
      <c r="G59" s="3" t="s">
        <v>28</v>
      </c>
      <c r="H59" s="3" t="s">
        <v>27</v>
      </c>
      <c r="I59" s="3" t="s">
        <v>14</v>
      </c>
      <c r="J59" s="5" t="s">
        <v>75</v>
      </c>
      <c r="K59" s="27"/>
      <c r="L59" s="6" t="s">
        <v>16</v>
      </c>
      <c r="M59" s="7">
        <v>2.1800000000000002</v>
      </c>
      <c r="N59" s="7">
        <v>1.5</v>
      </c>
      <c r="O59" s="8" t="s">
        <v>15</v>
      </c>
      <c r="P59" s="7">
        <f t="shared" si="0"/>
        <v>94.7</v>
      </c>
      <c r="Q59" s="32">
        <f t="shared" si="1"/>
        <v>-1.5</v>
      </c>
      <c r="R59" s="9">
        <f t="shared" si="2"/>
        <v>24.65274999999999</v>
      </c>
      <c r="S59" s="10">
        <f t="shared" si="3"/>
        <v>119.35274999999999</v>
      </c>
      <c r="T59" s="11">
        <f t="shared" si="4"/>
        <v>0.63157894736842102</v>
      </c>
      <c r="U59" s="12">
        <f t="shared" si="5"/>
        <v>0.26032470960929233</v>
      </c>
      <c r="V59">
        <f>COUNTIF($L$2:L59,1)</f>
        <v>36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39.75" customHeight="1" x14ac:dyDescent="0.2">
      <c r="A60" s="3">
        <v>58</v>
      </c>
      <c r="B60" s="4">
        <v>43722</v>
      </c>
      <c r="C60" s="3" t="s">
        <v>179</v>
      </c>
      <c r="D60" s="3" t="s">
        <v>33</v>
      </c>
      <c r="E60" s="3">
        <v>3</v>
      </c>
      <c r="F60" s="3" t="s">
        <v>180</v>
      </c>
      <c r="G60" s="3" t="s">
        <v>25</v>
      </c>
      <c r="H60" s="3" t="s">
        <v>29</v>
      </c>
      <c r="I60" s="3" t="s">
        <v>14</v>
      </c>
      <c r="J60" s="13" t="s">
        <v>181</v>
      </c>
      <c r="K60" s="27"/>
      <c r="L60" s="6" t="s">
        <v>16</v>
      </c>
      <c r="M60" s="7">
        <v>2.0699999999999998</v>
      </c>
      <c r="N60" s="7">
        <v>1.5</v>
      </c>
      <c r="O60" s="8" t="s">
        <v>23</v>
      </c>
      <c r="P60" s="7">
        <f t="shared" si="0"/>
        <v>96.2</v>
      </c>
      <c r="Q60" s="32">
        <f t="shared" si="1"/>
        <v>-1.5</v>
      </c>
      <c r="R60" s="9">
        <f t="shared" si="2"/>
        <v>23.15274999999999</v>
      </c>
      <c r="S60" s="10">
        <f t="shared" si="3"/>
        <v>119.35274999999999</v>
      </c>
      <c r="T60" s="11">
        <f t="shared" si="4"/>
        <v>0.62068965517241381</v>
      </c>
      <c r="U60" s="12">
        <f t="shared" si="5"/>
        <v>0.24067307692307674</v>
      </c>
      <c r="V60">
        <f>COUNTIF($L$2:L60,1)</f>
        <v>36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7.75" customHeight="1" x14ac:dyDescent="0.2">
      <c r="A61" s="3">
        <v>59</v>
      </c>
      <c r="B61" s="4">
        <v>43722</v>
      </c>
      <c r="C61" s="3" t="s">
        <v>182</v>
      </c>
      <c r="D61" s="3" t="s">
        <v>33</v>
      </c>
      <c r="E61" s="3">
        <v>2</v>
      </c>
      <c r="F61" s="3" t="s">
        <v>40</v>
      </c>
      <c r="G61" s="3" t="s">
        <v>25</v>
      </c>
      <c r="H61" s="3" t="s">
        <v>27</v>
      </c>
      <c r="I61" s="3" t="s">
        <v>14</v>
      </c>
      <c r="J61" s="13" t="s">
        <v>183</v>
      </c>
      <c r="K61" s="27"/>
      <c r="L61" s="6" t="s">
        <v>16</v>
      </c>
      <c r="M61" s="7">
        <v>2.0499999999999998</v>
      </c>
      <c r="N61" s="7">
        <v>3</v>
      </c>
      <c r="O61" s="8" t="s">
        <v>15</v>
      </c>
      <c r="P61" s="7">
        <f t="shared" si="0"/>
        <v>99.2</v>
      </c>
      <c r="Q61" s="32">
        <f t="shared" si="1"/>
        <v>-3</v>
      </c>
      <c r="R61" s="9">
        <f t="shared" si="2"/>
        <v>20.15274999999999</v>
      </c>
      <c r="S61" s="10">
        <f t="shared" si="3"/>
        <v>119.35274999999999</v>
      </c>
      <c r="T61" s="11">
        <f t="shared" si="4"/>
        <v>0.61016949152542377</v>
      </c>
      <c r="U61" s="12">
        <f t="shared" si="5"/>
        <v>0.20315272177419338</v>
      </c>
      <c r="V61">
        <f>COUNTIF($L$2:L61,1)</f>
        <v>36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43722</v>
      </c>
      <c r="C62" s="3" t="s">
        <v>184</v>
      </c>
      <c r="D62" s="3" t="s">
        <v>33</v>
      </c>
      <c r="E62" s="3">
        <v>1</v>
      </c>
      <c r="F62" s="3">
        <v>1</v>
      </c>
      <c r="G62" s="3" t="s">
        <v>25</v>
      </c>
      <c r="H62" s="3" t="s">
        <v>27</v>
      </c>
      <c r="I62" s="3" t="s">
        <v>14</v>
      </c>
      <c r="J62" s="5" t="s">
        <v>109</v>
      </c>
      <c r="K62" s="27"/>
      <c r="L62" s="6" t="s">
        <v>16</v>
      </c>
      <c r="M62" s="7">
        <v>1.925</v>
      </c>
      <c r="N62" s="7">
        <v>1.5</v>
      </c>
      <c r="O62" s="8" t="s">
        <v>15</v>
      </c>
      <c r="P62" s="7">
        <f t="shared" si="0"/>
        <v>100.7</v>
      </c>
      <c r="Q62" s="32">
        <f t="shared" si="1"/>
        <v>-1.5</v>
      </c>
      <c r="R62" s="9">
        <f t="shared" si="2"/>
        <v>18.65274999999999</v>
      </c>
      <c r="S62" s="10">
        <f t="shared" si="3"/>
        <v>119.35274999999999</v>
      </c>
      <c r="T62" s="11">
        <f t="shared" si="4"/>
        <v>0.6</v>
      </c>
      <c r="U62" s="12">
        <f t="shared" si="5"/>
        <v>0.18523088381330668</v>
      </c>
      <c r="V62">
        <f>COUNTIF($L$2:L62,1)</f>
        <v>36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7.75" customHeight="1" x14ac:dyDescent="0.2">
      <c r="A63" s="3">
        <v>61</v>
      </c>
      <c r="B63" s="4">
        <v>43722</v>
      </c>
      <c r="C63" s="3" t="s">
        <v>185</v>
      </c>
      <c r="D63" s="3" t="s">
        <v>186</v>
      </c>
      <c r="E63" s="3">
        <v>2</v>
      </c>
      <c r="F63" s="3" t="s">
        <v>187</v>
      </c>
      <c r="G63" s="3" t="s">
        <v>59</v>
      </c>
      <c r="H63" s="3" t="s">
        <v>29</v>
      </c>
      <c r="I63" s="3" t="s">
        <v>14</v>
      </c>
      <c r="J63" s="13" t="s">
        <v>188</v>
      </c>
      <c r="K63" s="27"/>
      <c r="L63" s="6" t="s">
        <v>17</v>
      </c>
      <c r="M63" s="7">
        <v>2.13</v>
      </c>
      <c r="N63" s="7">
        <v>2</v>
      </c>
      <c r="O63" s="8" t="s">
        <v>23</v>
      </c>
      <c r="P63" s="7">
        <f t="shared" si="0"/>
        <v>102.7</v>
      </c>
      <c r="Q63" s="31">
        <f t="shared" si="1"/>
        <v>2.0469999999999997</v>
      </c>
      <c r="R63" s="9">
        <f t="shared" si="2"/>
        <v>20.699749999999991</v>
      </c>
      <c r="S63" s="10">
        <f t="shared" si="3"/>
        <v>123.39975</v>
      </c>
      <c r="T63" s="11">
        <f t="shared" si="4"/>
        <v>0.60655737704918034</v>
      </c>
      <c r="U63" s="12">
        <f t="shared" si="5"/>
        <v>0.2015555014605647</v>
      </c>
      <c r="V63">
        <f>COUNTIF($L$2:L63,1)</f>
        <v>37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43722</v>
      </c>
      <c r="C64" s="3" t="s">
        <v>189</v>
      </c>
      <c r="D64" s="3" t="s">
        <v>33</v>
      </c>
      <c r="E64" s="3">
        <v>1</v>
      </c>
      <c r="F64" s="3" t="s">
        <v>34</v>
      </c>
      <c r="G64" s="3" t="s">
        <v>25</v>
      </c>
      <c r="H64" s="3" t="s">
        <v>27</v>
      </c>
      <c r="I64" s="3" t="s">
        <v>14</v>
      </c>
      <c r="J64" s="5" t="s">
        <v>149</v>
      </c>
      <c r="K64" s="27"/>
      <c r="L64" s="6" t="s">
        <v>16</v>
      </c>
      <c r="M64" s="7">
        <v>2.3199999999999998</v>
      </c>
      <c r="N64" s="7">
        <v>2</v>
      </c>
      <c r="O64" s="8" t="s">
        <v>15</v>
      </c>
      <c r="P64" s="7">
        <f t="shared" si="0"/>
        <v>104.7</v>
      </c>
      <c r="Q64" s="32">
        <f t="shared" si="1"/>
        <v>-2</v>
      </c>
      <c r="R64" s="9">
        <f t="shared" si="2"/>
        <v>18.699749999999991</v>
      </c>
      <c r="S64" s="10">
        <f t="shared" si="3"/>
        <v>123.39975</v>
      </c>
      <c r="T64" s="11">
        <f t="shared" si="4"/>
        <v>0.59677419354838712</v>
      </c>
      <c r="U64" s="12">
        <f t="shared" si="5"/>
        <v>0.17860315186246412</v>
      </c>
      <c r="V64">
        <f>COUNTIF($L$2:L64,1)</f>
        <v>37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43722</v>
      </c>
      <c r="C65" s="3" t="s">
        <v>190</v>
      </c>
      <c r="D65" s="3" t="s">
        <v>32</v>
      </c>
      <c r="E65" s="3">
        <v>1</v>
      </c>
      <c r="F65" s="3" t="s">
        <v>88</v>
      </c>
      <c r="G65" s="3" t="s">
        <v>25</v>
      </c>
      <c r="H65" s="3" t="s">
        <v>27</v>
      </c>
      <c r="I65" s="3" t="s">
        <v>68</v>
      </c>
      <c r="J65" s="38" t="s">
        <v>191</v>
      </c>
      <c r="K65" s="27"/>
      <c r="L65" s="6" t="s">
        <v>17</v>
      </c>
      <c r="M65" s="7">
        <v>1</v>
      </c>
      <c r="N65" s="7">
        <v>1.5</v>
      </c>
      <c r="O65" s="8" t="s">
        <v>15</v>
      </c>
      <c r="P65" s="7">
        <f t="shared" si="0"/>
        <v>106.2</v>
      </c>
      <c r="Q65" s="39">
        <f t="shared" si="1"/>
        <v>0</v>
      </c>
      <c r="R65" s="9">
        <f t="shared" si="2"/>
        <v>18.699749999999991</v>
      </c>
      <c r="S65" s="10">
        <f t="shared" si="3"/>
        <v>124.89975</v>
      </c>
      <c r="T65" s="11">
        <f t="shared" si="4"/>
        <v>0.60317460317460314</v>
      </c>
      <c r="U65" s="12">
        <f t="shared" si="5"/>
        <v>0.17608050847457621</v>
      </c>
      <c r="V65">
        <f>COUNTIF($L$2:L65,1)</f>
        <v>38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43722</v>
      </c>
      <c r="C66" s="3" t="s">
        <v>192</v>
      </c>
      <c r="D66" s="3" t="s">
        <v>32</v>
      </c>
      <c r="E66" s="3">
        <v>1</v>
      </c>
      <c r="F66" s="3" t="s">
        <v>193</v>
      </c>
      <c r="G66" s="3" t="s">
        <v>25</v>
      </c>
      <c r="H66" s="3" t="s">
        <v>26</v>
      </c>
      <c r="I66" s="3" t="s">
        <v>68</v>
      </c>
      <c r="J66" s="5" t="s">
        <v>194</v>
      </c>
      <c r="K66" s="27" t="s">
        <v>333</v>
      </c>
      <c r="L66" s="6" t="s">
        <v>16</v>
      </c>
      <c r="M66" s="7">
        <v>2.2200000000000002</v>
      </c>
      <c r="N66" s="7">
        <v>1.5</v>
      </c>
      <c r="O66" s="8" t="s">
        <v>23</v>
      </c>
      <c r="P66" s="7">
        <f t="shared" si="0"/>
        <v>107.7</v>
      </c>
      <c r="Q66" s="32">
        <f t="shared" si="1"/>
        <v>-1.5</v>
      </c>
      <c r="R66" s="9">
        <f t="shared" si="2"/>
        <v>17.199749999999991</v>
      </c>
      <c r="S66" s="10">
        <f t="shared" si="3"/>
        <v>124.89975</v>
      </c>
      <c r="T66" s="11">
        <f t="shared" si="4"/>
        <v>0.59375</v>
      </c>
      <c r="U66" s="12">
        <f t="shared" si="5"/>
        <v>0.15970055710306402</v>
      </c>
      <c r="V66">
        <f>COUNTIF($L$2:L66,1)</f>
        <v>38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43723</v>
      </c>
      <c r="C67" s="3" t="s">
        <v>195</v>
      </c>
      <c r="D67" s="3" t="s">
        <v>33</v>
      </c>
      <c r="E67" s="3">
        <v>1</v>
      </c>
      <c r="F67" s="3" t="s">
        <v>196</v>
      </c>
      <c r="G67" s="3" t="s">
        <v>28</v>
      </c>
      <c r="H67" s="3" t="s">
        <v>29</v>
      </c>
      <c r="I67" s="3" t="s">
        <v>14</v>
      </c>
      <c r="J67" s="5" t="s">
        <v>35</v>
      </c>
      <c r="K67" s="27"/>
      <c r="L67" s="6" t="s">
        <v>16</v>
      </c>
      <c r="M67" s="7">
        <v>2.5</v>
      </c>
      <c r="N67" s="7">
        <v>1.5</v>
      </c>
      <c r="O67" s="8" t="s">
        <v>23</v>
      </c>
      <c r="P67" s="7">
        <f t="shared" si="0"/>
        <v>109.2</v>
      </c>
      <c r="Q67" s="32">
        <f t="shared" si="1"/>
        <v>-1.5</v>
      </c>
      <c r="R67" s="9">
        <f t="shared" si="2"/>
        <v>15.699749999999991</v>
      </c>
      <c r="S67" s="10">
        <f t="shared" si="3"/>
        <v>124.89975</v>
      </c>
      <c r="T67" s="11">
        <f t="shared" si="4"/>
        <v>0.58461538461538465</v>
      </c>
      <c r="U67" s="12">
        <f t="shared" si="5"/>
        <v>0.14377060439560435</v>
      </c>
      <c r="V67">
        <f>COUNTIF($L$2:L67,1)</f>
        <v>38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43723</v>
      </c>
      <c r="C68" s="3" t="s">
        <v>195</v>
      </c>
      <c r="D68" s="3" t="s">
        <v>33</v>
      </c>
      <c r="E68" s="3">
        <v>1</v>
      </c>
      <c r="F68" s="3">
        <v>2</v>
      </c>
      <c r="G68" s="3" t="s">
        <v>28</v>
      </c>
      <c r="H68" s="3" t="s">
        <v>29</v>
      </c>
      <c r="I68" s="3" t="s">
        <v>14</v>
      </c>
      <c r="J68" s="5" t="s">
        <v>35</v>
      </c>
      <c r="K68" s="27"/>
      <c r="L68" s="6" t="s">
        <v>16</v>
      </c>
      <c r="M68" s="7">
        <v>5.2</v>
      </c>
      <c r="N68" s="7">
        <v>0.5</v>
      </c>
      <c r="O68" s="8" t="s">
        <v>23</v>
      </c>
      <c r="P68" s="7">
        <f t="shared" si="0"/>
        <v>109.7</v>
      </c>
      <c r="Q68" s="32">
        <f t="shared" si="1"/>
        <v>-0.5</v>
      </c>
      <c r="R68" s="9">
        <f t="shared" si="2"/>
        <v>15.199749999999991</v>
      </c>
      <c r="S68" s="10">
        <f t="shared" si="3"/>
        <v>124.89975</v>
      </c>
      <c r="T68" s="11">
        <f t="shared" si="4"/>
        <v>0.5757575757575758</v>
      </c>
      <c r="U68" s="12">
        <f t="shared" si="5"/>
        <v>0.13855742935278026</v>
      </c>
      <c r="V68">
        <f>COUNTIF($L$2:L68,1)</f>
        <v>38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43723</v>
      </c>
      <c r="C69" s="3" t="s">
        <v>197</v>
      </c>
      <c r="D69" s="3" t="s">
        <v>33</v>
      </c>
      <c r="E69" s="3">
        <v>1</v>
      </c>
      <c r="F69" s="3" t="s">
        <v>198</v>
      </c>
      <c r="G69" s="3" t="s">
        <v>25</v>
      </c>
      <c r="H69" s="3" t="s">
        <v>26</v>
      </c>
      <c r="I69" s="3" t="s">
        <v>14</v>
      </c>
      <c r="J69" s="13" t="s">
        <v>109</v>
      </c>
      <c r="K69" s="27"/>
      <c r="L69" s="6" t="s">
        <v>17</v>
      </c>
      <c r="M69" s="7">
        <v>1.45</v>
      </c>
      <c r="N69" s="7">
        <v>3</v>
      </c>
      <c r="O69" s="8" t="s">
        <v>23</v>
      </c>
      <c r="P69" s="7">
        <f t="shared" si="0"/>
        <v>112.7</v>
      </c>
      <c r="Q69" s="31">
        <f t="shared" si="1"/>
        <v>1.1324999999999994</v>
      </c>
      <c r="R69" s="9">
        <f t="shared" si="2"/>
        <v>16.332249999999991</v>
      </c>
      <c r="S69" s="10">
        <f t="shared" si="3"/>
        <v>129.03225</v>
      </c>
      <c r="T69" s="11">
        <f t="shared" si="4"/>
        <v>0.58208955223880599</v>
      </c>
      <c r="U69" s="12">
        <f t="shared" si="5"/>
        <v>0.14491792369121562</v>
      </c>
      <c r="V69">
        <f>COUNTIF($L$2:L69,1)</f>
        <v>39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43723</v>
      </c>
      <c r="C70" s="3" t="s">
        <v>199</v>
      </c>
      <c r="D70" s="3" t="s">
        <v>33</v>
      </c>
      <c r="E70" s="3">
        <v>1</v>
      </c>
      <c r="F70" s="3" t="s">
        <v>99</v>
      </c>
      <c r="G70" s="3" t="s">
        <v>28</v>
      </c>
      <c r="H70" s="3" t="s">
        <v>29</v>
      </c>
      <c r="I70" s="3" t="s">
        <v>14</v>
      </c>
      <c r="J70" s="13" t="s">
        <v>113</v>
      </c>
      <c r="K70" s="27"/>
      <c r="L70" s="6" t="s">
        <v>17</v>
      </c>
      <c r="M70" s="7">
        <v>2.12</v>
      </c>
      <c r="N70" s="7">
        <v>2</v>
      </c>
      <c r="O70" s="8" t="s">
        <v>23</v>
      </c>
      <c r="P70" s="7">
        <f t="shared" ref="P70:P133" si="6">P69+N70</f>
        <v>114.7</v>
      </c>
      <c r="Q70" s="31">
        <f t="shared" ref="Q70:Q133" si="7">IF(AND(L70="1",O70="ja"),(N70*M70*0.95)-N70,IF(AND(L70="1",O70="nein"),N70*M70-N70,-N70))</f>
        <v>2.0279999999999996</v>
      </c>
      <c r="R70" s="9">
        <f t="shared" ref="R70:R133" si="8">R69+Q70</f>
        <v>18.36024999999999</v>
      </c>
      <c r="S70" s="10">
        <f t="shared" ref="S70:S133" si="9">P70+R70</f>
        <v>133.06025</v>
      </c>
      <c r="T70" s="11">
        <f t="shared" ref="T70:T133" si="10">V70/W70</f>
        <v>0.58823529411764708</v>
      </c>
      <c r="U70" s="12">
        <f t="shared" ref="U70:U133" si="11">((S70-P70)/P70)*100%</f>
        <v>0.1600719267654751</v>
      </c>
      <c r="V70">
        <f>COUNTIF($L$2:L70,1)</f>
        <v>40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6.25" customHeight="1" x14ac:dyDescent="0.2">
      <c r="A71" s="3">
        <v>69</v>
      </c>
      <c r="B71" s="4">
        <v>43723</v>
      </c>
      <c r="C71" s="3" t="s">
        <v>200</v>
      </c>
      <c r="D71" s="3" t="s">
        <v>33</v>
      </c>
      <c r="E71" s="3">
        <v>2</v>
      </c>
      <c r="F71" s="3" t="s">
        <v>168</v>
      </c>
      <c r="G71" s="3" t="s">
        <v>25</v>
      </c>
      <c r="H71" s="3" t="s">
        <v>41</v>
      </c>
      <c r="I71" s="3" t="s">
        <v>14</v>
      </c>
      <c r="J71" s="13" t="s">
        <v>201</v>
      </c>
      <c r="K71" s="27" t="s">
        <v>202</v>
      </c>
      <c r="L71" s="6" t="s">
        <v>16</v>
      </c>
      <c r="M71" s="7">
        <v>2.33</v>
      </c>
      <c r="N71" s="7">
        <v>1.5</v>
      </c>
      <c r="O71" s="8" t="s">
        <v>15</v>
      </c>
      <c r="P71" s="7">
        <f t="shared" si="6"/>
        <v>116.2</v>
      </c>
      <c r="Q71" s="32">
        <f t="shared" si="7"/>
        <v>-1.5</v>
      </c>
      <c r="R71" s="9">
        <f t="shared" si="8"/>
        <v>16.86024999999999</v>
      </c>
      <c r="S71" s="10">
        <f t="shared" si="9"/>
        <v>133.06025</v>
      </c>
      <c r="T71" s="11">
        <f t="shared" si="10"/>
        <v>0.57971014492753625</v>
      </c>
      <c r="U71" s="12">
        <f t="shared" si="11"/>
        <v>0.14509681583476758</v>
      </c>
      <c r="V71">
        <f>COUNTIF($L$2:L71,1)</f>
        <v>40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6.25" customHeight="1" x14ac:dyDescent="0.2">
      <c r="A72" s="3">
        <v>70</v>
      </c>
      <c r="B72" s="4">
        <v>43723</v>
      </c>
      <c r="C72" s="3" t="s">
        <v>203</v>
      </c>
      <c r="D72" s="3" t="s">
        <v>33</v>
      </c>
      <c r="E72" s="3">
        <v>2</v>
      </c>
      <c r="F72" s="3" t="s">
        <v>204</v>
      </c>
      <c r="G72" s="3" t="s">
        <v>28</v>
      </c>
      <c r="H72" s="3" t="s">
        <v>26</v>
      </c>
      <c r="I72" s="3" t="s">
        <v>14</v>
      </c>
      <c r="J72" s="13" t="s">
        <v>215</v>
      </c>
      <c r="K72" s="27"/>
      <c r="L72" s="6" t="s">
        <v>17</v>
      </c>
      <c r="M72" s="7">
        <v>2.23</v>
      </c>
      <c r="N72" s="7">
        <v>2</v>
      </c>
      <c r="O72" s="8" t="s">
        <v>23</v>
      </c>
      <c r="P72" s="7">
        <f t="shared" si="6"/>
        <v>118.2</v>
      </c>
      <c r="Q72" s="31">
        <f t="shared" si="7"/>
        <v>2.2370000000000001</v>
      </c>
      <c r="R72" s="9">
        <f t="shared" si="8"/>
        <v>19.097249999999988</v>
      </c>
      <c r="S72" s="10">
        <f t="shared" si="9"/>
        <v>137.29724999999999</v>
      </c>
      <c r="T72" s="11">
        <f t="shared" si="10"/>
        <v>0.58571428571428574</v>
      </c>
      <c r="U72" s="12">
        <f t="shared" si="11"/>
        <v>0.16156725888324863</v>
      </c>
      <c r="V72">
        <f>COUNTIF($L$2:L72,1)</f>
        <v>41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4.25" customHeight="1" x14ac:dyDescent="0.2">
      <c r="A73" s="3">
        <v>71</v>
      </c>
      <c r="B73" s="4">
        <v>43723</v>
      </c>
      <c r="C73" s="3" t="s">
        <v>205</v>
      </c>
      <c r="D73" s="3" t="s">
        <v>33</v>
      </c>
      <c r="E73" s="3">
        <v>1</v>
      </c>
      <c r="F73" s="3" t="s">
        <v>206</v>
      </c>
      <c r="G73" s="3" t="s">
        <v>28</v>
      </c>
      <c r="H73" s="3" t="s">
        <v>29</v>
      </c>
      <c r="I73" s="3" t="s">
        <v>14</v>
      </c>
      <c r="J73" s="13" t="s">
        <v>164</v>
      </c>
      <c r="K73" s="27"/>
      <c r="L73" s="6" t="s">
        <v>17</v>
      </c>
      <c r="M73" s="7">
        <v>2.5499999999999998</v>
      </c>
      <c r="N73" s="7">
        <v>1.5</v>
      </c>
      <c r="O73" s="8" t="s">
        <v>23</v>
      </c>
      <c r="P73" s="7">
        <f t="shared" si="6"/>
        <v>119.7</v>
      </c>
      <c r="Q73" s="31">
        <f t="shared" si="7"/>
        <v>2.1337499999999996</v>
      </c>
      <c r="R73" s="9">
        <f t="shared" si="8"/>
        <v>21.230999999999987</v>
      </c>
      <c r="S73" s="10">
        <f t="shared" si="9"/>
        <v>140.93099999999998</v>
      </c>
      <c r="T73" s="11">
        <f t="shared" si="10"/>
        <v>0.59154929577464788</v>
      </c>
      <c r="U73" s="12">
        <f t="shared" si="11"/>
        <v>0.1773684210526314</v>
      </c>
      <c r="V73">
        <f>COUNTIF($L$2:L73,1)</f>
        <v>42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4.25" customHeight="1" x14ac:dyDescent="0.2">
      <c r="A74" s="3">
        <v>72</v>
      </c>
      <c r="B74" s="4">
        <v>43723</v>
      </c>
      <c r="C74" s="3" t="s">
        <v>207</v>
      </c>
      <c r="D74" s="3" t="s">
        <v>33</v>
      </c>
      <c r="E74" s="3">
        <v>1</v>
      </c>
      <c r="F74" s="3">
        <v>2</v>
      </c>
      <c r="G74" s="3" t="s">
        <v>25</v>
      </c>
      <c r="H74" s="3" t="s">
        <v>27</v>
      </c>
      <c r="I74" s="3" t="s">
        <v>14</v>
      </c>
      <c r="J74" s="5" t="s">
        <v>63</v>
      </c>
      <c r="K74" s="27"/>
      <c r="L74" s="6" t="s">
        <v>16</v>
      </c>
      <c r="M74" s="7">
        <v>2.39</v>
      </c>
      <c r="N74" s="7">
        <v>2</v>
      </c>
      <c r="O74" s="8" t="s">
        <v>15</v>
      </c>
      <c r="P74" s="7">
        <f t="shared" si="6"/>
        <v>121.7</v>
      </c>
      <c r="Q74" s="32">
        <f t="shared" si="7"/>
        <v>-2</v>
      </c>
      <c r="R74" s="9">
        <f t="shared" si="8"/>
        <v>19.230999999999987</v>
      </c>
      <c r="S74" s="10">
        <f t="shared" si="9"/>
        <v>140.93099999999998</v>
      </c>
      <c r="T74" s="11">
        <f t="shared" si="10"/>
        <v>0.58333333333333337</v>
      </c>
      <c r="U74" s="12">
        <f t="shared" si="11"/>
        <v>0.15801972062448627</v>
      </c>
      <c r="V74">
        <f>COUNTIF($L$2:L74,1)</f>
        <v>42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73</v>
      </c>
      <c r="B75" s="4">
        <v>43723</v>
      </c>
      <c r="C75" s="3" t="s">
        <v>208</v>
      </c>
      <c r="D75" s="3" t="s">
        <v>33</v>
      </c>
      <c r="E75" s="3">
        <v>1</v>
      </c>
      <c r="F75" s="3">
        <v>2</v>
      </c>
      <c r="G75" s="3" t="s">
        <v>25</v>
      </c>
      <c r="H75" s="3" t="s">
        <v>27</v>
      </c>
      <c r="I75" s="3" t="s">
        <v>14</v>
      </c>
      <c r="J75" s="5" t="s">
        <v>194</v>
      </c>
      <c r="K75" s="27" t="s">
        <v>209</v>
      </c>
      <c r="L75" s="6" t="s">
        <v>16</v>
      </c>
      <c r="M75" s="7">
        <v>2.46</v>
      </c>
      <c r="N75" s="7">
        <v>1</v>
      </c>
      <c r="O75" s="8" t="s">
        <v>15</v>
      </c>
      <c r="P75" s="7">
        <f t="shared" si="6"/>
        <v>122.7</v>
      </c>
      <c r="Q75" s="32">
        <f t="shared" si="7"/>
        <v>-1</v>
      </c>
      <c r="R75" s="9">
        <f t="shared" si="8"/>
        <v>18.230999999999987</v>
      </c>
      <c r="S75" s="10">
        <f t="shared" si="9"/>
        <v>140.93099999999998</v>
      </c>
      <c r="T75" s="11">
        <f t="shared" si="10"/>
        <v>0.57534246575342463</v>
      </c>
      <c r="U75" s="12">
        <f t="shared" si="11"/>
        <v>0.14858190709046437</v>
      </c>
      <c r="V75">
        <f>COUNTIF($L$2:L75,1)</f>
        <v>42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7" customHeight="1" x14ac:dyDescent="0.2">
      <c r="A76" s="3">
        <v>74</v>
      </c>
      <c r="B76" s="4">
        <v>43723</v>
      </c>
      <c r="C76" s="3" t="s">
        <v>210</v>
      </c>
      <c r="D76" s="3" t="s">
        <v>33</v>
      </c>
      <c r="E76" s="3">
        <v>2</v>
      </c>
      <c r="F76" s="3" t="s">
        <v>135</v>
      </c>
      <c r="G76" s="3" t="s">
        <v>25</v>
      </c>
      <c r="H76" s="3" t="s">
        <v>26</v>
      </c>
      <c r="I76" s="3" t="s">
        <v>14</v>
      </c>
      <c r="J76" s="13" t="s">
        <v>211</v>
      </c>
      <c r="K76" s="27"/>
      <c r="L76" s="6" t="s">
        <v>17</v>
      </c>
      <c r="M76" s="7">
        <v>2.44</v>
      </c>
      <c r="N76" s="7">
        <v>1.5</v>
      </c>
      <c r="O76" s="8" t="s">
        <v>23</v>
      </c>
      <c r="P76" s="7">
        <f t="shared" si="6"/>
        <v>124.2</v>
      </c>
      <c r="Q76" s="31">
        <f t="shared" si="7"/>
        <v>1.9769999999999999</v>
      </c>
      <c r="R76" s="9">
        <f t="shared" si="8"/>
        <v>20.207999999999988</v>
      </c>
      <c r="S76" s="10">
        <f t="shared" si="9"/>
        <v>144.40799999999999</v>
      </c>
      <c r="T76" s="11">
        <f t="shared" si="10"/>
        <v>0.58108108108108103</v>
      </c>
      <c r="U76" s="12">
        <f t="shared" si="11"/>
        <v>0.16270531400966171</v>
      </c>
      <c r="V76">
        <f>COUNTIF($L$2:L76,1)</f>
        <v>43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6.25" customHeight="1" x14ac:dyDescent="0.2">
      <c r="A77" s="3">
        <v>75</v>
      </c>
      <c r="B77" s="4">
        <v>43723</v>
      </c>
      <c r="C77" s="3" t="s">
        <v>212</v>
      </c>
      <c r="D77" s="3" t="s">
        <v>33</v>
      </c>
      <c r="E77" s="3">
        <v>2</v>
      </c>
      <c r="F77" s="3" t="s">
        <v>213</v>
      </c>
      <c r="G77" s="3" t="s">
        <v>25</v>
      </c>
      <c r="H77" s="3" t="s">
        <v>26</v>
      </c>
      <c r="I77" s="3" t="s">
        <v>14</v>
      </c>
      <c r="J77" s="13" t="s">
        <v>216</v>
      </c>
      <c r="K77" s="27"/>
      <c r="L77" s="6" t="s">
        <v>17</v>
      </c>
      <c r="M77" s="7">
        <v>2.34</v>
      </c>
      <c r="N77" s="7">
        <v>2</v>
      </c>
      <c r="O77" s="8" t="s">
        <v>23</v>
      </c>
      <c r="P77" s="7">
        <f t="shared" si="6"/>
        <v>126.2</v>
      </c>
      <c r="Q77" s="31">
        <f t="shared" si="7"/>
        <v>2.4459999999999997</v>
      </c>
      <c r="R77" s="9">
        <f t="shared" si="8"/>
        <v>22.653999999999989</v>
      </c>
      <c r="S77" s="10">
        <f t="shared" si="9"/>
        <v>148.85399999999998</v>
      </c>
      <c r="T77" s="11">
        <f t="shared" si="10"/>
        <v>0.58666666666666667</v>
      </c>
      <c r="U77" s="12">
        <f t="shared" si="11"/>
        <v>0.17950871632329621</v>
      </c>
      <c r="V77">
        <f>COUNTIF($L$2:L77,1)</f>
        <v>44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3.5" customHeight="1" x14ac:dyDescent="0.2">
      <c r="A78" s="3">
        <v>76</v>
      </c>
      <c r="B78" s="4">
        <v>43724</v>
      </c>
      <c r="C78" s="3" t="s">
        <v>217</v>
      </c>
      <c r="D78" s="3" t="s">
        <v>32</v>
      </c>
      <c r="E78" s="3">
        <v>1</v>
      </c>
      <c r="F78" s="3">
        <v>1</v>
      </c>
      <c r="G78" s="3" t="s">
        <v>25</v>
      </c>
      <c r="H78" s="3" t="s">
        <v>27</v>
      </c>
      <c r="I78" s="3" t="s">
        <v>14</v>
      </c>
      <c r="J78" s="5" t="s">
        <v>218</v>
      </c>
      <c r="K78" s="27"/>
      <c r="L78" s="6" t="s">
        <v>16</v>
      </c>
      <c r="M78" s="7">
        <v>3.5369999999999999</v>
      </c>
      <c r="N78" s="7">
        <v>1</v>
      </c>
      <c r="O78" s="8" t="s">
        <v>15</v>
      </c>
      <c r="P78" s="7">
        <f t="shared" si="6"/>
        <v>127.2</v>
      </c>
      <c r="Q78" s="32">
        <f t="shared" si="7"/>
        <v>-1</v>
      </c>
      <c r="R78" s="9">
        <f t="shared" si="8"/>
        <v>21.653999999999989</v>
      </c>
      <c r="S78" s="10">
        <f t="shared" si="9"/>
        <v>148.85399999999998</v>
      </c>
      <c r="T78" s="11">
        <f t="shared" si="10"/>
        <v>0.57894736842105265</v>
      </c>
      <c r="U78" s="12">
        <f t="shared" si="11"/>
        <v>0.17023584905660363</v>
      </c>
      <c r="V78">
        <f>COUNTIF($L$2:L78,1)</f>
        <v>44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4.25" customHeight="1" x14ac:dyDescent="0.2">
      <c r="A79" s="3">
        <v>77</v>
      </c>
      <c r="B79" s="4">
        <v>43725</v>
      </c>
      <c r="C79" s="3" t="s">
        <v>219</v>
      </c>
      <c r="D79" s="3" t="s">
        <v>33</v>
      </c>
      <c r="E79" s="3">
        <v>1</v>
      </c>
      <c r="F79" s="3" t="s">
        <v>161</v>
      </c>
      <c r="G79" s="3" t="s">
        <v>59</v>
      </c>
      <c r="H79" s="3" t="s">
        <v>27</v>
      </c>
      <c r="I79" s="3" t="s">
        <v>14</v>
      </c>
      <c r="J79" s="5" t="s">
        <v>31</v>
      </c>
      <c r="K79" s="27"/>
      <c r="L79" s="6" t="s">
        <v>16</v>
      </c>
      <c r="M79" s="7">
        <v>1.98</v>
      </c>
      <c r="N79" s="7">
        <v>2</v>
      </c>
      <c r="O79" s="8" t="s">
        <v>15</v>
      </c>
      <c r="P79" s="7">
        <f t="shared" si="6"/>
        <v>129.19999999999999</v>
      </c>
      <c r="Q79" s="32">
        <f t="shared" si="7"/>
        <v>-2</v>
      </c>
      <c r="R79" s="9">
        <f t="shared" si="8"/>
        <v>19.653999999999989</v>
      </c>
      <c r="S79" s="10">
        <f t="shared" si="9"/>
        <v>148.85399999999998</v>
      </c>
      <c r="T79" s="11">
        <f t="shared" si="10"/>
        <v>0.5714285714285714</v>
      </c>
      <c r="U79" s="12">
        <f t="shared" si="11"/>
        <v>0.15212074303405571</v>
      </c>
      <c r="V79">
        <f>COUNTIF($L$2:L79,1)</f>
        <v>44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" customHeight="1" x14ac:dyDescent="0.2">
      <c r="A80" s="3">
        <v>78</v>
      </c>
      <c r="B80" s="4">
        <v>43726</v>
      </c>
      <c r="C80" s="3" t="s">
        <v>220</v>
      </c>
      <c r="D80" s="3" t="s">
        <v>33</v>
      </c>
      <c r="E80" s="3">
        <v>1</v>
      </c>
      <c r="F80" s="3" t="s">
        <v>221</v>
      </c>
      <c r="G80" s="3" t="s">
        <v>25</v>
      </c>
      <c r="H80" s="3" t="s">
        <v>26</v>
      </c>
      <c r="I80" s="3" t="s">
        <v>68</v>
      </c>
      <c r="J80" s="5" t="s">
        <v>75</v>
      </c>
      <c r="K80" s="27" t="s">
        <v>332</v>
      </c>
      <c r="L80" s="6" t="s">
        <v>16</v>
      </c>
      <c r="M80" s="7">
        <v>1.95</v>
      </c>
      <c r="N80" s="7">
        <v>1.5</v>
      </c>
      <c r="O80" s="8" t="s">
        <v>23</v>
      </c>
      <c r="P80" s="7">
        <f t="shared" si="6"/>
        <v>130.69999999999999</v>
      </c>
      <c r="Q80" s="32">
        <f t="shared" si="7"/>
        <v>-1.5</v>
      </c>
      <c r="R80" s="9">
        <f t="shared" si="8"/>
        <v>18.153999999999989</v>
      </c>
      <c r="S80" s="10">
        <f t="shared" si="9"/>
        <v>148.85399999999998</v>
      </c>
      <c r="T80" s="11">
        <f t="shared" si="10"/>
        <v>0.5641025641025641</v>
      </c>
      <c r="U80" s="12">
        <f t="shared" si="11"/>
        <v>0.13889824024483549</v>
      </c>
      <c r="V80">
        <f>COUNTIF($L$2:L80,1)</f>
        <v>44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" customHeight="1" x14ac:dyDescent="0.2">
      <c r="A81" s="3">
        <v>79</v>
      </c>
      <c r="B81" s="4">
        <v>43726</v>
      </c>
      <c r="C81" s="3" t="s">
        <v>220</v>
      </c>
      <c r="D81" s="3" t="s">
        <v>33</v>
      </c>
      <c r="E81" s="3">
        <v>1</v>
      </c>
      <c r="F81" s="3" t="s">
        <v>222</v>
      </c>
      <c r="G81" s="3" t="s">
        <v>25</v>
      </c>
      <c r="H81" s="3" t="s">
        <v>26</v>
      </c>
      <c r="I81" s="3" t="s">
        <v>68</v>
      </c>
      <c r="J81" s="13" t="s">
        <v>75</v>
      </c>
      <c r="K81" s="27"/>
      <c r="L81" s="6" t="s">
        <v>17</v>
      </c>
      <c r="M81" s="7">
        <v>2.0499999999999998</v>
      </c>
      <c r="N81" s="7">
        <v>1.5</v>
      </c>
      <c r="O81" s="8" t="s">
        <v>23</v>
      </c>
      <c r="P81" s="7">
        <f t="shared" si="6"/>
        <v>132.19999999999999</v>
      </c>
      <c r="Q81" s="31">
        <f t="shared" si="7"/>
        <v>1.4212499999999997</v>
      </c>
      <c r="R81" s="9">
        <f t="shared" si="8"/>
        <v>19.57524999999999</v>
      </c>
      <c r="S81" s="10">
        <f t="shared" si="9"/>
        <v>151.77524999999997</v>
      </c>
      <c r="T81" s="11">
        <f t="shared" si="10"/>
        <v>0.569620253164557</v>
      </c>
      <c r="U81" s="12">
        <f t="shared" si="11"/>
        <v>0.14807299546142197</v>
      </c>
      <c r="V81">
        <f>COUNTIF($L$2:L81,1)</f>
        <v>45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4.25" customHeight="1" x14ac:dyDescent="0.2">
      <c r="A82" s="3">
        <v>80</v>
      </c>
      <c r="B82" s="4">
        <v>43726</v>
      </c>
      <c r="C82" s="3" t="s">
        <v>220</v>
      </c>
      <c r="D82" s="3" t="s">
        <v>33</v>
      </c>
      <c r="E82" s="3">
        <v>1</v>
      </c>
      <c r="F82" s="3" t="s">
        <v>58</v>
      </c>
      <c r="G82" s="3" t="s">
        <v>25</v>
      </c>
      <c r="H82" s="3" t="s">
        <v>26</v>
      </c>
      <c r="I82" s="3" t="s">
        <v>68</v>
      </c>
      <c r="J82" s="5" t="s">
        <v>223</v>
      </c>
      <c r="K82" s="27" t="s">
        <v>332</v>
      </c>
      <c r="L82" s="6" t="s">
        <v>16</v>
      </c>
      <c r="M82" s="7">
        <v>1.9750000000000001</v>
      </c>
      <c r="N82" s="7">
        <v>2</v>
      </c>
      <c r="O82" s="8" t="s">
        <v>23</v>
      </c>
      <c r="P82" s="7">
        <f t="shared" si="6"/>
        <v>134.19999999999999</v>
      </c>
      <c r="Q82" s="32">
        <f t="shared" si="7"/>
        <v>-2</v>
      </c>
      <c r="R82" s="9">
        <f t="shared" si="8"/>
        <v>17.57524999999999</v>
      </c>
      <c r="S82" s="10">
        <f t="shared" si="9"/>
        <v>151.77524999999997</v>
      </c>
      <c r="T82" s="11">
        <f t="shared" si="10"/>
        <v>0.5625</v>
      </c>
      <c r="U82" s="12">
        <f t="shared" si="11"/>
        <v>0.13096311475409825</v>
      </c>
      <c r="V82">
        <f>COUNTIF($L$2:L82,1)</f>
        <v>45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7" customHeight="1" x14ac:dyDescent="0.2">
      <c r="A83" s="3">
        <v>81</v>
      </c>
      <c r="B83" s="4">
        <v>43728</v>
      </c>
      <c r="C83" s="3" t="s">
        <v>224</v>
      </c>
      <c r="D83" s="3" t="s">
        <v>33</v>
      </c>
      <c r="E83" s="3">
        <v>2</v>
      </c>
      <c r="F83" s="3" t="s">
        <v>225</v>
      </c>
      <c r="G83" s="3" t="s">
        <v>25</v>
      </c>
      <c r="H83" s="3" t="s">
        <v>27</v>
      </c>
      <c r="I83" s="3" t="s">
        <v>14</v>
      </c>
      <c r="J83" s="40" t="s">
        <v>226</v>
      </c>
      <c r="K83" s="27"/>
      <c r="L83" s="6" t="s">
        <v>17</v>
      </c>
      <c r="M83" s="7">
        <v>2.2370000000000001</v>
      </c>
      <c r="N83" s="7">
        <v>1.5</v>
      </c>
      <c r="O83" s="8" t="s">
        <v>15</v>
      </c>
      <c r="P83" s="7">
        <f t="shared" si="6"/>
        <v>135.69999999999999</v>
      </c>
      <c r="Q83" s="31">
        <f t="shared" si="7"/>
        <v>1.8555000000000001</v>
      </c>
      <c r="R83" s="9">
        <f t="shared" si="8"/>
        <v>19.430749999999989</v>
      </c>
      <c r="S83" s="10">
        <f t="shared" si="9"/>
        <v>155.13074999999998</v>
      </c>
      <c r="T83" s="11">
        <f t="shared" si="10"/>
        <v>0.5679012345679012</v>
      </c>
      <c r="U83" s="12">
        <f t="shared" si="11"/>
        <v>0.14318901989683117</v>
      </c>
      <c r="V83">
        <f>COUNTIF($L$2:L83,1)</f>
        <v>46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" customHeight="1" x14ac:dyDescent="0.2">
      <c r="A84" s="3">
        <v>82</v>
      </c>
      <c r="B84" s="4">
        <v>43728</v>
      </c>
      <c r="C84" s="3" t="s">
        <v>227</v>
      </c>
      <c r="D84" s="3" t="s">
        <v>33</v>
      </c>
      <c r="E84" s="3">
        <v>2</v>
      </c>
      <c r="F84" s="3" t="s">
        <v>196</v>
      </c>
      <c r="G84" s="3" t="s">
        <v>25</v>
      </c>
      <c r="H84" s="3" t="s">
        <v>41</v>
      </c>
      <c r="I84" s="3" t="s">
        <v>14</v>
      </c>
      <c r="J84" s="5" t="s">
        <v>149</v>
      </c>
      <c r="K84" s="27"/>
      <c r="L84" s="6" t="s">
        <v>16</v>
      </c>
      <c r="M84" s="7">
        <v>2.8</v>
      </c>
      <c r="N84" s="7">
        <v>1.5</v>
      </c>
      <c r="O84" s="8" t="s">
        <v>15</v>
      </c>
      <c r="P84" s="7">
        <f t="shared" si="6"/>
        <v>137.19999999999999</v>
      </c>
      <c r="Q84" s="32">
        <f t="shared" si="7"/>
        <v>-1.5</v>
      </c>
      <c r="R84" s="9">
        <f t="shared" si="8"/>
        <v>17.930749999999989</v>
      </c>
      <c r="S84" s="10">
        <f t="shared" si="9"/>
        <v>155.13074999999998</v>
      </c>
      <c r="T84" s="11">
        <f t="shared" si="10"/>
        <v>0.56097560975609762</v>
      </c>
      <c r="U84" s="12">
        <f t="shared" si="11"/>
        <v>0.13069059766763841</v>
      </c>
      <c r="V84">
        <f>COUNTIF($L$2:L84,1)</f>
        <v>46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.75" customHeight="1" x14ac:dyDescent="0.2">
      <c r="A85" s="3">
        <v>83</v>
      </c>
      <c r="B85" s="4">
        <v>43728</v>
      </c>
      <c r="C85" s="3" t="s">
        <v>228</v>
      </c>
      <c r="D85" s="3" t="s">
        <v>33</v>
      </c>
      <c r="E85" s="3">
        <v>1</v>
      </c>
      <c r="F85" s="3" t="s">
        <v>116</v>
      </c>
      <c r="G85" s="3" t="s">
        <v>25</v>
      </c>
      <c r="H85" s="3" t="s">
        <v>27</v>
      </c>
      <c r="I85" s="3" t="s">
        <v>14</v>
      </c>
      <c r="J85" s="5" t="s">
        <v>75</v>
      </c>
      <c r="K85" s="27" t="s">
        <v>330</v>
      </c>
      <c r="L85" s="6" t="s">
        <v>16</v>
      </c>
      <c r="M85" s="7">
        <v>2.04</v>
      </c>
      <c r="N85" s="7">
        <v>1.5</v>
      </c>
      <c r="O85" s="8" t="s">
        <v>15</v>
      </c>
      <c r="P85" s="7">
        <f t="shared" si="6"/>
        <v>138.69999999999999</v>
      </c>
      <c r="Q85" s="32">
        <f t="shared" si="7"/>
        <v>-1.5</v>
      </c>
      <c r="R85" s="9">
        <f t="shared" si="8"/>
        <v>16.430749999999989</v>
      </c>
      <c r="S85" s="10">
        <f t="shared" si="9"/>
        <v>155.13074999999998</v>
      </c>
      <c r="T85" s="11">
        <f t="shared" si="10"/>
        <v>0.55421686746987953</v>
      </c>
      <c r="U85" s="12">
        <f t="shared" si="11"/>
        <v>0.11846250901225661</v>
      </c>
      <c r="V85">
        <f>COUNTIF($L$2:L85,1)</f>
        <v>46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40.5" customHeight="1" x14ac:dyDescent="0.2">
      <c r="A86" s="3">
        <v>84</v>
      </c>
      <c r="B86" s="4">
        <v>43728</v>
      </c>
      <c r="C86" s="3" t="s">
        <v>229</v>
      </c>
      <c r="D86" s="3" t="s">
        <v>33</v>
      </c>
      <c r="E86" s="3">
        <v>3</v>
      </c>
      <c r="F86" s="3" t="s">
        <v>230</v>
      </c>
      <c r="G86" s="3" t="s">
        <v>28</v>
      </c>
      <c r="H86" s="3" t="s">
        <v>26</v>
      </c>
      <c r="I86" s="3" t="s">
        <v>14</v>
      </c>
      <c r="J86" s="13" t="s">
        <v>231</v>
      </c>
      <c r="K86" s="27"/>
      <c r="L86" s="6" t="s">
        <v>17</v>
      </c>
      <c r="M86" s="7">
        <v>5.01</v>
      </c>
      <c r="N86" s="7">
        <v>0.5</v>
      </c>
      <c r="O86" s="8" t="s">
        <v>23</v>
      </c>
      <c r="P86" s="7">
        <f t="shared" si="6"/>
        <v>139.19999999999999</v>
      </c>
      <c r="Q86" s="31">
        <f t="shared" si="7"/>
        <v>1.8797499999999996</v>
      </c>
      <c r="R86" s="9">
        <f t="shared" si="8"/>
        <v>18.31049999999999</v>
      </c>
      <c r="S86" s="10">
        <f t="shared" si="9"/>
        <v>157.51049999999998</v>
      </c>
      <c r="T86" s="11">
        <f t="shared" si="10"/>
        <v>0.55952380952380953</v>
      </c>
      <c r="U86" s="12">
        <f t="shared" si="11"/>
        <v>0.13154094827586202</v>
      </c>
      <c r="V86">
        <f>COUNTIF($L$2:L86,1)</f>
        <v>47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.75" customHeight="1" x14ac:dyDescent="0.2">
      <c r="A87" s="3">
        <v>85</v>
      </c>
      <c r="B87" s="4">
        <v>43729</v>
      </c>
      <c r="C87" s="3" t="s">
        <v>232</v>
      </c>
      <c r="D87" s="3" t="s">
        <v>33</v>
      </c>
      <c r="E87" s="3">
        <v>1</v>
      </c>
      <c r="F87" s="3">
        <v>1</v>
      </c>
      <c r="G87" s="3" t="s">
        <v>28</v>
      </c>
      <c r="H87" s="3" t="s">
        <v>26</v>
      </c>
      <c r="I87" s="3" t="s">
        <v>14</v>
      </c>
      <c r="J87" s="13" t="s">
        <v>191</v>
      </c>
      <c r="K87" s="27"/>
      <c r="L87" s="6" t="s">
        <v>17</v>
      </c>
      <c r="M87" s="7">
        <v>1.9</v>
      </c>
      <c r="N87" s="7">
        <v>6</v>
      </c>
      <c r="O87" s="8" t="s">
        <v>23</v>
      </c>
      <c r="P87" s="7">
        <f t="shared" si="6"/>
        <v>145.19999999999999</v>
      </c>
      <c r="Q87" s="31">
        <f t="shared" si="7"/>
        <v>4.8299999999999983</v>
      </c>
      <c r="R87" s="9">
        <f t="shared" si="8"/>
        <v>23.140499999999989</v>
      </c>
      <c r="S87" s="10">
        <f t="shared" si="9"/>
        <v>168.34049999999996</v>
      </c>
      <c r="T87" s="11">
        <f t="shared" si="10"/>
        <v>0.56470588235294117</v>
      </c>
      <c r="U87" s="12">
        <f t="shared" si="11"/>
        <v>0.15936983471074365</v>
      </c>
      <c r="V87">
        <f>COUNTIF($L$2:L87,1)</f>
        <v>48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6.25" customHeight="1" x14ac:dyDescent="0.2">
      <c r="A88" s="3">
        <v>86</v>
      </c>
      <c r="B88" s="4">
        <v>43729</v>
      </c>
      <c r="C88" s="3" t="s">
        <v>233</v>
      </c>
      <c r="D88" s="3" t="s">
        <v>33</v>
      </c>
      <c r="E88" s="3">
        <v>2</v>
      </c>
      <c r="F88" s="3" t="s">
        <v>40</v>
      </c>
      <c r="G88" s="3" t="s">
        <v>28</v>
      </c>
      <c r="H88" s="3" t="s">
        <v>26</v>
      </c>
      <c r="I88" s="3" t="s">
        <v>14</v>
      </c>
      <c r="J88" s="13" t="s">
        <v>234</v>
      </c>
      <c r="K88" s="27"/>
      <c r="L88" s="6" t="s">
        <v>17</v>
      </c>
      <c r="M88" s="7">
        <v>2.09</v>
      </c>
      <c r="N88" s="7">
        <v>4.5</v>
      </c>
      <c r="O88" s="8" t="s">
        <v>23</v>
      </c>
      <c r="P88" s="7">
        <f t="shared" si="6"/>
        <v>149.69999999999999</v>
      </c>
      <c r="Q88" s="31">
        <f t="shared" si="7"/>
        <v>4.4347499999999993</v>
      </c>
      <c r="R88" s="9">
        <f t="shared" si="8"/>
        <v>27.57524999999999</v>
      </c>
      <c r="S88" s="10">
        <f t="shared" si="9"/>
        <v>177.27524999999997</v>
      </c>
      <c r="T88" s="11">
        <f t="shared" si="10"/>
        <v>0.56976744186046513</v>
      </c>
      <c r="U88" s="12">
        <f t="shared" si="11"/>
        <v>0.18420340681362715</v>
      </c>
      <c r="V88">
        <f>COUNTIF($L$2:L88,1)</f>
        <v>49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" customHeight="1" x14ac:dyDescent="0.2">
      <c r="A89" s="3">
        <v>87</v>
      </c>
      <c r="B89" s="4">
        <v>43729</v>
      </c>
      <c r="C89" s="3" t="s">
        <v>235</v>
      </c>
      <c r="D89" s="3" t="s">
        <v>32</v>
      </c>
      <c r="E89" s="3">
        <v>1</v>
      </c>
      <c r="F89" s="3" t="s">
        <v>236</v>
      </c>
      <c r="G89" s="3" t="s">
        <v>59</v>
      </c>
      <c r="H89" s="3" t="s">
        <v>27</v>
      </c>
      <c r="I89" s="3" t="s">
        <v>14</v>
      </c>
      <c r="J89" s="13" t="s">
        <v>60</v>
      </c>
      <c r="K89" s="27"/>
      <c r="L89" s="6" t="s">
        <v>17</v>
      </c>
      <c r="M89" s="7">
        <v>2.0499999999999998</v>
      </c>
      <c r="N89" s="7">
        <v>2</v>
      </c>
      <c r="O89" s="8" t="s">
        <v>15</v>
      </c>
      <c r="P89" s="7">
        <f t="shared" si="6"/>
        <v>151.69999999999999</v>
      </c>
      <c r="Q89" s="31">
        <f t="shared" si="7"/>
        <v>2.0999999999999996</v>
      </c>
      <c r="R89" s="9">
        <f t="shared" si="8"/>
        <v>29.675249999999991</v>
      </c>
      <c r="S89" s="10">
        <f t="shared" si="9"/>
        <v>181.37524999999999</v>
      </c>
      <c r="T89" s="11">
        <f t="shared" si="10"/>
        <v>0.57471264367816088</v>
      </c>
      <c r="U89" s="12">
        <f t="shared" si="11"/>
        <v>0.19561799604482535</v>
      </c>
      <c r="V89">
        <f>COUNTIF($L$2:L89,1)</f>
        <v>50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5" customHeight="1" x14ac:dyDescent="0.2">
      <c r="A90" s="3">
        <v>88</v>
      </c>
      <c r="B90" s="4">
        <v>43729</v>
      </c>
      <c r="C90" s="3" t="s">
        <v>237</v>
      </c>
      <c r="D90" s="3" t="s">
        <v>33</v>
      </c>
      <c r="E90" s="3">
        <v>1</v>
      </c>
      <c r="F90" s="3">
        <v>1</v>
      </c>
      <c r="G90" s="3" t="s">
        <v>28</v>
      </c>
      <c r="H90" s="3" t="s">
        <v>27</v>
      </c>
      <c r="I90" s="3" t="s">
        <v>14</v>
      </c>
      <c r="J90" s="13" t="s">
        <v>63</v>
      </c>
      <c r="K90" s="27"/>
      <c r="L90" s="6" t="s">
        <v>17</v>
      </c>
      <c r="M90" s="7">
        <v>2.2799999999999998</v>
      </c>
      <c r="N90" s="7">
        <v>1</v>
      </c>
      <c r="O90" s="8" t="s">
        <v>15</v>
      </c>
      <c r="P90" s="7">
        <f t="shared" si="6"/>
        <v>152.69999999999999</v>
      </c>
      <c r="Q90" s="31">
        <f t="shared" si="7"/>
        <v>1.2799999999999998</v>
      </c>
      <c r="R90" s="9">
        <f t="shared" si="8"/>
        <v>30.955249999999992</v>
      </c>
      <c r="S90" s="10">
        <f t="shared" si="9"/>
        <v>183.65524999999997</v>
      </c>
      <c r="T90" s="11">
        <f t="shared" si="10"/>
        <v>0.57954545454545459</v>
      </c>
      <c r="U90" s="12">
        <f t="shared" si="11"/>
        <v>0.20271938441388329</v>
      </c>
      <c r="V90">
        <f>COUNTIF($L$2:L90,1)</f>
        <v>51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7" customHeight="1" x14ac:dyDescent="0.2">
      <c r="A91" s="3">
        <v>89</v>
      </c>
      <c r="B91" s="4">
        <v>43729</v>
      </c>
      <c r="C91" s="3" t="s">
        <v>238</v>
      </c>
      <c r="D91" s="3" t="s">
        <v>33</v>
      </c>
      <c r="E91" s="3">
        <v>2</v>
      </c>
      <c r="F91" s="3" t="s">
        <v>168</v>
      </c>
      <c r="G91" s="3" t="s">
        <v>28</v>
      </c>
      <c r="H91" s="3" t="s">
        <v>29</v>
      </c>
      <c r="I91" s="3" t="s">
        <v>14</v>
      </c>
      <c r="J91" s="13" t="s">
        <v>239</v>
      </c>
      <c r="K91" s="27"/>
      <c r="L91" s="6" t="s">
        <v>17</v>
      </c>
      <c r="M91" s="7">
        <v>2.72</v>
      </c>
      <c r="N91" s="7">
        <v>1</v>
      </c>
      <c r="O91" s="8" t="s">
        <v>23</v>
      </c>
      <c r="P91" s="7">
        <f t="shared" si="6"/>
        <v>153.69999999999999</v>
      </c>
      <c r="Q91" s="31">
        <f t="shared" si="7"/>
        <v>1.5840000000000001</v>
      </c>
      <c r="R91" s="9">
        <f t="shared" si="8"/>
        <v>32.539249999999996</v>
      </c>
      <c r="S91" s="10">
        <f t="shared" si="9"/>
        <v>186.23924999999997</v>
      </c>
      <c r="T91" s="11">
        <f t="shared" si="10"/>
        <v>0.5842696629213483</v>
      </c>
      <c r="U91" s="12">
        <f t="shared" si="11"/>
        <v>0.21170624593363685</v>
      </c>
      <c r="V91">
        <f>COUNTIF($L$2:L91,1)</f>
        <v>52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" customHeight="1" x14ac:dyDescent="0.2">
      <c r="A92" s="3">
        <v>90</v>
      </c>
      <c r="B92" s="4">
        <v>43729</v>
      </c>
      <c r="C92" s="3" t="s">
        <v>240</v>
      </c>
      <c r="D92" s="3" t="s">
        <v>33</v>
      </c>
      <c r="E92" s="3">
        <v>1</v>
      </c>
      <c r="F92" s="3">
        <v>1</v>
      </c>
      <c r="G92" s="3" t="s">
        <v>25</v>
      </c>
      <c r="H92" s="3" t="s">
        <v>27</v>
      </c>
      <c r="I92" s="3" t="s">
        <v>14</v>
      </c>
      <c r="J92" s="13" t="s">
        <v>164</v>
      </c>
      <c r="K92" s="27"/>
      <c r="L92" s="6" t="s">
        <v>17</v>
      </c>
      <c r="M92" s="7">
        <v>2.0499999999999998</v>
      </c>
      <c r="N92" s="7">
        <v>1</v>
      </c>
      <c r="O92" s="8" t="s">
        <v>15</v>
      </c>
      <c r="P92" s="7">
        <f t="shared" si="6"/>
        <v>154.69999999999999</v>
      </c>
      <c r="Q92" s="31">
        <f t="shared" si="7"/>
        <v>1.0499999999999998</v>
      </c>
      <c r="R92" s="9">
        <f t="shared" si="8"/>
        <v>33.589249999999993</v>
      </c>
      <c r="S92" s="10">
        <f t="shared" si="9"/>
        <v>188.28924999999998</v>
      </c>
      <c r="T92" s="11">
        <f t="shared" si="10"/>
        <v>0.58888888888888891</v>
      </c>
      <c r="U92" s="12">
        <f t="shared" si="11"/>
        <v>0.21712508080155135</v>
      </c>
      <c r="V92">
        <f>COUNTIF($L$2:L92,1)</f>
        <v>53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6.25" customHeight="1" x14ac:dyDescent="0.2">
      <c r="A93" s="3">
        <v>91</v>
      </c>
      <c r="B93" s="4">
        <v>43729</v>
      </c>
      <c r="C93" s="3" t="s">
        <v>241</v>
      </c>
      <c r="D93" s="3" t="s">
        <v>33</v>
      </c>
      <c r="E93" s="3">
        <v>2</v>
      </c>
      <c r="F93" s="3" t="s">
        <v>242</v>
      </c>
      <c r="G93" s="3" t="s">
        <v>28</v>
      </c>
      <c r="H93" s="3" t="s">
        <v>29</v>
      </c>
      <c r="I93" s="3" t="s">
        <v>14</v>
      </c>
      <c r="J93" s="13" t="s">
        <v>243</v>
      </c>
      <c r="K93" s="27"/>
      <c r="L93" s="6" t="s">
        <v>17</v>
      </c>
      <c r="M93" s="7">
        <v>2.04</v>
      </c>
      <c r="N93" s="7">
        <v>3</v>
      </c>
      <c r="O93" s="8" t="s">
        <v>23</v>
      </c>
      <c r="P93" s="7">
        <f t="shared" si="6"/>
        <v>157.69999999999999</v>
      </c>
      <c r="Q93" s="31">
        <f t="shared" si="7"/>
        <v>2.8140000000000001</v>
      </c>
      <c r="R93" s="9">
        <f t="shared" si="8"/>
        <v>36.403249999999993</v>
      </c>
      <c r="S93" s="10">
        <f t="shared" si="9"/>
        <v>194.10324999999997</v>
      </c>
      <c r="T93" s="11">
        <f t="shared" si="10"/>
        <v>0.59340659340659341</v>
      </c>
      <c r="U93" s="12">
        <f t="shared" si="11"/>
        <v>0.23083861762840829</v>
      </c>
      <c r="V93">
        <f>COUNTIF($L$2:L93,1)</f>
        <v>54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38.25" x14ac:dyDescent="0.2">
      <c r="A94" s="3">
        <v>92</v>
      </c>
      <c r="B94" s="4">
        <v>43729</v>
      </c>
      <c r="C94" s="3" t="s">
        <v>244</v>
      </c>
      <c r="D94" s="3" t="s">
        <v>33</v>
      </c>
      <c r="E94" s="3">
        <v>3</v>
      </c>
      <c r="F94" s="3" t="s">
        <v>245</v>
      </c>
      <c r="G94" s="3" t="s">
        <v>28</v>
      </c>
      <c r="H94" s="3" t="s">
        <v>26</v>
      </c>
      <c r="I94" s="3" t="s">
        <v>14</v>
      </c>
      <c r="J94" s="5" t="s">
        <v>246</v>
      </c>
      <c r="K94" s="27"/>
      <c r="L94" s="6" t="s">
        <v>16</v>
      </c>
      <c r="M94" s="7">
        <v>2.99</v>
      </c>
      <c r="N94" s="7">
        <v>1</v>
      </c>
      <c r="O94" s="8" t="s">
        <v>23</v>
      </c>
      <c r="P94" s="7">
        <f t="shared" si="6"/>
        <v>158.69999999999999</v>
      </c>
      <c r="Q94" s="32">
        <f t="shared" si="7"/>
        <v>-1</v>
      </c>
      <c r="R94" s="9">
        <f t="shared" si="8"/>
        <v>35.403249999999993</v>
      </c>
      <c r="S94" s="10">
        <f t="shared" si="9"/>
        <v>194.10324999999997</v>
      </c>
      <c r="T94" s="11">
        <f t="shared" si="10"/>
        <v>0.58695652173913049</v>
      </c>
      <c r="U94" s="12">
        <f t="shared" si="11"/>
        <v>0.22308286074354119</v>
      </c>
      <c r="V94">
        <f>COUNTIF($L$2:L94,1)</f>
        <v>54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.75" customHeight="1" x14ac:dyDescent="0.2">
      <c r="A95" s="3">
        <v>93</v>
      </c>
      <c r="B95" s="4">
        <v>43729</v>
      </c>
      <c r="C95" s="3" t="s">
        <v>247</v>
      </c>
      <c r="D95" s="3" t="s">
        <v>33</v>
      </c>
      <c r="E95" s="3">
        <v>1</v>
      </c>
      <c r="F95" s="3" t="s">
        <v>248</v>
      </c>
      <c r="G95" s="3" t="s">
        <v>25</v>
      </c>
      <c r="H95" s="3" t="s">
        <v>27</v>
      </c>
      <c r="I95" s="3" t="s">
        <v>14</v>
      </c>
      <c r="J95" s="13" t="s">
        <v>109</v>
      </c>
      <c r="K95" s="27"/>
      <c r="L95" s="6" t="s">
        <v>17</v>
      </c>
      <c r="M95" s="7">
        <v>2</v>
      </c>
      <c r="N95" s="7">
        <v>3</v>
      </c>
      <c r="O95" s="8" t="s">
        <v>15</v>
      </c>
      <c r="P95" s="7">
        <f t="shared" si="6"/>
        <v>161.69999999999999</v>
      </c>
      <c r="Q95" s="31">
        <f t="shared" si="7"/>
        <v>3</v>
      </c>
      <c r="R95" s="9">
        <f t="shared" si="8"/>
        <v>38.403249999999993</v>
      </c>
      <c r="S95" s="10">
        <f t="shared" si="9"/>
        <v>200.10324999999997</v>
      </c>
      <c r="T95" s="11">
        <f t="shared" si="10"/>
        <v>0.59139784946236562</v>
      </c>
      <c r="U95" s="12">
        <f t="shared" si="11"/>
        <v>0.23749690785405064</v>
      </c>
      <c r="V95">
        <f>COUNTIF($L$2:L95,1)</f>
        <v>55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9.25" customHeight="1" x14ac:dyDescent="0.2">
      <c r="A96" s="3">
        <v>94</v>
      </c>
      <c r="B96" s="4">
        <v>43729</v>
      </c>
      <c r="C96" s="3" t="s">
        <v>249</v>
      </c>
      <c r="D96" s="3" t="s">
        <v>33</v>
      </c>
      <c r="E96" s="3">
        <v>2</v>
      </c>
      <c r="F96" s="3" t="s">
        <v>40</v>
      </c>
      <c r="G96" s="3" t="s">
        <v>25</v>
      </c>
      <c r="H96" s="3" t="s">
        <v>26</v>
      </c>
      <c r="I96" s="3" t="s">
        <v>14</v>
      </c>
      <c r="J96" s="13" t="s">
        <v>250</v>
      </c>
      <c r="K96" s="27"/>
      <c r="L96" s="6" t="s">
        <v>16</v>
      </c>
      <c r="M96" s="7">
        <v>1.94</v>
      </c>
      <c r="N96" s="7">
        <v>1.5</v>
      </c>
      <c r="O96" s="8" t="s">
        <v>23</v>
      </c>
      <c r="P96" s="7">
        <f t="shared" si="6"/>
        <v>163.19999999999999</v>
      </c>
      <c r="Q96" s="32">
        <f t="shared" si="7"/>
        <v>-1.5</v>
      </c>
      <c r="R96" s="9">
        <f t="shared" si="8"/>
        <v>36.903249999999993</v>
      </c>
      <c r="S96" s="10">
        <f t="shared" si="9"/>
        <v>200.10324999999997</v>
      </c>
      <c r="T96" s="11">
        <f t="shared" si="10"/>
        <v>0.58510638297872342</v>
      </c>
      <c r="U96" s="12">
        <f t="shared" si="11"/>
        <v>0.22612285539215679</v>
      </c>
      <c r="V96">
        <f>COUNTIF($L$2:L96,1)</f>
        <v>55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7" customHeight="1" x14ac:dyDescent="0.2">
      <c r="A97" s="3">
        <v>95</v>
      </c>
      <c r="B97" s="4">
        <v>43729</v>
      </c>
      <c r="C97" s="3" t="s">
        <v>251</v>
      </c>
      <c r="D97" s="3" t="s">
        <v>33</v>
      </c>
      <c r="E97" s="3">
        <v>2</v>
      </c>
      <c r="F97" s="3" t="s">
        <v>40</v>
      </c>
      <c r="G97" s="3" t="s">
        <v>25</v>
      </c>
      <c r="H97" s="3" t="s">
        <v>29</v>
      </c>
      <c r="I97" s="3" t="s">
        <v>14</v>
      </c>
      <c r="J97" s="13" t="s">
        <v>252</v>
      </c>
      <c r="K97" s="27"/>
      <c r="L97" s="6" t="s">
        <v>17</v>
      </c>
      <c r="M97" s="7">
        <v>1.96</v>
      </c>
      <c r="N97" s="7">
        <v>2</v>
      </c>
      <c r="O97" s="8" t="s">
        <v>23</v>
      </c>
      <c r="P97" s="7">
        <f t="shared" si="6"/>
        <v>165.2</v>
      </c>
      <c r="Q97" s="31">
        <f t="shared" si="7"/>
        <v>1.7239999999999998</v>
      </c>
      <c r="R97" s="9">
        <f t="shared" si="8"/>
        <v>38.627249999999989</v>
      </c>
      <c r="S97" s="10">
        <f t="shared" si="9"/>
        <v>203.82724999999999</v>
      </c>
      <c r="T97" s="11">
        <f t="shared" si="10"/>
        <v>0.58947368421052626</v>
      </c>
      <c r="U97" s="12">
        <f t="shared" si="11"/>
        <v>0.23382112590799034</v>
      </c>
      <c r="V97">
        <f>COUNTIF($L$2:L97,1)</f>
        <v>56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" customHeight="1" x14ac:dyDescent="0.2">
      <c r="A98" s="3">
        <v>96</v>
      </c>
      <c r="B98" s="4">
        <v>43729</v>
      </c>
      <c r="C98" s="3" t="s">
        <v>253</v>
      </c>
      <c r="D98" s="3" t="s">
        <v>33</v>
      </c>
      <c r="E98" s="3">
        <v>2</v>
      </c>
      <c r="F98" s="3" t="s">
        <v>34</v>
      </c>
      <c r="G98" s="3" t="s">
        <v>25</v>
      </c>
      <c r="H98" s="3" t="s">
        <v>27</v>
      </c>
      <c r="I98" s="3" t="s">
        <v>68</v>
      </c>
      <c r="J98" s="34" t="s">
        <v>75</v>
      </c>
      <c r="K98" s="27"/>
      <c r="L98" s="6" t="s">
        <v>17</v>
      </c>
      <c r="M98" s="7">
        <v>1</v>
      </c>
      <c r="N98" s="7">
        <v>1</v>
      </c>
      <c r="O98" s="8" t="s">
        <v>15</v>
      </c>
      <c r="P98" s="7">
        <f t="shared" si="6"/>
        <v>166.2</v>
      </c>
      <c r="Q98" s="41">
        <f t="shared" si="7"/>
        <v>0</v>
      </c>
      <c r="R98" s="9">
        <f t="shared" si="8"/>
        <v>38.627249999999989</v>
      </c>
      <c r="S98" s="10">
        <f t="shared" si="9"/>
        <v>204.82724999999999</v>
      </c>
      <c r="T98" s="11">
        <f t="shared" si="10"/>
        <v>0.59375</v>
      </c>
      <c r="U98" s="12">
        <f t="shared" si="11"/>
        <v>0.23241425992779788</v>
      </c>
      <c r="V98">
        <f>COUNTIF($L$2:L98,1)</f>
        <v>57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8.5" customHeight="1" x14ac:dyDescent="0.2">
      <c r="A99" s="3">
        <v>97</v>
      </c>
      <c r="B99" s="4">
        <v>43729</v>
      </c>
      <c r="C99" s="3" t="s">
        <v>254</v>
      </c>
      <c r="D99" s="3" t="s">
        <v>33</v>
      </c>
      <c r="E99" s="3">
        <v>2</v>
      </c>
      <c r="F99" s="3" t="s">
        <v>168</v>
      </c>
      <c r="G99" s="3" t="s">
        <v>25</v>
      </c>
      <c r="H99" s="3" t="s">
        <v>27</v>
      </c>
      <c r="I99" s="3" t="s">
        <v>14</v>
      </c>
      <c r="J99" s="5" t="s">
        <v>255</v>
      </c>
      <c r="K99" s="27"/>
      <c r="L99" s="6" t="s">
        <v>16</v>
      </c>
      <c r="M99" s="7">
        <v>2.64</v>
      </c>
      <c r="N99" s="7">
        <v>1</v>
      </c>
      <c r="O99" s="8" t="s">
        <v>15</v>
      </c>
      <c r="P99" s="7">
        <f t="shared" si="6"/>
        <v>167.2</v>
      </c>
      <c r="Q99" s="32">
        <f t="shared" si="7"/>
        <v>-1</v>
      </c>
      <c r="R99" s="9">
        <f t="shared" si="8"/>
        <v>37.627249999999989</v>
      </c>
      <c r="S99" s="10">
        <f t="shared" si="9"/>
        <v>204.82724999999999</v>
      </c>
      <c r="T99" s="11">
        <f t="shared" si="10"/>
        <v>0.58762886597938147</v>
      </c>
      <c r="U99" s="12">
        <f t="shared" si="11"/>
        <v>0.22504336124401916</v>
      </c>
      <c r="V99">
        <f>COUNTIF($L$2:L99,1)</f>
        <v>57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4.25" customHeight="1" x14ac:dyDescent="0.2">
      <c r="A100" s="3">
        <v>98</v>
      </c>
      <c r="B100" s="4">
        <v>43729</v>
      </c>
      <c r="C100" s="3" t="s">
        <v>232</v>
      </c>
      <c r="D100" s="3" t="s">
        <v>33</v>
      </c>
      <c r="E100" s="3">
        <v>1</v>
      </c>
      <c r="F100" s="3" t="s">
        <v>196</v>
      </c>
      <c r="G100" s="3" t="s">
        <v>25</v>
      </c>
      <c r="H100" s="3" t="s">
        <v>26</v>
      </c>
      <c r="I100" s="3" t="s">
        <v>68</v>
      </c>
      <c r="J100" s="5" t="s">
        <v>191</v>
      </c>
      <c r="K100" s="27" t="s">
        <v>331</v>
      </c>
      <c r="L100" s="6" t="s">
        <v>16</v>
      </c>
      <c r="M100" s="7">
        <v>6.5</v>
      </c>
      <c r="N100" s="7">
        <v>1</v>
      </c>
      <c r="O100" s="8" t="s">
        <v>23</v>
      </c>
      <c r="P100" s="7">
        <f t="shared" si="6"/>
        <v>168.2</v>
      </c>
      <c r="Q100" s="32">
        <f t="shared" si="7"/>
        <v>-1</v>
      </c>
      <c r="R100" s="9">
        <f t="shared" si="8"/>
        <v>36.627249999999989</v>
      </c>
      <c r="S100" s="10">
        <f t="shared" si="9"/>
        <v>204.82724999999999</v>
      </c>
      <c r="T100" s="11">
        <f t="shared" si="10"/>
        <v>0.58163265306122447</v>
      </c>
      <c r="U100" s="12">
        <f t="shared" si="11"/>
        <v>0.21776010701545784</v>
      </c>
      <c r="V100">
        <f>COUNTIF($L$2:L100,1)</f>
        <v>57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" customHeight="1" x14ac:dyDescent="0.2">
      <c r="A101" s="3">
        <v>99</v>
      </c>
      <c r="B101" s="4">
        <v>43730</v>
      </c>
      <c r="C101" s="3" t="s">
        <v>256</v>
      </c>
      <c r="D101" s="3" t="s">
        <v>33</v>
      </c>
      <c r="E101" s="3">
        <v>1</v>
      </c>
      <c r="F101" s="3">
        <v>2</v>
      </c>
      <c r="G101" s="3" t="s">
        <v>25</v>
      </c>
      <c r="H101" s="3" t="s">
        <v>41</v>
      </c>
      <c r="I101" s="3" t="s">
        <v>14</v>
      </c>
      <c r="J101" s="13" t="s">
        <v>109</v>
      </c>
      <c r="K101" s="27"/>
      <c r="L101" s="6" t="s">
        <v>17</v>
      </c>
      <c r="M101" s="7">
        <v>2.2999999999999998</v>
      </c>
      <c r="N101" s="7">
        <v>5</v>
      </c>
      <c r="O101" s="8" t="s">
        <v>15</v>
      </c>
      <c r="P101" s="7">
        <f t="shared" si="6"/>
        <v>173.2</v>
      </c>
      <c r="Q101" s="31">
        <f t="shared" si="7"/>
        <v>6.5</v>
      </c>
      <c r="R101" s="9">
        <f t="shared" si="8"/>
        <v>43.127249999999989</v>
      </c>
      <c r="S101" s="10">
        <f t="shared" si="9"/>
        <v>216.32724999999999</v>
      </c>
      <c r="T101" s="11">
        <f t="shared" si="10"/>
        <v>0.58585858585858586</v>
      </c>
      <c r="U101" s="12">
        <f t="shared" si="11"/>
        <v>0.24900259815242498</v>
      </c>
      <c r="V101">
        <f>COUNTIF($L$2:L101,1)</f>
        <v>58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" customHeight="1" x14ac:dyDescent="0.2">
      <c r="A102" s="3">
        <v>100</v>
      </c>
      <c r="B102" s="4">
        <v>43730</v>
      </c>
      <c r="C102" s="3" t="s">
        <v>257</v>
      </c>
      <c r="D102" s="3" t="s">
        <v>33</v>
      </c>
      <c r="E102" s="3">
        <v>1</v>
      </c>
      <c r="F102" s="3">
        <v>1</v>
      </c>
      <c r="G102" s="3" t="s">
        <v>28</v>
      </c>
      <c r="H102" s="3" t="s">
        <v>258</v>
      </c>
      <c r="I102" s="3" t="s">
        <v>14</v>
      </c>
      <c r="J102" s="13" t="s">
        <v>194</v>
      </c>
      <c r="K102" s="27"/>
      <c r="L102" s="6" t="s">
        <v>17</v>
      </c>
      <c r="M102" s="7">
        <v>2.4</v>
      </c>
      <c r="N102" s="7">
        <v>2.5</v>
      </c>
      <c r="O102" s="8" t="s">
        <v>23</v>
      </c>
      <c r="P102" s="7">
        <f t="shared" si="6"/>
        <v>175.7</v>
      </c>
      <c r="Q102" s="31">
        <f t="shared" si="7"/>
        <v>3.1999999999999993</v>
      </c>
      <c r="R102" s="9">
        <f t="shared" si="8"/>
        <v>46.327249999999992</v>
      </c>
      <c r="S102" s="10">
        <f t="shared" si="9"/>
        <v>222.02724999999998</v>
      </c>
      <c r="T102" s="11">
        <f t="shared" si="10"/>
        <v>0.59</v>
      </c>
      <c r="U102" s="12">
        <f t="shared" si="11"/>
        <v>0.26367245304496295</v>
      </c>
      <c r="V102">
        <f>COUNTIF($L$2:L102,1)</f>
        <v>59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" customHeight="1" x14ac:dyDescent="0.2">
      <c r="A103" s="3">
        <v>101</v>
      </c>
      <c r="B103" s="4">
        <v>43730</v>
      </c>
      <c r="C103" s="3" t="s">
        <v>259</v>
      </c>
      <c r="D103" s="3" t="s">
        <v>33</v>
      </c>
      <c r="E103" s="3">
        <v>1</v>
      </c>
      <c r="F103" s="3" t="s">
        <v>99</v>
      </c>
      <c r="G103" s="3" t="s">
        <v>25</v>
      </c>
      <c r="H103" s="3" t="s">
        <v>26</v>
      </c>
      <c r="I103" s="3" t="s">
        <v>14</v>
      </c>
      <c r="J103" s="5" t="s">
        <v>194</v>
      </c>
      <c r="K103" s="27" t="s">
        <v>260</v>
      </c>
      <c r="L103" s="6" t="s">
        <v>16</v>
      </c>
      <c r="M103" s="7">
        <v>3.4</v>
      </c>
      <c r="N103" s="7">
        <v>1</v>
      </c>
      <c r="O103" s="8" t="s">
        <v>23</v>
      </c>
      <c r="P103" s="7">
        <f t="shared" si="6"/>
        <v>176.7</v>
      </c>
      <c r="Q103" s="32">
        <f t="shared" si="7"/>
        <v>-1</v>
      </c>
      <c r="R103" s="9">
        <f t="shared" si="8"/>
        <v>45.327249999999992</v>
      </c>
      <c r="S103" s="10">
        <f t="shared" si="9"/>
        <v>222.02724999999998</v>
      </c>
      <c r="T103" s="11">
        <f t="shared" si="10"/>
        <v>0.58415841584158412</v>
      </c>
      <c r="U103" s="12">
        <f t="shared" si="11"/>
        <v>0.25652093944538762</v>
      </c>
      <c r="V103">
        <f>COUNTIF($L$2:L103,1)</f>
        <v>59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" customHeight="1" x14ac:dyDescent="0.2">
      <c r="A104" s="3">
        <v>102</v>
      </c>
      <c r="B104" s="4">
        <v>43730</v>
      </c>
      <c r="C104" s="3" t="s">
        <v>261</v>
      </c>
      <c r="D104" s="3" t="s">
        <v>33</v>
      </c>
      <c r="E104" s="3">
        <v>1</v>
      </c>
      <c r="F104" s="3" t="s">
        <v>99</v>
      </c>
      <c r="G104" s="3" t="s">
        <v>25</v>
      </c>
      <c r="H104" s="3" t="s">
        <v>26</v>
      </c>
      <c r="I104" s="3" t="s">
        <v>14</v>
      </c>
      <c r="J104" s="34" t="s">
        <v>75</v>
      </c>
      <c r="K104" s="27"/>
      <c r="L104" s="6" t="s">
        <v>17</v>
      </c>
      <c r="M104" s="7">
        <v>1</v>
      </c>
      <c r="N104" s="7">
        <v>1</v>
      </c>
      <c r="O104" s="8" t="s">
        <v>23</v>
      </c>
      <c r="P104" s="7">
        <f t="shared" si="6"/>
        <v>177.7</v>
      </c>
      <c r="Q104" s="42">
        <f t="shared" si="7"/>
        <v>-5.0000000000000044E-2</v>
      </c>
      <c r="R104" s="9">
        <f t="shared" si="8"/>
        <v>45.277249999999995</v>
      </c>
      <c r="S104" s="10">
        <f t="shared" si="9"/>
        <v>222.97724999999997</v>
      </c>
      <c r="T104" s="11">
        <f t="shared" si="10"/>
        <v>0.58823529411764708</v>
      </c>
      <c r="U104" s="12">
        <f t="shared" si="11"/>
        <v>0.25479600450196954</v>
      </c>
      <c r="V104">
        <f>COUNTIF($L$2:L104,1)</f>
        <v>60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27" customHeight="1" x14ac:dyDescent="0.2">
      <c r="A105" s="3">
        <v>103</v>
      </c>
      <c r="B105" s="4">
        <v>43730</v>
      </c>
      <c r="C105" s="3" t="s">
        <v>262</v>
      </c>
      <c r="D105" s="3" t="s">
        <v>33</v>
      </c>
      <c r="E105" s="3">
        <v>1</v>
      </c>
      <c r="F105" s="3" t="s">
        <v>132</v>
      </c>
      <c r="G105" s="3" t="s">
        <v>28</v>
      </c>
      <c r="H105" s="3" t="s">
        <v>27</v>
      </c>
      <c r="I105" s="3" t="s">
        <v>14</v>
      </c>
      <c r="J105" s="13" t="s">
        <v>263</v>
      </c>
      <c r="K105" s="27"/>
      <c r="L105" s="6" t="s">
        <v>16</v>
      </c>
      <c r="M105" s="7">
        <v>2.194</v>
      </c>
      <c r="N105" s="7">
        <v>2.5</v>
      </c>
      <c r="O105" s="8" t="s">
        <v>15</v>
      </c>
      <c r="P105" s="7">
        <f t="shared" si="6"/>
        <v>180.2</v>
      </c>
      <c r="Q105" s="32">
        <f t="shared" si="7"/>
        <v>-2.5</v>
      </c>
      <c r="R105" s="9">
        <f t="shared" si="8"/>
        <v>42.777249999999995</v>
      </c>
      <c r="S105" s="10">
        <f t="shared" si="9"/>
        <v>222.97724999999997</v>
      </c>
      <c r="T105" s="11">
        <f t="shared" si="10"/>
        <v>0.58252427184466016</v>
      </c>
      <c r="U105" s="12">
        <f t="shared" si="11"/>
        <v>0.23738762486126516</v>
      </c>
      <c r="V105">
        <f>COUNTIF($L$2:L105,1)</f>
        <v>60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5" customHeight="1" x14ac:dyDescent="0.2">
      <c r="A106" s="3">
        <v>104</v>
      </c>
      <c r="B106" s="4">
        <v>43730</v>
      </c>
      <c r="C106" s="3" t="s">
        <v>264</v>
      </c>
      <c r="D106" s="3" t="s">
        <v>33</v>
      </c>
      <c r="E106" s="3">
        <v>1</v>
      </c>
      <c r="F106" s="3">
        <v>1</v>
      </c>
      <c r="G106" s="3" t="s">
        <v>28</v>
      </c>
      <c r="H106" s="3" t="s">
        <v>27</v>
      </c>
      <c r="I106" s="3" t="s">
        <v>14</v>
      </c>
      <c r="J106" s="13" t="s">
        <v>194</v>
      </c>
      <c r="K106" s="27"/>
      <c r="L106" s="6" t="s">
        <v>17</v>
      </c>
      <c r="M106" s="7">
        <v>2.12</v>
      </c>
      <c r="N106" s="7">
        <v>1</v>
      </c>
      <c r="O106" s="8" t="s">
        <v>15</v>
      </c>
      <c r="P106" s="7">
        <f t="shared" si="6"/>
        <v>181.2</v>
      </c>
      <c r="Q106" s="31">
        <f t="shared" si="7"/>
        <v>1.1200000000000001</v>
      </c>
      <c r="R106" s="9">
        <f t="shared" si="8"/>
        <v>43.897249999999993</v>
      </c>
      <c r="S106" s="10">
        <f t="shared" si="9"/>
        <v>225.09724999999997</v>
      </c>
      <c r="T106" s="11">
        <f t="shared" si="10"/>
        <v>0.58653846153846156</v>
      </c>
      <c r="U106" s="12">
        <f t="shared" si="11"/>
        <v>0.24225855408388514</v>
      </c>
      <c r="V106">
        <f>COUNTIF($L$2:L106,1)</f>
        <v>61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26.25" customHeight="1" x14ac:dyDescent="0.2">
      <c r="A107" s="3">
        <v>105</v>
      </c>
      <c r="B107" s="4">
        <v>43730</v>
      </c>
      <c r="C107" s="3" t="s">
        <v>265</v>
      </c>
      <c r="D107" s="3" t="s">
        <v>33</v>
      </c>
      <c r="E107" s="3">
        <v>2</v>
      </c>
      <c r="F107" s="3" t="s">
        <v>168</v>
      </c>
      <c r="G107" s="3" t="s">
        <v>25</v>
      </c>
      <c r="H107" s="3" t="s">
        <v>41</v>
      </c>
      <c r="I107" s="3" t="s">
        <v>14</v>
      </c>
      <c r="J107" s="13" t="s">
        <v>266</v>
      </c>
      <c r="K107" s="27" t="s">
        <v>330</v>
      </c>
      <c r="L107" s="6" t="s">
        <v>16</v>
      </c>
      <c r="M107" s="7">
        <v>2.2000000000000002</v>
      </c>
      <c r="N107" s="7">
        <v>1</v>
      </c>
      <c r="O107" s="8" t="s">
        <v>15</v>
      </c>
      <c r="P107" s="7">
        <f t="shared" si="6"/>
        <v>182.2</v>
      </c>
      <c r="Q107" s="32">
        <f t="shared" si="7"/>
        <v>-1</v>
      </c>
      <c r="R107" s="9">
        <f t="shared" si="8"/>
        <v>42.897249999999993</v>
      </c>
      <c r="S107" s="10">
        <f t="shared" si="9"/>
        <v>225.09724999999997</v>
      </c>
      <c r="T107" s="11">
        <f t="shared" si="10"/>
        <v>0.580952380952381</v>
      </c>
      <c r="U107" s="12">
        <f t="shared" si="11"/>
        <v>0.23544045005488468</v>
      </c>
      <c r="V107">
        <f>COUNTIF($L$2:L107,1)</f>
        <v>61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7" customHeight="1" x14ac:dyDescent="0.2">
      <c r="A108" s="3">
        <v>106</v>
      </c>
      <c r="B108" s="4">
        <v>43730</v>
      </c>
      <c r="C108" s="3" t="s">
        <v>267</v>
      </c>
      <c r="D108" s="3" t="s">
        <v>33</v>
      </c>
      <c r="E108" s="3">
        <v>2</v>
      </c>
      <c r="F108" s="3" t="s">
        <v>268</v>
      </c>
      <c r="G108" s="3" t="s">
        <v>25</v>
      </c>
      <c r="H108" s="3" t="s">
        <v>27</v>
      </c>
      <c r="I108" s="3" t="s">
        <v>14</v>
      </c>
      <c r="J108" s="13" t="s">
        <v>269</v>
      </c>
      <c r="K108" s="27"/>
      <c r="L108" s="6" t="s">
        <v>17</v>
      </c>
      <c r="M108" s="7">
        <v>2.6309999999999998</v>
      </c>
      <c r="N108" s="7">
        <v>1.5</v>
      </c>
      <c r="O108" s="8" t="s">
        <v>15</v>
      </c>
      <c r="P108" s="7">
        <f t="shared" si="6"/>
        <v>183.7</v>
      </c>
      <c r="Q108" s="31">
        <f t="shared" si="7"/>
        <v>2.4464999999999995</v>
      </c>
      <c r="R108" s="9">
        <f t="shared" si="8"/>
        <v>45.343749999999993</v>
      </c>
      <c r="S108" s="10">
        <f t="shared" si="9"/>
        <v>229.04374999999999</v>
      </c>
      <c r="T108" s="11">
        <f t="shared" si="10"/>
        <v>0.58490566037735847</v>
      </c>
      <c r="U108" s="12">
        <f t="shared" si="11"/>
        <v>0.2468358737071312</v>
      </c>
      <c r="V108">
        <f>COUNTIF($L$2:L108,1)</f>
        <v>62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6.25" customHeight="1" x14ac:dyDescent="0.2">
      <c r="A109" s="3">
        <v>107</v>
      </c>
      <c r="B109" s="4">
        <v>43730</v>
      </c>
      <c r="C109" s="3" t="s">
        <v>270</v>
      </c>
      <c r="D109" s="3" t="s">
        <v>33</v>
      </c>
      <c r="E109" s="3">
        <v>2</v>
      </c>
      <c r="F109" s="3" t="s">
        <v>135</v>
      </c>
      <c r="G109" s="3" t="s">
        <v>25</v>
      </c>
      <c r="H109" s="3" t="s">
        <v>27</v>
      </c>
      <c r="I109" s="3" t="s">
        <v>14</v>
      </c>
      <c r="J109" s="13" t="s">
        <v>271</v>
      </c>
      <c r="K109" s="27" t="s">
        <v>84</v>
      </c>
      <c r="L109" s="6" t="s">
        <v>16</v>
      </c>
      <c r="M109" s="7">
        <v>2.2919999999999998</v>
      </c>
      <c r="N109" s="7">
        <v>2</v>
      </c>
      <c r="O109" s="8" t="s">
        <v>15</v>
      </c>
      <c r="P109" s="7">
        <f t="shared" si="6"/>
        <v>185.7</v>
      </c>
      <c r="Q109" s="32">
        <f t="shared" si="7"/>
        <v>-2</v>
      </c>
      <c r="R109" s="9">
        <f t="shared" si="8"/>
        <v>43.343749999999993</v>
      </c>
      <c r="S109" s="10">
        <f t="shared" si="9"/>
        <v>229.04374999999999</v>
      </c>
      <c r="T109" s="11">
        <f t="shared" si="10"/>
        <v>0.57943925233644855</v>
      </c>
      <c r="U109" s="12">
        <f t="shared" si="11"/>
        <v>0.23340737749057622</v>
      </c>
      <c r="V109">
        <f>COUNTIF($L$2:L109,1)</f>
        <v>62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5.75" customHeight="1" x14ac:dyDescent="0.2">
      <c r="A110" s="3">
        <v>108</v>
      </c>
      <c r="B110" s="4">
        <v>43730</v>
      </c>
      <c r="C110" s="3" t="s">
        <v>272</v>
      </c>
      <c r="D110" s="3" t="s">
        <v>33</v>
      </c>
      <c r="E110" s="3">
        <v>1</v>
      </c>
      <c r="F110" s="3">
        <v>1</v>
      </c>
      <c r="G110" s="3" t="s">
        <v>28</v>
      </c>
      <c r="H110" s="3" t="s">
        <v>27</v>
      </c>
      <c r="I110" s="3" t="s">
        <v>68</v>
      </c>
      <c r="J110" s="5" t="s">
        <v>273</v>
      </c>
      <c r="K110" s="27" t="s">
        <v>330</v>
      </c>
      <c r="L110" s="6" t="s">
        <v>16</v>
      </c>
      <c r="M110" s="7">
        <v>2.17</v>
      </c>
      <c r="N110" s="7">
        <v>1.5</v>
      </c>
      <c r="O110" s="8" t="s">
        <v>15</v>
      </c>
      <c r="P110" s="7">
        <f t="shared" si="6"/>
        <v>187.2</v>
      </c>
      <c r="Q110" s="32">
        <f t="shared" si="7"/>
        <v>-1.5</v>
      </c>
      <c r="R110" s="9">
        <f t="shared" si="8"/>
        <v>41.843749999999993</v>
      </c>
      <c r="S110" s="10">
        <f t="shared" si="9"/>
        <v>229.04374999999999</v>
      </c>
      <c r="T110" s="11">
        <f t="shared" si="10"/>
        <v>0.57407407407407407</v>
      </c>
      <c r="U110" s="12">
        <f t="shared" si="11"/>
        <v>0.22352430555555558</v>
      </c>
      <c r="V110">
        <f>COUNTIF($L$2:L110,1)</f>
        <v>62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6.25" customHeight="1" x14ac:dyDescent="0.2">
      <c r="A111" s="3">
        <v>109</v>
      </c>
      <c r="B111" s="4">
        <v>43730</v>
      </c>
      <c r="C111" s="3" t="s">
        <v>274</v>
      </c>
      <c r="D111" s="3" t="s">
        <v>186</v>
      </c>
      <c r="E111" s="3">
        <v>2</v>
      </c>
      <c r="F111" s="3" t="s">
        <v>168</v>
      </c>
      <c r="G111" s="3" t="s">
        <v>59</v>
      </c>
      <c r="H111" s="3" t="s">
        <v>27</v>
      </c>
      <c r="I111" s="3" t="s">
        <v>14</v>
      </c>
      <c r="J111" s="5" t="s">
        <v>280</v>
      </c>
      <c r="K111" s="27"/>
      <c r="L111" s="6" t="s">
        <v>16</v>
      </c>
      <c r="M111" s="7">
        <v>2.4580000000000002</v>
      </c>
      <c r="N111" s="7">
        <v>1.5</v>
      </c>
      <c r="O111" s="8" t="s">
        <v>15</v>
      </c>
      <c r="P111" s="7">
        <f t="shared" si="6"/>
        <v>188.7</v>
      </c>
      <c r="Q111" s="32">
        <f t="shared" si="7"/>
        <v>-1.5</v>
      </c>
      <c r="R111" s="9">
        <f t="shared" si="8"/>
        <v>40.343749999999993</v>
      </c>
      <c r="S111" s="10">
        <f t="shared" si="9"/>
        <v>229.04374999999999</v>
      </c>
      <c r="T111" s="11">
        <f t="shared" si="10"/>
        <v>0.56880733944954132</v>
      </c>
      <c r="U111" s="12">
        <f t="shared" si="11"/>
        <v>0.21379835718071014</v>
      </c>
      <c r="V111">
        <f>COUNTIF($L$2:L111,1)</f>
        <v>62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27" customHeight="1" x14ac:dyDescent="0.2">
      <c r="A112" s="3">
        <v>110</v>
      </c>
      <c r="B112" s="4">
        <v>43730</v>
      </c>
      <c r="C112" s="3" t="s">
        <v>275</v>
      </c>
      <c r="D112" s="3" t="s">
        <v>32</v>
      </c>
      <c r="E112" s="3">
        <v>2</v>
      </c>
      <c r="F112" s="3" t="s">
        <v>276</v>
      </c>
      <c r="G112" s="3" t="s">
        <v>28</v>
      </c>
      <c r="H112" s="3" t="s">
        <v>26</v>
      </c>
      <c r="I112" s="3" t="s">
        <v>14</v>
      </c>
      <c r="J112" s="13" t="s">
        <v>277</v>
      </c>
      <c r="K112" s="27"/>
      <c r="L112" s="6" t="s">
        <v>17</v>
      </c>
      <c r="M112" s="7">
        <v>2.14</v>
      </c>
      <c r="N112" s="7">
        <v>1.5</v>
      </c>
      <c r="O112" s="8" t="s">
        <v>23</v>
      </c>
      <c r="P112" s="7">
        <f t="shared" si="6"/>
        <v>190.2</v>
      </c>
      <c r="Q112" s="31">
        <f t="shared" si="7"/>
        <v>1.5494999999999997</v>
      </c>
      <c r="R112" s="9">
        <f t="shared" si="8"/>
        <v>41.893249999999995</v>
      </c>
      <c r="S112" s="10">
        <f t="shared" si="9"/>
        <v>232.09324999999998</v>
      </c>
      <c r="T112" s="11">
        <f t="shared" si="10"/>
        <v>0.57272727272727275</v>
      </c>
      <c r="U112" s="12">
        <f t="shared" si="11"/>
        <v>0.22025893796004203</v>
      </c>
      <c r="V112">
        <f>COUNTIF($L$2:L112,1)</f>
        <v>63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27" customHeight="1" x14ac:dyDescent="0.2">
      <c r="A113" s="3">
        <v>111</v>
      </c>
      <c r="B113" s="4">
        <v>43730</v>
      </c>
      <c r="C113" s="3" t="s">
        <v>278</v>
      </c>
      <c r="D113" s="3" t="s">
        <v>32</v>
      </c>
      <c r="E113" s="3">
        <v>2</v>
      </c>
      <c r="F113" s="3" t="s">
        <v>279</v>
      </c>
      <c r="G113" s="3" t="s">
        <v>25</v>
      </c>
      <c r="H113" s="3" t="s">
        <v>26</v>
      </c>
      <c r="I113" s="3" t="s">
        <v>68</v>
      </c>
      <c r="J113" s="5" t="s">
        <v>281</v>
      </c>
      <c r="K113" s="27"/>
      <c r="L113" s="6" t="s">
        <v>16</v>
      </c>
      <c r="M113" s="7">
        <v>2.34</v>
      </c>
      <c r="N113" s="7">
        <v>1.5</v>
      </c>
      <c r="O113" s="8" t="s">
        <v>23</v>
      </c>
      <c r="P113" s="7">
        <f t="shared" si="6"/>
        <v>191.7</v>
      </c>
      <c r="Q113" s="32">
        <f t="shared" si="7"/>
        <v>-1.5</v>
      </c>
      <c r="R113" s="28">
        <f t="shared" si="8"/>
        <v>40.393249999999995</v>
      </c>
      <c r="S113" s="29">
        <f t="shared" si="9"/>
        <v>232.09324999999998</v>
      </c>
      <c r="T113" s="30">
        <f t="shared" si="10"/>
        <v>0.56756756756756754</v>
      </c>
      <c r="U113" s="12">
        <f t="shared" si="11"/>
        <v>0.2107107459572248</v>
      </c>
      <c r="V113">
        <f>COUNTIF($L$2:L113,1)</f>
        <v>63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.75" customHeight="1" x14ac:dyDescent="0.2">
      <c r="A114" s="3">
        <v>112</v>
      </c>
      <c r="B114" s="4">
        <v>43731</v>
      </c>
      <c r="C114" s="3" t="s">
        <v>282</v>
      </c>
      <c r="D114" s="3" t="s">
        <v>33</v>
      </c>
      <c r="E114" s="3">
        <v>1</v>
      </c>
      <c r="F114" s="3" t="s">
        <v>171</v>
      </c>
      <c r="G114" s="3" t="s">
        <v>25</v>
      </c>
      <c r="H114" s="3" t="s">
        <v>27</v>
      </c>
      <c r="I114" s="3" t="s">
        <v>14</v>
      </c>
      <c r="J114" s="13" t="s">
        <v>191</v>
      </c>
      <c r="K114" s="27"/>
      <c r="L114" s="6" t="s">
        <v>17</v>
      </c>
      <c r="M114" s="7">
        <v>1.9</v>
      </c>
      <c r="N114" s="7">
        <v>1.5</v>
      </c>
      <c r="O114" s="8" t="s">
        <v>15</v>
      </c>
      <c r="P114" s="7">
        <f t="shared" si="6"/>
        <v>193.2</v>
      </c>
      <c r="Q114" s="31">
        <f t="shared" si="7"/>
        <v>1.3499999999999996</v>
      </c>
      <c r="R114" s="9">
        <f t="shared" si="8"/>
        <v>41.743249999999996</v>
      </c>
      <c r="S114" s="10">
        <f t="shared" si="9"/>
        <v>234.94324999999998</v>
      </c>
      <c r="T114" s="11">
        <f t="shared" si="10"/>
        <v>0.5714285714285714</v>
      </c>
      <c r="U114" s="12">
        <f t="shared" si="11"/>
        <v>0.21606237060041403</v>
      </c>
      <c r="V114">
        <f>COUNTIF($L$2:L114,1)</f>
        <v>64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7" customHeight="1" x14ac:dyDescent="0.2">
      <c r="A115" s="3">
        <v>113</v>
      </c>
      <c r="B115" s="4">
        <v>43732</v>
      </c>
      <c r="C115" s="3" t="s">
        <v>283</v>
      </c>
      <c r="D115" s="3" t="s">
        <v>33</v>
      </c>
      <c r="E115" s="3">
        <v>2</v>
      </c>
      <c r="F115" s="3" t="s">
        <v>225</v>
      </c>
      <c r="G115" s="3" t="s">
        <v>28</v>
      </c>
      <c r="H115" s="3" t="s">
        <v>27</v>
      </c>
      <c r="I115" s="3" t="s">
        <v>14</v>
      </c>
      <c r="J115" s="13" t="s">
        <v>119</v>
      </c>
      <c r="K115" s="27"/>
      <c r="L115" s="6" t="s">
        <v>17</v>
      </c>
      <c r="M115" s="7">
        <v>2.2999999999999998</v>
      </c>
      <c r="N115" s="7">
        <v>1.5</v>
      </c>
      <c r="O115" s="8" t="s">
        <v>15</v>
      </c>
      <c r="P115" s="7">
        <f t="shared" si="6"/>
        <v>194.7</v>
      </c>
      <c r="Q115" s="31">
        <f t="shared" si="7"/>
        <v>1.9499999999999997</v>
      </c>
      <c r="R115" s="9">
        <f t="shared" si="8"/>
        <v>43.693249999999999</v>
      </c>
      <c r="S115" s="10">
        <f t="shared" si="9"/>
        <v>238.39324999999999</v>
      </c>
      <c r="T115" s="11">
        <f t="shared" si="10"/>
        <v>0.5752212389380531</v>
      </c>
      <c r="U115" s="12">
        <f t="shared" si="11"/>
        <v>0.22441319979455576</v>
      </c>
      <c r="V115">
        <f>COUNTIF($L$2:L115,1)</f>
        <v>65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4.25" customHeight="1" x14ac:dyDescent="0.2">
      <c r="A116" s="3">
        <v>114</v>
      </c>
      <c r="B116" s="4">
        <v>43732</v>
      </c>
      <c r="C116" s="3" t="s">
        <v>284</v>
      </c>
      <c r="D116" s="3" t="s">
        <v>32</v>
      </c>
      <c r="E116" s="3">
        <v>1</v>
      </c>
      <c r="F116" s="3" t="s">
        <v>198</v>
      </c>
      <c r="G116" s="3" t="s">
        <v>25</v>
      </c>
      <c r="H116" s="3" t="s">
        <v>27</v>
      </c>
      <c r="I116" s="3" t="s">
        <v>68</v>
      </c>
      <c r="J116" s="13" t="s">
        <v>36</v>
      </c>
      <c r="K116" s="27"/>
      <c r="L116" s="6" t="s">
        <v>17</v>
      </c>
      <c r="M116" s="7">
        <v>1.4750000000000001</v>
      </c>
      <c r="N116" s="7">
        <v>1.5</v>
      </c>
      <c r="O116" s="8" t="s">
        <v>15</v>
      </c>
      <c r="P116" s="7">
        <f t="shared" si="6"/>
        <v>196.2</v>
      </c>
      <c r="Q116" s="31">
        <f t="shared" si="7"/>
        <v>0.71250000000000036</v>
      </c>
      <c r="R116" s="9">
        <f t="shared" si="8"/>
        <v>44.405749999999998</v>
      </c>
      <c r="S116" s="10">
        <f t="shared" si="9"/>
        <v>240.60575</v>
      </c>
      <c r="T116" s="11">
        <f t="shared" si="10"/>
        <v>0.57894736842105265</v>
      </c>
      <c r="U116" s="12">
        <f t="shared" si="11"/>
        <v>0.22632900101936806</v>
      </c>
      <c r="V116">
        <f>COUNTIF($L$2:L116,1)</f>
        <v>66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4.25" customHeight="1" x14ac:dyDescent="0.2">
      <c r="A117" s="3">
        <v>115</v>
      </c>
      <c r="B117" s="4">
        <v>43732</v>
      </c>
      <c r="C117" s="3" t="s">
        <v>285</v>
      </c>
      <c r="D117" s="3" t="s">
        <v>32</v>
      </c>
      <c r="E117" s="3">
        <v>1</v>
      </c>
      <c r="F117" s="3" t="s">
        <v>74</v>
      </c>
      <c r="G117" s="3" t="s">
        <v>25</v>
      </c>
      <c r="H117" s="3" t="s">
        <v>27</v>
      </c>
      <c r="I117" s="3" t="s">
        <v>68</v>
      </c>
      <c r="J117" s="5" t="s">
        <v>75</v>
      </c>
      <c r="K117" s="27"/>
      <c r="L117" s="6" t="s">
        <v>16</v>
      </c>
      <c r="M117" s="7">
        <v>1.95</v>
      </c>
      <c r="N117" s="7">
        <v>1.5</v>
      </c>
      <c r="O117" s="8" t="s">
        <v>15</v>
      </c>
      <c r="P117" s="7">
        <f t="shared" si="6"/>
        <v>197.7</v>
      </c>
      <c r="Q117" s="32">
        <f t="shared" si="7"/>
        <v>-1.5</v>
      </c>
      <c r="R117" s="9">
        <f t="shared" si="8"/>
        <v>42.905749999999998</v>
      </c>
      <c r="S117" s="10">
        <f t="shared" si="9"/>
        <v>240.60575</v>
      </c>
      <c r="T117" s="11">
        <f t="shared" si="10"/>
        <v>0.57391304347826089</v>
      </c>
      <c r="U117" s="12">
        <f t="shared" si="11"/>
        <v>0.21702453211937286</v>
      </c>
      <c r="V117">
        <f>COUNTIF($L$2:L117,1)</f>
        <v>66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4.25" customHeight="1" x14ac:dyDescent="0.2">
      <c r="A118" s="3">
        <v>116</v>
      </c>
      <c r="B118" s="4">
        <v>43732</v>
      </c>
      <c r="C118" s="3" t="s">
        <v>286</v>
      </c>
      <c r="D118" s="3" t="s">
        <v>32</v>
      </c>
      <c r="E118" s="3">
        <v>2</v>
      </c>
      <c r="F118" s="3" t="s">
        <v>287</v>
      </c>
      <c r="G118" s="3" t="s">
        <v>25</v>
      </c>
      <c r="H118" s="3" t="s">
        <v>26</v>
      </c>
      <c r="I118" s="3" t="s">
        <v>68</v>
      </c>
      <c r="J118" s="5" t="s">
        <v>159</v>
      </c>
      <c r="K118" s="27"/>
      <c r="L118" s="6" t="s">
        <v>16</v>
      </c>
      <c r="M118" s="7">
        <v>2.86</v>
      </c>
      <c r="N118" s="7">
        <v>1</v>
      </c>
      <c r="O118" s="8" t="s">
        <v>23</v>
      </c>
      <c r="P118" s="7">
        <f t="shared" si="6"/>
        <v>198.7</v>
      </c>
      <c r="Q118" s="32">
        <f t="shared" si="7"/>
        <v>-1</v>
      </c>
      <c r="R118" s="9">
        <f t="shared" si="8"/>
        <v>41.905749999999998</v>
      </c>
      <c r="S118" s="10">
        <f t="shared" si="9"/>
        <v>240.60575</v>
      </c>
      <c r="T118" s="11">
        <f t="shared" si="10"/>
        <v>0.56896551724137934</v>
      </c>
      <c r="U118" s="12">
        <f t="shared" si="11"/>
        <v>0.2108995973829895</v>
      </c>
      <c r="V118">
        <f>COUNTIF($L$2:L118,1)</f>
        <v>66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4.25" customHeight="1" x14ac:dyDescent="0.2">
      <c r="A119" s="3">
        <v>117</v>
      </c>
      <c r="B119" s="4">
        <v>43732</v>
      </c>
      <c r="C119" s="3" t="s">
        <v>288</v>
      </c>
      <c r="D119" s="3" t="s">
        <v>32</v>
      </c>
      <c r="E119" s="3">
        <v>1</v>
      </c>
      <c r="F119" s="3" t="s">
        <v>58</v>
      </c>
      <c r="G119" s="3" t="s">
        <v>25</v>
      </c>
      <c r="H119" s="3" t="s">
        <v>27</v>
      </c>
      <c r="I119" s="3" t="s">
        <v>68</v>
      </c>
      <c r="J119" s="5" t="s">
        <v>36</v>
      </c>
      <c r="K119" s="27"/>
      <c r="L119" s="6" t="s">
        <v>16</v>
      </c>
      <c r="M119" s="7">
        <v>2.14</v>
      </c>
      <c r="N119" s="7">
        <v>1.5</v>
      </c>
      <c r="O119" s="8" t="s">
        <v>15</v>
      </c>
      <c r="P119" s="7">
        <f t="shared" si="6"/>
        <v>200.2</v>
      </c>
      <c r="Q119" s="32">
        <f t="shared" si="7"/>
        <v>-1.5</v>
      </c>
      <c r="R119" s="9">
        <f t="shared" si="8"/>
        <v>40.405749999999998</v>
      </c>
      <c r="S119" s="10">
        <f t="shared" si="9"/>
        <v>240.60575</v>
      </c>
      <c r="T119" s="11">
        <f t="shared" si="10"/>
        <v>0.5641025641025641</v>
      </c>
      <c r="U119" s="12">
        <f t="shared" si="11"/>
        <v>0.20182692307692315</v>
      </c>
      <c r="V119">
        <f>COUNTIF($L$2:L119,1)</f>
        <v>66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4.25" customHeight="1" x14ac:dyDescent="0.2">
      <c r="A120" s="3">
        <v>118</v>
      </c>
      <c r="B120" s="4">
        <v>43732</v>
      </c>
      <c r="C120" s="3" t="s">
        <v>289</v>
      </c>
      <c r="D120" s="3" t="s">
        <v>32</v>
      </c>
      <c r="E120" s="3">
        <v>1</v>
      </c>
      <c r="F120" s="3" t="s">
        <v>38</v>
      </c>
      <c r="G120" s="3" t="s">
        <v>25</v>
      </c>
      <c r="H120" s="3" t="s">
        <v>27</v>
      </c>
      <c r="I120" s="3" t="s">
        <v>68</v>
      </c>
      <c r="J120" s="5" t="s">
        <v>155</v>
      </c>
      <c r="K120" s="27"/>
      <c r="L120" s="6" t="s">
        <v>16</v>
      </c>
      <c r="M120" s="7">
        <v>1.98</v>
      </c>
      <c r="N120" s="7">
        <v>1</v>
      </c>
      <c r="O120" s="8" t="s">
        <v>15</v>
      </c>
      <c r="P120" s="7">
        <f t="shared" si="6"/>
        <v>201.2</v>
      </c>
      <c r="Q120" s="32">
        <f t="shared" si="7"/>
        <v>-1</v>
      </c>
      <c r="R120" s="9">
        <f t="shared" si="8"/>
        <v>39.405749999999998</v>
      </c>
      <c r="S120" s="10">
        <f t="shared" si="9"/>
        <v>240.60575</v>
      </c>
      <c r="T120" s="11">
        <f t="shared" si="10"/>
        <v>0.55932203389830504</v>
      </c>
      <c r="U120" s="12">
        <f t="shared" si="11"/>
        <v>0.19585362823061636</v>
      </c>
      <c r="V120">
        <f>COUNTIF($L$2:L120,1)</f>
        <v>66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" customHeight="1" x14ac:dyDescent="0.2">
      <c r="A121" s="3">
        <v>119</v>
      </c>
      <c r="B121" s="4">
        <v>43733</v>
      </c>
      <c r="C121" s="3" t="s">
        <v>290</v>
      </c>
      <c r="D121" s="3" t="s">
        <v>32</v>
      </c>
      <c r="E121" s="3">
        <v>1</v>
      </c>
      <c r="F121" s="3" t="s">
        <v>291</v>
      </c>
      <c r="G121" s="3" t="s">
        <v>25</v>
      </c>
      <c r="H121" s="3" t="s">
        <v>26</v>
      </c>
      <c r="I121" s="3" t="s">
        <v>68</v>
      </c>
      <c r="J121" s="13" t="s">
        <v>83</v>
      </c>
      <c r="K121" s="27"/>
      <c r="L121" s="6" t="s">
        <v>17</v>
      </c>
      <c r="M121" s="7">
        <v>1.9</v>
      </c>
      <c r="N121" s="7">
        <v>1.5</v>
      </c>
      <c r="O121" s="8" t="s">
        <v>23</v>
      </c>
      <c r="P121" s="7">
        <f t="shared" si="6"/>
        <v>202.7</v>
      </c>
      <c r="Q121" s="31">
        <f t="shared" si="7"/>
        <v>1.2074999999999996</v>
      </c>
      <c r="R121" s="9">
        <f t="shared" si="8"/>
        <v>40.613249999999994</v>
      </c>
      <c r="S121" s="10">
        <f t="shared" si="9"/>
        <v>243.31324999999998</v>
      </c>
      <c r="T121" s="11">
        <f t="shared" si="10"/>
        <v>0.56302521008403361</v>
      </c>
      <c r="U121" s="12">
        <f t="shared" si="11"/>
        <v>0.20036137148495312</v>
      </c>
      <c r="V121">
        <f>COUNTIF($L$2:L121,1)</f>
        <v>67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4.25" customHeight="1" x14ac:dyDescent="0.2">
      <c r="A122" s="3">
        <v>120</v>
      </c>
      <c r="B122" s="4">
        <v>43733</v>
      </c>
      <c r="C122" s="3" t="s">
        <v>292</v>
      </c>
      <c r="D122" s="3" t="s">
        <v>32</v>
      </c>
      <c r="E122" s="3">
        <v>1</v>
      </c>
      <c r="F122" s="3" t="s">
        <v>34</v>
      </c>
      <c r="G122" s="3" t="s">
        <v>25</v>
      </c>
      <c r="H122" s="3" t="s">
        <v>27</v>
      </c>
      <c r="I122" s="3" t="s">
        <v>68</v>
      </c>
      <c r="J122" s="34" t="s">
        <v>273</v>
      </c>
      <c r="K122" s="27"/>
      <c r="L122" s="6" t="s">
        <v>17</v>
      </c>
      <c r="M122" s="7">
        <v>1</v>
      </c>
      <c r="N122" s="7">
        <v>1.5</v>
      </c>
      <c r="O122" s="8" t="s">
        <v>15</v>
      </c>
      <c r="P122" s="7">
        <f t="shared" si="6"/>
        <v>204.2</v>
      </c>
      <c r="Q122" s="42">
        <f t="shared" si="7"/>
        <v>0</v>
      </c>
      <c r="R122" s="9">
        <f t="shared" si="8"/>
        <v>40.613249999999994</v>
      </c>
      <c r="S122" s="10">
        <f t="shared" si="9"/>
        <v>244.81324999999998</v>
      </c>
      <c r="T122" s="11">
        <f t="shared" si="10"/>
        <v>0.56666666666666665</v>
      </c>
      <c r="U122" s="12">
        <f t="shared" si="11"/>
        <v>0.198889569049951</v>
      </c>
      <c r="V122">
        <f>COUNTIF($L$2:L122,1)</f>
        <v>68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.75" customHeight="1" x14ac:dyDescent="0.2">
      <c r="A123" s="3">
        <v>121</v>
      </c>
      <c r="B123" s="4">
        <v>43733</v>
      </c>
      <c r="C123" s="3" t="s">
        <v>290</v>
      </c>
      <c r="D123" s="3" t="s">
        <v>32</v>
      </c>
      <c r="E123" s="3">
        <v>1</v>
      </c>
      <c r="F123" s="3" t="s">
        <v>293</v>
      </c>
      <c r="G123" s="3" t="s">
        <v>25</v>
      </c>
      <c r="H123" s="3" t="s">
        <v>27</v>
      </c>
      <c r="I123" s="3" t="s">
        <v>68</v>
      </c>
      <c r="J123" s="5" t="s">
        <v>294</v>
      </c>
      <c r="K123" s="27"/>
      <c r="L123" s="6" t="s">
        <v>16</v>
      </c>
      <c r="M123" s="7">
        <v>2.06</v>
      </c>
      <c r="N123" s="7">
        <v>1.5</v>
      </c>
      <c r="O123" s="8" t="s">
        <v>15</v>
      </c>
      <c r="P123" s="7">
        <f t="shared" si="6"/>
        <v>205.7</v>
      </c>
      <c r="Q123" s="32">
        <f t="shared" si="7"/>
        <v>-1.5</v>
      </c>
      <c r="R123" s="9">
        <f t="shared" si="8"/>
        <v>39.113249999999994</v>
      </c>
      <c r="S123" s="10">
        <f t="shared" si="9"/>
        <v>244.81324999999998</v>
      </c>
      <c r="T123" s="11">
        <f t="shared" si="10"/>
        <v>0.56198347107438018</v>
      </c>
      <c r="U123" s="12">
        <f t="shared" si="11"/>
        <v>0.19014705882352939</v>
      </c>
      <c r="V123">
        <f>COUNTIF($L$2:L123,1)</f>
        <v>68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.75" customHeight="1" x14ac:dyDescent="0.2">
      <c r="A124" s="3">
        <v>122</v>
      </c>
      <c r="B124" s="4">
        <v>43733</v>
      </c>
      <c r="C124" s="3" t="s">
        <v>295</v>
      </c>
      <c r="D124" s="3" t="s">
        <v>32</v>
      </c>
      <c r="E124" s="3">
        <v>1</v>
      </c>
      <c r="F124" s="3" t="s">
        <v>198</v>
      </c>
      <c r="G124" s="3" t="s">
        <v>25</v>
      </c>
      <c r="H124" s="3" t="s">
        <v>27</v>
      </c>
      <c r="I124" s="3" t="s">
        <v>68</v>
      </c>
      <c r="J124" s="13" t="s">
        <v>83</v>
      </c>
      <c r="K124" s="27"/>
      <c r="L124" s="6" t="s">
        <v>17</v>
      </c>
      <c r="M124" s="7">
        <v>1.95</v>
      </c>
      <c r="N124" s="7">
        <v>2</v>
      </c>
      <c r="O124" s="8" t="s">
        <v>15</v>
      </c>
      <c r="P124" s="7">
        <f t="shared" si="6"/>
        <v>207.7</v>
      </c>
      <c r="Q124" s="31">
        <f t="shared" si="7"/>
        <v>1.9</v>
      </c>
      <c r="R124" s="9">
        <f t="shared" si="8"/>
        <v>41.013249999999992</v>
      </c>
      <c r="S124" s="10">
        <f t="shared" si="9"/>
        <v>248.71324999999999</v>
      </c>
      <c r="T124" s="11">
        <f t="shared" si="10"/>
        <v>0.56557377049180324</v>
      </c>
      <c r="U124" s="12">
        <f t="shared" si="11"/>
        <v>0.19746389022628794</v>
      </c>
      <c r="V124">
        <f>COUNTIF($L$2:L124,1)</f>
        <v>69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123</v>
      </c>
      <c r="B125" s="4">
        <v>43733</v>
      </c>
      <c r="C125" s="3" t="s">
        <v>296</v>
      </c>
      <c r="D125" s="3" t="s">
        <v>32</v>
      </c>
      <c r="E125" s="3">
        <v>1</v>
      </c>
      <c r="F125" s="3" t="s">
        <v>74</v>
      </c>
      <c r="G125" s="3" t="s">
        <v>25</v>
      </c>
      <c r="H125" s="3" t="s">
        <v>26</v>
      </c>
      <c r="I125" s="3" t="s">
        <v>68</v>
      </c>
      <c r="J125" s="5" t="s">
        <v>155</v>
      </c>
      <c r="K125" s="27"/>
      <c r="L125" s="6" t="s">
        <v>16</v>
      </c>
      <c r="M125" s="7">
        <v>1.875</v>
      </c>
      <c r="N125" s="7">
        <v>2</v>
      </c>
      <c r="O125" s="8" t="s">
        <v>23</v>
      </c>
      <c r="P125" s="7">
        <f t="shared" si="6"/>
        <v>209.7</v>
      </c>
      <c r="Q125" s="32">
        <f t="shared" si="7"/>
        <v>-2</v>
      </c>
      <c r="R125" s="9">
        <f t="shared" si="8"/>
        <v>39.013249999999992</v>
      </c>
      <c r="S125" s="10">
        <f t="shared" si="9"/>
        <v>248.71324999999999</v>
      </c>
      <c r="T125" s="11">
        <f t="shared" si="10"/>
        <v>0.56097560975609762</v>
      </c>
      <c r="U125" s="12">
        <f t="shared" si="11"/>
        <v>0.1860431568907964</v>
      </c>
      <c r="V125">
        <f>COUNTIF($L$2:L125,1)</f>
        <v>69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124</v>
      </c>
      <c r="B126" s="4">
        <v>43733</v>
      </c>
      <c r="C126" s="3" t="s">
        <v>296</v>
      </c>
      <c r="D126" s="3" t="s">
        <v>32</v>
      </c>
      <c r="E126" s="3">
        <v>1</v>
      </c>
      <c r="F126" s="3" t="s">
        <v>161</v>
      </c>
      <c r="G126" s="3" t="s">
        <v>25</v>
      </c>
      <c r="H126" s="3" t="s">
        <v>26</v>
      </c>
      <c r="I126" s="3" t="s">
        <v>68</v>
      </c>
      <c r="J126" s="5" t="s">
        <v>36</v>
      </c>
      <c r="K126" s="27"/>
      <c r="L126" s="6" t="s">
        <v>16</v>
      </c>
      <c r="M126" s="7">
        <v>1.85</v>
      </c>
      <c r="N126" s="7">
        <v>0.75</v>
      </c>
      <c r="O126" s="8" t="s">
        <v>23</v>
      </c>
      <c r="P126" s="7">
        <f t="shared" si="6"/>
        <v>210.45</v>
      </c>
      <c r="Q126" s="32">
        <f t="shared" si="7"/>
        <v>-0.75</v>
      </c>
      <c r="R126" s="9">
        <f t="shared" si="8"/>
        <v>38.263249999999992</v>
      </c>
      <c r="S126" s="10">
        <f t="shared" si="9"/>
        <v>248.71324999999999</v>
      </c>
      <c r="T126" s="11">
        <f t="shared" si="10"/>
        <v>0.55645161290322576</v>
      </c>
      <c r="U126" s="12">
        <f t="shared" si="11"/>
        <v>0.18181634592539797</v>
      </c>
      <c r="V126">
        <f>COUNTIF($L$2:L126,1)</f>
        <v>69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125</v>
      </c>
      <c r="B127" s="4">
        <v>43733</v>
      </c>
      <c r="C127" s="3" t="s">
        <v>297</v>
      </c>
      <c r="D127" s="3" t="s">
        <v>32</v>
      </c>
      <c r="E127" s="3">
        <v>1</v>
      </c>
      <c r="F127" s="3" t="s">
        <v>298</v>
      </c>
      <c r="G127" s="3" t="s">
        <v>25</v>
      </c>
      <c r="H127" s="3" t="s">
        <v>27</v>
      </c>
      <c r="I127" s="3" t="s">
        <v>68</v>
      </c>
      <c r="J127" s="13" t="s">
        <v>299</v>
      </c>
      <c r="K127" s="27"/>
      <c r="L127" s="6" t="s">
        <v>17</v>
      </c>
      <c r="M127" s="7">
        <v>2.1</v>
      </c>
      <c r="N127" s="7">
        <v>3</v>
      </c>
      <c r="O127" s="8" t="s">
        <v>15</v>
      </c>
      <c r="P127" s="7">
        <f t="shared" si="6"/>
        <v>213.45</v>
      </c>
      <c r="Q127" s="31">
        <f t="shared" si="7"/>
        <v>3.3000000000000007</v>
      </c>
      <c r="R127" s="9">
        <f t="shared" si="8"/>
        <v>41.563249999999996</v>
      </c>
      <c r="S127" s="10">
        <f t="shared" si="9"/>
        <v>255.01324999999997</v>
      </c>
      <c r="T127" s="11">
        <f t="shared" si="10"/>
        <v>0.56000000000000005</v>
      </c>
      <c r="U127" s="12">
        <f t="shared" si="11"/>
        <v>0.19472124619348785</v>
      </c>
      <c r="V127">
        <f>COUNTIF($L$2:L127,1)</f>
        <v>70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.75" customHeight="1" x14ac:dyDescent="0.2">
      <c r="A128" s="3">
        <v>126</v>
      </c>
      <c r="B128" s="4">
        <v>43733</v>
      </c>
      <c r="C128" s="3" t="s">
        <v>300</v>
      </c>
      <c r="D128" s="3" t="s">
        <v>32</v>
      </c>
      <c r="E128" s="3">
        <v>1</v>
      </c>
      <c r="F128" s="3" t="s">
        <v>301</v>
      </c>
      <c r="G128" s="3" t="s">
        <v>25</v>
      </c>
      <c r="H128" s="3" t="s">
        <v>27</v>
      </c>
      <c r="I128" s="3" t="s">
        <v>68</v>
      </c>
      <c r="J128" s="13" t="s">
        <v>60</v>
      </c>
      <c r="K128" s="27"/>
      <c r="L128" s="6" t="s">
        <v>17</v>
      </c>
      <c r="M128" s="7">
        <v>2.0099999999999998</v>
      </c>
      <c r="N128" s="7">
        <v>1.5</v>
      </c>
      <c r="O128" s="8" t="s">
        <v>15</v>
      </c>
      <c r="P128" s="7">
        <f t="shared" si="6"/>
        <v>214.95</v>
      </c>
      <c r="Q128" s="31">
        <f t="shared" si="7"/>
        <v>1.5149999999999997</v>
      </c>
      <c r="R128" s="9">
        <f t="shared" si="8"/>
        <v>43.078249999999997</v>
      </c>
      <c r="S128" s="10">
        <f t="shared" si="9"/>
        <v>258.02824999999996</v>
      </c>
      <c r="T128" s="11">
        <f t="shared" si="10"/>
        <v>0.56349206349206349</v>
      </c>
      <c r="U128" s="12">
        <f t="shared" si="11"/>
        <v>0.20041056059548717</v>
      </c>
      <c r="V128">
        <f>COUNTIF($L$2:L128,1)</f>
        <v>71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.75" customHeight="1" x14ac:dyDescent="0.2">
      <c r="A129" s="3">
        <v>127</v>
      </c>
      <c r="B129" s="4">
        <v>43733</v>
      </c>
      <c r="C129" s="3" t="s">
        <v>302</v>
      </c>
      <c r="D129" s="3" t="s">
        <v>32</v>
      </c>
      <c r="E129" s="3">
        <v>1</v>
      </c>
      <c r="F129" s="3" t="s">
        <v>74</v>
      </c>
      <c r="G129" s="3" t="s">
        <v>25</v>
      </c>
      <c r="H129" s="3" t="s">
        <v>26</v>
      </c>
      <c r="I129" s="3" t="s">
        <v>68</v>
      </c>
      <c r="J129" s="5" t="s">
        <v>155</v>
      </c>
      <c r="K129" s="27"/>
      <c r="L129" s="6" t="s">
        <v>16</v>
      </c>
      <c r="M129" s="7">
        <v>1.95</v>
      </c>
      <c r="N129" s="7">
        <v>1.5</v>
      </c>
      <c r="O129" s="8" t="s">
        <v>23</v>
      </c>
      <c r="P129" s="7">
        <f t="shared" si="6"/>
        <v>216.45</v>
      </c>
      <c r="Q129" s="32">
        <f t="shared" si="7"/>
        <v>-1.5</v>
      </c>
      <c r="R129" s="9">
        <f t="shared" si="8"/>
        <v>41.578249999999997</v>
      </c>
      <c r="S129" s="10">
        <f t="shared" si="9"/>
        <v>258.02824999999996</v>
      </c>
      <c r="T129" s="11">
        <f t="shared" si="10"/>
        <v>0.55905511811023623</v>
      </c>
      <c r="U129" s="12">
        <f t="shared" si="11"/>
        <v>0.19209170709170695</v>
      </c>
      <c r="V129">
        <f>COUNTIF($L$2:L129,1)</f>
        <v>71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128</v>
      </c>
      <c r="B130" s="4">
        <v>43733</v>
      </c>
      <c r="C130" s="3" t="s">
        <v>302</v>
      </c>
      <c r="D130" s="3" t="s">
        <v>32</v>
      </c>
      <c r="E130" s="3">
        <v>1</v>
      </c>
      <c r="F130" s="3" t="s">
        <v>301</v>
      </c>
      <c r="G130" s="3" t="s">
        <v>25</v>
      </c>
      <c r="H130" s="3" t="s">
        <v>26</v>
      </c>
      <c r="I130" s="3" t="s">
        <v>68</v>
      </c>
      <c r="J130" s="13" t="s">
        <v>60</v>
      </c>
      <c r="K130" s="27"/>
      <c r="L130" s="6" t="s">
        <v>17</v>
      </c>
      <c r="M130" s="7">
        <v>2.0499999999999998</v>
      </c>
      <c r="N130" s="7">
        <v>1.5</v>
      </c>
      <c r="O130" s="8" t="s">
        <v>23</v>
      </c>
      <c r="P130" s="7">
        <f t="shared" si="6"/>
        <v>217.95</v>
      </c>
      <c r="Q130" s="31">
        <f t="shared" si="7"/>
        <v>1.4212499999999997</v>
      </c>
      <c r="R130" s="9">
        <f t="shared" si="8"/>
        <v>42.999499999999998</v>
      </c>
      <c r="S130" s="10">
        <f t="shared" si="9"/>
        <v>260.9495</v>
      </c>
      <c r="T130" s="11">
        <f t="shared" si="10"/>
        <v>0.5625</v>
      </c>
      <c r="U130" s="12">
        <f t="shared" si="11"/>
        <v>0.1972906629961001</v>
      </c>
      <c r="V130">
        <f>COUNTIF($L$2:L130,1)</f>
        <v>72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43734</v>
      </c>
      <c r="C131" s="3" t="s">
        <v>303</v>
      </c>
      <c r="D131" s="3" t="s">
        <v>304</v>
      </c>
      <c r="E131" s="3">
        <v>1</v>
      </c>
      <c r="F131" s="3" t="s">
        <v>298</v>
      </c>
      <c r="G131" s="3" t="s">
        <v>25</v>
      </c>
      <c r="H131" s="3" t="s">
        <v>26</v>
      </c>
      <c r="I131" s="3" t="s">
        <v>68</v>
      </c>
      <c r="J131" s="13" t="s">
        <v>36</v>
      </c>
      <c r="K131" s="27"/>
      <c r="L131" s="6" t="s">
        <v>17</v>
      </c>
      <c r="M131" s="7">
        <v>4</v>
      </c>
      <c r="N131" s="7">
        <v>1</v>
      </c>
      <c r="O131" s="8" t="s">
        <v>23</v>
      </c>
      <c r="P131" s="7">
        <f t="shared" si="6"/>
        <v>218.95</v>
      </c>
      <c r="Q131" s="31">
        <f t="shared" si="7"/>
        <v>2.8</v>
      </c>
      <c r="R131" s="9">
        <f t="shared" si="8"/>
        <v>45.799499999999995</v>
      </c>
      <c r="S131" s="10">
        <f t="shared" si="9"/>
        <v>264.74950000000001</v>
      </c>
      <c r="T131" s="11">
        <f t="shared" si="10"/>
        <v>0.56589147286821706</v>
      </c>
      <c r="U131" s="12">
        <f t="shared" si="11"/>
        <v>0.20917789449646049</v>
      </c>
      <c r="V131">
        <f>COUNTIF($L$2:L131,1)</f>
        <v>73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.75" customHeight="1" x14ac:dyDescent="0.2">
      <c r="A132" s="3">
        <v>130</v>
      </c>
      <c r="B132" s="4">
        <v>43735</v>
      </c>
      <c r="C132" s="3" t="s">
        <v>305</v>
      </c>
      <c r="D132" s="3" t="s">
        <v>33</v>
      </c>
      <c r="E132" s="3">
        <v>1</v>
      </c>
      <c r="F132" s="3" t="s">
        <v>196</v>
      </c>
      <c r="G132" s="3" t="s">
        <v>28</v>
      </c>
      <c r="H132" s="3" t="s">
        <v>26</v>
      </c>
      <c r="I132" s="3" t="s">
        <v>14</v>
      </c>
      <c r="J132" s="13" t="s">
        <v>306</v>
      </c>
      <c r="K132" s="27"/>
      <c r="L132" s="6" t="s">
        <v>17</v>
      </c>
      <c r="M132" s="7">
        <v>2.1</v>
      </c>
      <c r="N132" s="7">
        <v>1</v>
      </c>
      <c r="O132" s="8" t="s">
        <v>23</v>
      </c>
      <c r="P132" s="7">
        <f t="shared" si="6"/>
        <v>219.95</v>
      </c>
      <c r="Q132" s="31">
        <f t="shared" si="7"/>
        <v>0.99499999999999988</v>
      </c>
      <c r="R132" s="9">
        <f t="shared" si="8"/>
        <v>46.794499999999992</v>
      </c>
      <c r="S132" s="10">
        <f t="shared" si="9"/>
        <v>266.74449999999996</v>
      </c>
      <c r="T132" s="11">
        <f t="shared" si="10"/>
        <v>0.56923076923076921</v>
      </c>
      <c r="U132" s="12">
        <f t="shared" si="11"/>
        <v>0.21275062514207763</v>
      </c>
      <c r="V132">
        <f>COUNTIF($L$2:L132,1)</f>
        <v>74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.75" customHeight="1" x14ac:dyDescent="0.2">
      <c r="A133" s="3">
        <v>131</v>
      </c>
      <c r="B133" s="4">
        <v>43735</v>
      </c>
      <c r="C133" s="3" t="s">
        <v>307</v>
      </c>
      <c r="D133" s="3" t="s">
        <v>33</v>
      </c>
      <c r="E133" s="3">
        <v>1</v>
      </c>
      <c r="F133" s="3" t="s">
        <v>116</v>
      </c>
      <c r="G133" s="3" t="s">
        <v>28</v>
      </c>
      <c r="H133" s="3" t="s">
        <v>27</v>
      </c>
      <c r="I133" s="3" t="s">
        <v>14</v>
      </c>
      <c r="J133" s="13" t="s">
        <v>191</v>
      </c>
      <c r="K133" s="27"/>
      <c r="L133" s="6" t="s">
        <v>17</v>
      </c>
      <c r="M133" s="7">
        <v>1.78</v>
      </c>
      <c r="N133" s="7">
        <v>3</v>
      </c>
      <c r="O133" s="8" t="s">
        <v>15</v>
      </c>
      <c r="P133" s="7">
        <f t="shared" si="6"/>
        <v>222.95</v>
      </c>
      <c r="Q133" s="31">
        <f t="shared" si="7"/>
        <v>2.34</v>
      </c>
      <c r="R133" s="9">
        <f t="shared" si="8"/>
        <v>49.134499999999989</v>
      </c>
      <c r="S133" s="10">
        <f t="shared" si="9"/>
        <v>272.08449999999999</v>
      </c>
      <c r="T133" s="11">
        <f t="shared" si="10"/>
        <v>0.5725190839694656</v>
      </c>
      <c r="U133" s="12">
        <f t="shared" si="11"/>
        <v>0.22038349405696347</v>
      </c>
      <c r="V133">
        <f>COUNTIF($L$2:L133,1)</f>
        <v>75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.75" customHeight="1" x14ac:dyDescent="0.2">
      <c r="A134" s="3">
        <v>132</v>
      </c>
      <c r="B134" s="4">
        <v>43736</v>
      </c>
      <c r="C134" s="3" t="s">
        <v>308</v>
      </c>
      <c r="D134" s="3" t="s">
        <v>33</v>
      </c>
      <c r="E134" s="3">
        <v>1</v>
      </c>
      <c r="F134" s="3">
        <v>2</v>
      </c>
      <c r="G134" s="3" t="s">
        <v>28</v>
      </c>
      <c r="H134" s="3" t="s">
        <v>26</v>
      </c>
      <c r="I134" s="3" t="s">
        <v>14</v>
      </c>
      <c r="J134" s="5" t="s">
        <v>63</v>
      </c>
      <c r="K134" s="27" t="s">
        <v>330</v>
      </c>
      <c r="L134" s="6" t="s">
        <v>16</v>
      </c>
      <c r="M134" s="7">
        <v>2.5</v>
      </c>
      <c r="N134" s="7">
        <v>2</v>
      </c>
      <c r="O134" s="8" t="s">
        <v>23</v>
      </c>
      <c r="P134" s="7">
        <f t="shared" ref="P134:P144" si="12">P133+N134</f>
        <v>224.95</v>
      </c>
      <c r="Q134" s="32">
        <f t="shared" ref="Q134:Q144" si="13">IF(AND(L134="1",O134="ja"),(N134*M134*0.95)-N134,IF(AND(L134="1",O134="nein"),N134*M134-N134,-N134))</f>
        <v>-2</v>
      </c>
      <c r="R134" s="9">
        <f t="shared" ref="R134:R144" si="14">R133+Q134</f>
        <v>47.134499999999989</v>
      </c>
      <c r="S134" s="10">
        <f t="shared" ref="S134:S144" si="15">P134+R134</f>
        <v>272.08449999999999</v>
      </c>
      <c r="T134" s="11">
        <f t="shared" ref="T134:T144" si="16">V134/W134</f>
        <v>0.56818181818181823</v>
      </c>
      <c r="U134" s="12">
        <f t="shared" ref="U134:U144" si="17">((S134-P134)/P134)*100%</f>
        <v>0.20953322960657927</v>
      </c>
      <c r="V134">
        <f>COUNTIF($L$2:L134,1)</f>
        <v>75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.75" customHeight="1" x14ac:dyDescent="0.2">
      <c r="A135" s="3">
        <v>133</v>
      </c>
      <c r="B135" s="4">
        <v>43736</v>
      </c>
      <c r="C135" s="3" t="s">
        <v>309</v>
      </c>
      <c r="D135" s="3" t="s">
        <v>32</v>
      </c>
      <c r="E135" s="3">
        <v>1</v>
      </c>
      <c r="F135" s="3" t="s">
        <v>30</v>
      </c>
      <c r="G135" s="3" t="s">
        <v>59</v>
      </c>
      <c r="H135" s="3" t="s">
        <v>27</v>
      </c>
      <c r="I135" s="3" t="s">
        <v>14</v>
      </c>
      <c r="J135" s="5" t="s">
        <v>273</v>
      </c>
      <c r="K135" s="27"/>
      <c r="L135" s="6" t="s">
        <v>16</v>
      </c>
      <c r="M135" s="7">
        <v>1.877</v>
      </c>
      <c r="N135" s="7">
        <v>2</v>
      </c>
      <c r="O135" s="8" t="s">
        <v>15</v>
      </c>
      <c r="P135" s="7">
        <f t="shared" si="12"/>
        <v>226.95</v>
      </c>
      <c r="Q135" s="32">
        <f t="shared" si="13"/>
        <v>-2</v>
      </c>
      <c r="R135" s="9">
        <f t="shared" si="14"/>
        <v>45.134499999999989</v>
      </c>
      <c r="S135" s="10">
        <f t="shared" si="15"/>
        <v>272.08449999999999</v>
      </c>
      <c r="T135" s="11">
        <f t="shared" si="16"/>
        <v>0.56390977443609025</v>
      </c>
      <c r="U135" s="12">
        <f t="shared" si="17"/>
        <v>0.19887420136593967</v>
      </c>
      <c r="V135">
        <f>COUNTIF($L$2:L135,1)</f>
        <v>75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.75" customHeight="1" x14ac:dyDescent="0.2">
      <c r="A136" s="3">
        <v>134</v>
      </c>
      <c r="B136" s="4">
        <v>43736</v>
      </c>
      <c r="C136" s="3" t="s">
        <v>310</v>
      </c>
      <c r="D136" s="3" t="s">
        <v>33</v>
      </c>
      <c r="E136" s="3">
        <v>1</v>
      </c>
      <c r="F136" s="3" t="s">
        <v>171</v>
      </c>
      <c r="G136" s="3" t="s">
        <v>25</v>
      </c>
      <c r="H136" s="3" t="s">
        <v>27</v>
      </c>
      <c r="I136" s="3" t="s">
        <v>68</v>
      </c>
      <c r="J136" s="13" t="s">
        <v>149</v>
      </c>
      <c r="K136" s="27"/>
      <c r="L136" s="6" t="s">
        <v>17</v>
      </c>
      <c r="M136" s="7">
        <v>1.9430000000000001</v>
      </c>
      <c r="N136" s="7">
        <v>1.5</v>
      </c>
      <c r="O136" s="8" t="s">
        <v>15</v>
      </c>
      <c r="P136" s="7">
        <f t="shared" si="12"/>
        <v>228.45</v>
      </c>
      <c r="Q136" s="31">
        <f t="shared" si="13"/>
        <v>1.4145000000000003</v>
      </c>
      <c r="R136" s="9">
        <f t="shared" si="14"/>
        <v>46.548999999999992</v>
      </c>
      <c r="S136" s="10">
        <f t="shared" si="15"/>
        <v>274.99899999999997</v>
      </c>
      <c r="T136" s="11">
        <f t="shared" si="16"/>
        <v>0.56716417910447758</v>
      </c>
      <c r="U136" s="12">
        <f t="shared" si="17"/>
        <v>0.20376012256511264</v>
      </c>
      <c r="V136">
        <f>COUNTIF($L$2:L136,1)</f>
        <v>76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.75" customHeight="1" x14ac:dyDescent="0.2">
      <c r="A137" s="3">
        <v>135</v>
      </c>
      <c r="B137" s="4">
        <v>43736</v>
      </c>
      <c r="C137" s="3" t="s">
        <v>311</v>
      </c>
      <c r="D137" s="3" t="s">
        <v>33</v>
      </c>
      <c r="E137" s="3">
        <v>1</v>
      </c>
      <c r="F137" s="3" t="s">
        <v>312</v>
      </c>
      <c r="G137" s="3" t="s">
        <v>25</v>
      </c>
      <c r="H137" s="3" t="s">
        <v>27</v>
      </c>
      <c r="I137" s="3" t="s">
        <v>14</v>
      </c>
      <c r="J137" s="13" t="s">
        <v>35</v>
      </c>
      <c r="K137" s="27"/>
      <c r="L137" s="6" t="s">
        <v>17</v>
      </c>
      <c r="M137" s="7">
        <v>1.92</v>
      </c>
      <c r="N137" s="7">
        <v>2</v>
      </c>
      <c r="O137" s="8" t="s">
        <v>15</v>
      </c>
      <c r="P137" s="7">
        <f t="shared" si="12"/>
        <v>230.45</v>
      </c>
      <c r="Q137" s="31">
        <f t="shared" si="13"/>
        <v>1.8399999999999999</v>
      </c>
      <c r="R137" s="9">
        <f t="shared" si="14"/>
        <v>48.388999999999996</v>
      </c>
      <c r="S137" s="10">
        <f t="shared" si="15"/>
        <v>278.839</v>
      </c>
      <c r="T137" s="11">
        <f t="shared" si="16"/>
        <v>0.57037037037037042</v>
      </c>
      <c r="U137" s="12">
        <f t="shared" si="17"/>
        <v>0.20997613365155138</v>
      </c>
      <c r="V137">
        <f>COUNTIF($L$2:L137,1)</f>
        <v>77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25.5" x14ac:dyDescent="0.2">
      <c r="A138" s="3">
        <v>136</v>
      </c>
      <c r="B138" s="4">
        <v>43736</v>
      </c>
      <c r="C138" s="3" t="s">
        <v>313</v>
      </c>
      <c r="D138" s="3" t="s">
        <v>33</v>
      </c>
      <c r="E138" s="3">
        <v>2</v>
      </c>
      <c r="F138" s="3" t="s">
        <v>314</v>
      </c>
      <c r="G138" s="3" t="s">
        <v>25</v>
      </c>
      <c r="H138" s="3" t="s">
        <v>26</v>
      </c>
      <c r="I138" s="3" t="s">
        <v>14</v>
      </c>
      <c r="J138" s="5" t="s">
        <v>315</v>
      </c>
      <c r="K138" s="27"/>
      <c r="L138" s="6" t="s">
        <v>16</v>
      </c>
      <c r="M138" s="7">
        <v>2.27</v>
      </c>
      <c r="N138" s="7">
        <v>2</v>
      </c>
      <c r="O138" s="8" t="s">
        <v>23</v>
      </c>
      <c r="P138" s="7">
        <f t="shared" si="12"/>
        <v>232.45</v>
      </c>
      <c r="Q138" s="32">
        <f t="shared" si="13"/>
        <v>-2</v>
      </c>
      <c r="R138" s="9">
        <f t="shared" si="14"/>
        <v>46.388999999999996</v>
      </c>
      <c r="S138" s="10">
        <f t="shared" si="15"/>
        <v>278.839</v>
      </c>
      <c r="T138" s="11">
        <f t="shared" si="16"/>
        <v>0.56617647058823528</v>
      </c>
      <c r="U138" s="12">
        <f t="shared" si="17"/>
        <v>0.19956549795654985</v>
      </c>
      <c r="V138">
        <f>COUNTIF($L$2:L138,1)</f>
        <v>77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25.5" x14ac:dyDescent="0.2">
      <c r="A139" s="3">
        <v>137</v>
      </c>
      <c r="B139" s="4">
        <v>43736</v>
      </c>
      <c r="C139" s="3" t="s">
        <v>316</v>
      </c>
      <c r="D139" s="3" t="s">
        <v>33</v>
      </c>
      <c r="E139" s="3">
        <v>2</v>
      </c>
      <c r="F139" s="3" t="s">
        <v>317</v>
      </c>
      <c r="G139" s="3" t="s">
        <v>25</v>
      </c>
      <c r="H139" s="3" t="s">
        <v>26</v>
      </c>
      <c r="I139" s="3" t="s">
        <v>14</v>
      </c>
      <c r="J139" s="13" t="s">
        <v>318</v>
      </c>
      <c r="K139" s="27"/>
      <c r="L139" s="6" t="s">
        <v>16</v>
      </c>
      <c r="M139" s="7">
        <v>3.56</v>
      </c>
      <c r="N139" s="7">
        <v>1</v>
      </c>
      <c r="O139" s="8" t="s">
        <v>23</v>
      </c>
      <c r="P139" s="7">
        <f t="shared" si="12"/>
        <v>233.45</v>
      </c>
      <c r="Q139" s="32">
        <f t="shared" si="13"/>
        <v>-1</v>
      </c>
      <c r="R139" s="9">
        <f t="shared" si="14"/>
        <v>45.388999999999996</v>
      </c>
      <c r="S139" s="10">
        <f t="shared" si="15"/>
        <v>278.839</v>
      </c>
      <c r="T139" s="11">
        <f t="shared" si="16"/>
        <v>0.56204379562043794</v>
      </c>
      <c r="U139" s="12">
        <f t="shared" si="17"/>
        <v>0.19442707217819666</v>
      </c>
      <c r="V139">
        <f>COUNTIF($L$2:L139,1)</f>
        <v>77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138</v>
      </c>
      <c r="B140" s="4">
        <v>43736</v>
      </c>
      <c r="C140" s="3" t="s">
        <v>319</v>
      </c>
      <c r="D140" s="3" t="s">
        <v>32</v>
      </c>
      <c r="E140" s="3">
        <v>2</v>
      </c>
      <c r="F140" s="3" t="s">
        <v>320</v>
      </c>
      <c r="G140" s="3" t="s">
        <v>25</v>
      </c>
      <c r="H140" s="3" t="s">
        <v>27</v>
      </c>
      <c r="I140" s="3" t="s">
        <v>14</v>
      </c>
      <c r="J140" s="13" t="s">
        <v>321</v>
      </c>
      <c r="K140" s="27" t="s">
        <v>330</v>
      </c>
      <c r="L140" s="6" t="s">
        <v>16</v>
      </c>
      <c r="M140" s="7">
        <v>2.5430000000000001</v>
      </c>
      <c r="N140" s="7">
        <v>0.33300000000000002</v>
      </c>
      <c r="O140" s="8" t="s">
        <v>15</v>
      </c>
      <c r="P140" s="7">
        <f t="shared" si="12"/>
        <v>233.78299999999999</v>
      </c>
      <c r="Q140" s="32">
        <f t="shared" si="13"/>
        <v>-0.33300000000000002</v>
      </c>
      <c r="R140" s="9">
        <f t="shared" si="14"/>
        <v>45.055999999999997</v>
      </c>
      <c r="S140" s="10">
        <f t="shared" si="15"/>
        <v>278.839</v>
      </c>
      <c r="T140" s="11">
        <f t="shared" si="16"/>
        <v>0.55797101449275366</v>
      </c>
      <c r="U140" s="12">
        <f t="shared" si="17"/>
        <v>0.1927257328377171</v>
      </c>
      <c r="V140">
        <f>COUNTIF($L$2:L140,1)</f>
        <v>77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25.5" x14ac:dyDescent="0.2">
      <c r="A141" s="3">
        <v>139</v>
      </c>
      <c r="B141" s="4">
        <v>43737</v>
      </c>
      <c r="C141" s="3" t="s">
        <v>322</v>
      </c>
      <c r="D141" s="3" t="s">
        <v>33</v>
      </c>
      <c r="E141" s="3">
        <v>2</v>
      </c>
      <c r="F141" s="3" t="s">
        <v>118</v>
      </c>
      <c r="G141" s="3" t="s">
        <v>28</v>
      </c>
      <c r="H141" s="3" t="s">
        <v>27</v>
      </c>
      <c r="I141" s="3" t="s">
        <v>14</v>
      </c>
      <c r="J141" s="13" t="s">
        <v>329</v>
      </c>
      <c r="K141" s="27"/>
      <c r="L141" s="6" t="s">
        <v>17</v>
      </c>
      <c r="M141" s="7">
        <v>2.2810000000000001</v>
      </c>
      <c r="N141" s="7">
        <v>2</v>
      </c>
      <c r="O141" s="8" t="s">
        <v>15</v>
      </c>
      <c r="P141" s="7">
        <f t="shared" si="12"/>
        <v>235.78299999999999</v>
      </c>
      <c r="Q141" s="31">
        <f t="shared" si="13"/>
        <v>2.5620000000000003</v>
      </c>
      <c r="R141" s="9">
        <f t="shared" si="14"/>
        <v>47.617999999999995</v>
      </c>
      <c r="S141" s="10">
        <f t="shared" si="15"/>
        <v>283.40099999999995</v>
      </c>
      <c r="T141" s="11">
        <f t="shared" si="16"/>
        <v>0.5611510791366906</v>
      </c>
      <c r="U141" s="12">
        <f t="shared" si="17"/>
        <v>0.20195688408409415</v>
      </c>
      <c r="V141">
        <f>COUNTIF($L$2:L141,1)</f>
        <v>78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25.5" x14ac:dyDescent="0.2">
      <c r="A142" s="3">
        <v>140</v>
      </c>
      <c r="B142" s="4">
        <v>43737</v>
      </c>
      <c r="C142" s="3" t="s">
        <v>323</v>
      </c>
      <c r="D142" s="3" t="s">
        <v>304</v>
      </c>
      <c r="E142" s="3">
        <v>2</v>
      </c>
      <c r="F142" s="3" t="s">
        <v>40</v>
      </c>
      <c r="G142" s="3" t="s">
        <v>25</v>
      </c>
      <c r="H142" s="3" t="s">
        <v>26</v>
      </c>
      <c r="I142" s="3" t="s">
        <v>14</v>
      </c>
      <c r="J142" s="13" t="s">
        <v>324</v>
      </c>
      <c r="K142" s="27"/>
      <c r="L142" s="6" t="s">
        <v>16</v>
      </c>
      <c r="M142" s="7">
        <v>3.06</v>
      </c>
      <c r="N142" s="7">
        <v>1</v>
      </c>
      <c r="O142" s="8" t="s">
        <v>23</v>
      </c>
      <c r="P142" s="7">
        <f t="shared" si="12"/>
        <v>236.78299999999999</v>
      </c>
      <c r="Q142" s="32">
        <f t="shared" si="13"/>
        <v>-1</v>
      </c>
      <c r="R142" s="9">
        <f t="shared" si="14"/>
        <v>46.617999999999995</v>
      </c>
      <c r="S142" s="10">
        <f t="shared" si="15"/>
        <v>283.40099999999995</v>
      </c>
      <c r="T142" s="11">
        <f t="shared" si="16"/>
        <v>0.55714285714285716</v>
      </c>
      <c r="U142" s="12">
        <f t="shared" si="17"/>
        <v>0.19688068822508359</v>
      </c>
      <c r="V142">
        <f>COUNTIF($L$2:L142,1)</f>
        <v>78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" customHeight="1" x14ac:dyDescent="0.2">
      <c r="A143" s="3">
        <v>141</v>
      </c>
      <c r="B143" s="4">
        <v>43737</v>
      </c>
      <c r="C143" s="3" t="s">
        <v>325</v>
      </c>
      <c r="D143" s="3" t="s">
        <v>33</v>
      </c>
      <c r="E143" s="3">
        <v>1</v>
      </c>
      <c r="F143" s="3" t="s">
        <v>34</v>
      </c>
      <c r="G143" s="3" t="s">
        <v>25</v>
      </c>
      <c r="H143" s="3" t="s">
        <v>27</v>
      </c>
      <c r="I143" s="3" t="s">
        <v>14</v>
      </c>
      <c r="J143" s="5" t="s">
        <v>194</v>
      </c>
      <c r="K143" s="27"/>
      <c r="L143" s="6" t="s">
        <v>16</v>
      </c>
      <c r="M143" s="7">
        <v>2</v>
      </c>
      <c r="N143" s="7">
        <v>2</v>
      </c>
      <c r="O143" s="8" t="s">
        <v>15</v>
      </c>
      <c r="P143" s="7">
        <f t="shared" si="12"/>
        <v>238.78299999999999</v>
      </c>
      <c r="Q143" s="32">
        <f t="shared" si="13"/>
        <v>-2</v>
      </c>
      <c r="R143" s="9">
        <f t="shared" si="14"/>
        <v>44.617999999999995</v>
      </c>
      <c r="S143" s="10">
        <f t="shared" si="15"/>
        <v>283.40099999999995</v>
      </c>
      <c r="T143" s="11">
        <f t="shared" si="16"/>
        <v>0.55319148936170215</v>
      </c>
      <c r="U143" s="12">
        <f t="shared" si="17"/>
        <v>0.18685584819689832</v>
      </c>
      <c r="V143">
        <f>COUNTIF($L$2:L143,1)</f>
        <v>78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25.5" x14ac:dyDescent="0.2">
      <c r="A144" s="3">
        <v>142</v>
      </c>
      <c r="B144" s="4">
        <v>43737</v>
      </c>
      <c r="C144" s="3" t="s">
        <v>326</v>
      </c>
      <c r="D144" s="3" t="s">
        <v>304</v>
      </c>
      <c r="E144" s="3">
        <v>2</v>
      </c>
      <c r="F144" s="3" t="s">
        <v>327</v>
      </c>
      <c r="G144" s="3" t="s">
        <v>59</v>
      </c>
      <c r="H144" s="3" t="s">
        <v>27</v>
      </c>
      <c r="I144" s="3" t="s">
        <v>14</v>
      </c>
      <c r="J144" s="13" t="s">
        <v>328</v>
      </c>
      <c r="K144" s="27"/>
      <c r="L144" s="6" t="s">
        <v>16</v>
      </c>
      <c r="M144" s="7">
        <v>2.3690000000000002</v>
      </c>
      <c r="N144" s="7">
        <v>1.5</v>
      </c>
      <c r="O144" s="8" t="s">
        <v>15</v>
      </c>
      <c r="P144" s="7">
        <f t="shared" si="12"/>
        <v>240.28299999999999</v>
      </c>
      <c r="Q144" s="32">
        <f t="shared" si="13"/>
        <v>-1.5</v>
      </c>
      <c r="R144" s="28">
        <f t="shared" si="14"/>
        <v>43.117999999999995</v>
      </c>
      <c r="S144" s="29">
        <f t="shared" si="15"/>
        <v>283.40099999999995</v>
      </c>
      <c r="T144" s="30">
        <f t="shared" si="16"/>
        <v>0.54929577464788737</v>
      </c>
      <c r="U144" s="12">
        <f t="shared" si="17"/>
        <v>0.17944673572412517</v>
      </c>
      <c r="V144">
        <f>COUNTIF($L$2:L144,1)</f>
        <v>78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</sheetData>
  <sheetProtection selectLockedCells="1" selectUnlockedCells="1"/>
  <autoFilter ref="A1:IK144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2019-09-30T08:26:55Z</dcterms:modified>
</cp:coreProperties>
</file>