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3_ncr:1_{95CDE569-8146-45FC-9C0B-5C447907DB78}" xr6:coauthVersionLast="36" xr6:coauthVersionMax="43" xr10:uidLastSave="{00000000-0000-0000-0000-000000000000}"/>
  <bookViews>
    <workbookView xWindow="-120" yWindow="-120" windowWidth="29040" windowHeight="15840" tabRatio="282" xr2:uid="{00000000-000D-0000-FFFF-FFFF00000000}"/>
  </bookViews>
  <sheets>
    <sheet name="Mai" sheetId="1" r:id="rId1"/>
  </sheets>
  <definedNames>
    <definedName name="__Anonymous_Sheet_DB__1">Mai!#REF!</definedName>
    <definedName name="__xlnm._FilterDatabase" localSheetId="0">Mai!#REF!</definedName>
    <definedName name="__xlnm._FilterDatabase_1">Mai!#REF!</definedName>
    <definedName name="_xlnm._FilterDatabase" localSheetId="0" hidden="1">Mai!$A$1:$IK$58</definedName>
    <definedName name="Excel_BuiltIn__FilterDatabase" localSheetId="0">Mai!#REF!</definedName>
    <definedName name="Excel_BuiltIn__FilterDatabase_1">Mai!#REF!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87" i="1" l="1"/>
  <c r="T87" i="1" s="1"/>
  <c r="Q87" i="1"/>
  <c r="V86" i="1"/>
  <c r="T86" i="1" s="1"/>
  <c r="Q86" i="1"/>
  <c r="V85" i="1"/>
  <c r="T85" i="1"/>
  <c r="Q85" i="1"/>
  <c r="V84" i="1"/>
  <c r="T84" i="1"/>
  <c r="Q84" i="1"/>
  <c r="V83" i="1"/>
  <c r="T83" i="1" s="1"/>
  <c r="Q83" i="1"/>
  <c r="V82" i="1"/>
  <c r="T82" i="1" s="1"/>
  <c r="Q82" i="1"/>
  <c r="V81" i="1"/>
  <c r="T81" i="1"/>
  <c r="Q81" i="1"/>
  <c r="R81" i="1" s="1"/>
  <c r="R82" i="1" s="1"/>
  <c r="R83" i="1" s="1"/>
  <c r="R84" i="1" s="1"/>
  <c r="R85" i="1" s="1"/>
  <c r="R86" i="1" s="1"/>
  <c r="R87" i="1" s="1"/>
  <c r="P81" i="1"/>
  <c r="P82" i="1" s="1"/>
  <c r="P83" i="1" l="1"/>
  <c r="S82" i="1"/>
  <c r="U82" i="1" s="1"/>
  <c r="S81" i="1"/>
  <c r="U81" i="1" s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P61" i="1"/>
  <c r="P62" i="1" s="1"/>
  <c r="V60" i="1"/>
  <c r="T60" i="1" s="1"/>
  <c r="Q60" i="1"/>
  <c r="P60" i="1"/>
  <c r="V59" i="1"/>
  <c r="T59" i="1" s="1"/>
  <c r="Q59" i="1"/>
  <c r="P59" i="1"/>
  <c r="P84" i="1" l="1"/>
  <c r="S83" i="1"/>
  <c r="U83" i="1" s="1"/>
  <c r="P63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P85" i="1" l="1"/>
  <c r="S84" i="1"/>
  <c r="U84" i="1" s="1"/>
  <c r="P64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86" i="1" l="1"/>
  <c r="S85" i="1"/>
  <c r="U85" i="1" s="1"/>
  <c r="P65" i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S3" i="1"/>
  <c r="U3" i="1" s="1"/>
  <c r="P6" i="1"/>
  <c r="S4" i="1"/>
  <c r="U4" i="1" s="1"/>
  <c r="P87" i="1" l="1"/>
  <c r="S87" i="1" s="1"/>
  <c r="U87" i="1" s="1"/>
  <c r="S86" i="1"/>
  <c r="U86" i="1" s="1"/>
  <c r="R60" i="1"/>
  <c r="S59" i="1"/>
  <c r="U59" i="1" s="1"/>
  <c r="P66" i="1"/>
  <c r="S5" i="1"/>
  <c r="U5" i="1" s="1"/>
  <c r="P7" i="1"/>
  <c r="S6" i="1"/>
  <c r="U6" i="1" s="1"/>
  <c r="R61" i="1" l="1"/>
  <c r="S60" i="1"/>
  <c r="U60" i="1" s="1"/>
  <c r="P67" i="1"/>
  <c r="P8" i="1"/>
  <c r="S7" i="1"/>
  <c r="U7" i="1" s="1"/>
  <c r="R62" i="1" l="1"/>
  <c r="S61" i="1"/>
  <c r="U61" i="1" s="1"/>
  <c r="P68" i="1"/>
  <c r="P9" i="1"/>
  <c r="S8" i="1"/>
  <c r="U8" i="1" s="1"/>
  <c r="R63" i="1" l="1"/>
  <c r="S62" i="1"/>
  <c r="U62" i="1" s="1"/>
  <c r="P69" i="1"/>
  <c r="P10" i="1"/>
  <c r="S9" i="1"/>
  <c r="U9" i="1" s="1"/>
  <c r="R64" i="1" l="1"/>
  <c r="S63" i="1"/>
  <c r="U63" i="1" s="1"/>
  <c r="P70" i="1"/>
  <c r="P11" i="1"/>
  <c r="S10" i="1"/>
  <c r="U10" i="1" s="1"/>
  <c r="R65" i="1" l="1"/>
  <c r="S64" i="1"/>
  <c r="U64" i="1" s="1"/>
  <c r="P71" i="1"/>
  <c r="P12" i="1"/>
  <c r="S11" i="1"/>
  <c r="U11" i="1" s="1"/>
  <c r="R66" i="1" l="1"/>
  <c r="S65" i="1"/>
  <c r="U65" i="1" s="1"/>
  <c r="P72" i="1"/>
  <c r="P13" i="1"/>
  <c r="S12" i="1"/>
  <c r="U12" i="1" s="1"/>
  <c r="R67" i="1" l="1"/>
  <c r="S66" i="1"/>
  <c r="U66" i="1" s="1"/>
  <c r="P73" i="1"/>
  <c r="P14" i="1"/>
  <c r="S13" i="1"/>
  <c r="U13" i="1" s="1"/>
  <c r="R68" i="1" l="1"/>
  <c r="S67" i="1"/>
  <c r="U67" i="1" s="1"/>
  <c r="P74" i="1"/>
  <c r="P15" i="1"/>
  <c r="S14" i="1"/>
  <c r="U14" i="1" s="1"/>
  <c r="R69" i="1" l="1"/>
  <c r="S68" i="1"/>
  <c r="U68" i="1" s="1"/>
  <c r="P75" i="1"/>
  <c r="P16" i="1"/>
  <c r="S15" i="1"/>
  <c r="U15" i="1" s="1"/>
  <c r="R70" i="1" l="1"/>
  <c r="S69" i="1"/>
  <c r="U69" i="1" s="1"/>
  <c r="P76" i="1"/>
  <c r="P17" i="1"/>
  <c r="S16" i="1"/>
  <c r="U16" i="1" s="1"/>
  <c r="R71" i="1" l="1"/>
  <c r="S70" i="1"/>
  <c r="U70" i="1" s="1"/>
  <c r="P77" i="1"/>
  <c r="P18" i="1"/>
  <c r="S17" i="1"/>
  <c r="U17" i="1" s="1"/>
  <c r="R72" i="1" l="1"/>
  <c r="S71" i="1"/>
  <c r="U71" i="1" s="1"/>
  <c r="P78" i="1"/>
  <c r="P19" i="1"/>
  <c r="S18" i="1"/>
  <c r="U18" i="1" s="1"/>
  <c r="R73" i="1" l="1"/>
  <c r="S72" i="1"/>
  <c r="U72" i="1" s="1"/>
  <c r="P79" i="1"/>
  <c r="P20" i="1"/>
  <c r="S19" i="1"/>
  <c r="U19" i="1" s="1"/>
  <c r="R74" i="1" l="1"/>
  <c r="S73" i="1"/>
  <c r="U73" i="1" s="1"/>
  <c r="P80" i="1"/>
  <c r="P21" i="1"/>
  <c r="S20" i="1"/>
  <c r="U20" i="1" s="1"/>
  <c r="R75" i="1" l="1"/>
  <c r="S74" i="1"/>
  <c r="U74" i="1" s="1"/>
  <c r="P22" i="1"/>
  <c r="S21" i="1"/>
  <c r="U21" i="1" s="1"/>
  <c r="R76" i="1" l="1"/>
  <c r="S75" i="1"/>
  <c r="U75" i="1" s="1"/>
  <c r="P23" i="1"/>
  <c r="S22" i="1"/>
  <c r="U22" i="1" s="1"/>
  <c r="R77" i="1" l="1"/>
  <c r="S76" i="1"/>
  <c r="U76" i="1" s="1"/>
  <c r="P24" i="1"/>
  <c r="S23" i="1"/>
  <c r="U23" i="1" s="1"/>
  <c r="R78" i="1" l="1"/>
  <c r="S77" i="1"/>
  <c r="U77" i="1" s="1"/>
  <c r="P25" i="1"/>
  <c r="S24" i="1"/>
  <c r="U24" i="1" s="1"/>
  <c r="R79" i="1" l="1"/>
  <c r="S78" i="1"/>
  <c r="U78" i="1" s="1"/>
  <c r="P26" i="1"/>
  <c r="S25" i="1"/>
  <c r="U25" i="1" s="1"/>
  <c r="R80" i="1" l="1"/>
  <c r="S80" i="1" s="1"/>
  <c r="U80" i="1" s="1"/>
  <c r="S79" i="1"/>
  <c r="U79" i="1" s="1"/>
  <c r="P27" i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S39" i="1" l="1"/>
  <c r="U39" i="1" s="1"/>
  <c r="P40" i="1"/>
  <c r="P41" i="1" l="1"/>
  <c r="S40" i="1"/>
  <c r="U40" i="1" s="1"/>
  <c r="P42" i="1" l="1"/>
  <c r="S41" i="1"/>
  <c r="U41" i="1" s="1"/>
  <c r="P43" i="1" l="1"/>
  <c r="S42" i="1"/>
  <c r="U42" i="1" s="1"/>
  <c r="S43" i="1" l="1"/>
  <c r="U43" i="1" s="1"/>
  <c r="P44" i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8" i="1" s="1"/>
  <c r="U58" i="1" s="1"/>
  <c r="S57" i="1"/>
  <c r="U57" i="1" s="1"/>
</calcChain>
</file>

<file path=xl/sharedStrings.xml><?xml version="1.0" encoding="utf-8"?>
<sst xmlns="http://schemas.openxmlformats.org/spreadsheetml/2006/main" count="791" uniqueCount="241">
  <si>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</si>
  <si>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</si>
  <si>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</si>
  <si>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</si>
  <si>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</si>
  <si>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</si>
  <si>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</si>
  <si>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</si>
  <si>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</si>
  <si>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</si>
  <si>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</si>
  <si>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</si>
  <si>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</si>
  <si>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</si>
  <si>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</si>
  <si>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</si>
  <si>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</si>
  <si>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</si>
  <si>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</si>
  <si>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</si>
  <si>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</si>
  <si>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</si>
  <si>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</si>
  <si>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</si>
  <si>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</si>
  <si>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</si>
  <si>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</si>
  <si>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1x</t>
  </si>
  <si>
    <t>da</t>
  </si>
  <si>
    <t>asian</t>
  </si>
  <si>
    <t>Fussball</t>
  </si>
  <si>
    <t>Live</t>
  </si>
  <si>
    <t>Amateure</t>
  </si>
  <si>
    <t>df</t>
  </si>
  <si>
    <t>betano</t>
  </si>
  <si>
    <t>1-2</t>
  </si>
  <si>
    <t>over 3 Karten</t>
  </si>
  <si>
    <t>betfair</t>
  </si>
  <si>
    <t>1 asian -1</t>
  </si>
  <si>
    <t>1
1
1</t>
  </si>
  <si>
    <t>2
1</t>
  </si>
  <si>
    <t>2-2</t>
  </si>
  <si>
    <t>2 asian -1,5</t>
  </si>
  <si>
    <t>2-3</t>
  </si>
  <si>
    <t>Karten</t>
  </si>
  <si>
    <t>X2</t>
  </si>
  <si>
    <t>Chancenwucher</t>
  </si>
  <si>
    <t>3-1</t>
  </si>
  <si>
    <t>tipico</t>
  </si>
  <si>
    <t>1
1</t>
  </si>
  <si>
    <t>1-1</t>
  </si>
  <si>
    <t>Kombi</t>
  </si>
  <si>
    <t>1 asian -1,5</t>
  </si>
  <si>
    <t>1 asian -2</t>
  </si>
  <si>
    <t>1-0</t>
  </si>
  <si>
    <t>0-2</t>
  </si>
  <si>
    <t>zuerst 9E 2</t>
  </si>
  <si>
    <t>Göppinger - Bissingen
Oberachern - Nöttingen</t>
  </si>
  <si>
    <t>X2
X2</t>
  </si>
  <si>
    <t>1-4
2-5</t>
  </si>
  <si>
    <t>St. Kickers - Ravensburg
Wegberg - Freialdenhoven</t>
  </si>
  <si>
    <r>
      <t xml:space="preserve">4-4
</t>
    </r>
    <r>
      <rPr>
        <b/>
        <sz val="10"/>
        <color rgb="FF00B050"/>
        <rFont val="Arial"/>
        <family val="2"/>
      </rPr>
      <t>2-0</t>
    </r>
  </si>
  <si>
    <t>Alzenau - Baunatal</t>
  </si>
  <si>
    <t>6-0</t>
  </si>
  <si>
    <t>Eberstein - Wolfsberg</t>
  </si>
  <si>
    <t>Düren - Aachen</t>
  </si>
  <si>
    <t>Barca - Liverpool</t>
  </si>
  <si>
    <t>Spieler-Karten</t>
  </si>
  <si>
    <t>Vidal Gelb</t>
  </si>
  <si>
    <t>wahnsinn</t>
  </si>
  <si>
    <t>Eintracht - Chelsea</t>
  </si>
  <si>
    <t>Rode Gelb</t>
  </si>
  <si>
    <t>Zehlendorf - TeBe Berlin</t>
  </si>
  <si>
    <t>9</t>
  </si>
  <si>
    <t>Gießen - Lohfelden
Haltern - Holzwickeder</t>
  </si>
  <si>
    <r>
      <rPr>
        <b/>
        <sz val="10"/>
        <color rgb="FF00B050"/>
        <rFont val="Arial"/>
        <family val="2"/>
      </rPr>
      <t>2-1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1-1</t>
    </r>
  </si>
  <si>
    <t>Freiberg - Ilshofen
Alzenau - Eddersheim</t>
  </si>
  <si>
    <r>
      <t xml:space="preserve">1-2
</t>
    </r>
    <r>
      <rPr>
        <b/>
        <sz val="10"/>
        <color rgb="FF00B050"/>
        <rFont val="Arial"/>
        <family val="2"/>
      </rPr>
      <t>4-1</t>
    </r>
  </si>
  <si>
    <t>Würzburger - Vach</t>
  </si>
  <si>
    <t>3-3</t>
  </si>
  <si>
    <t>Lichtenberg - Staaken</t>
  </si>
  <si>
    <t>Nöttingen - Göppingen</t>
  </si>
  <si>
    <t>Vik. Köln - Verl
Schalke II - Gütersloh
Luckenwalde - Halle</t>
  </si>
  <si>
    <r>
      <rPr>
        <b/>
        <sz val="10"/>
        <color rgb="FFFF0000"/>
        <rFont val="Arial"/>
        <family val="2"/>
      </rPr>
      <t>1-1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2-0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2-2</t>
    </r>
  </si>
  <si>
    <t>beide nach Führung</t>
  </si>
  <si>
    <t>Forest Green - Exeter</t>
  </si>
  <si>
    <t>zuerst 7E 2</t>
  </si>
  <si>
    <t>6</t>
  </si>
  <si>
    <t>Wismar - BW Berlin
Friesdorf - Bergisch</t>
  </si>
  <si>
    <t>X2
2</t>
  </si>
  <si>
    <r>
      <rPr>
        <b/>
        <sz val="10"/>
        <color rgb="FF00B050"/>
        <rFont val="Arial"/>
        <family val="2"/>
      </rPr>
      <t>0-0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3-3</t>
    </r>
  </si>
  <si>
    <t>Hennef - Düren</t>
  </si>
  <si>
    <t>Arnoldsweiler - Siegburg</t>
  </si>
  <si>
    <t>3-0</t>
  </si>
  <si>
    <t>Kleve - Hiesfeld</t>
  </si>
  <si>
    <t>1 Hc -1</t>
  </si>
  <si>
    <t>Haltern - Holzwickeder</t>
  </si>
  <si>
    <t>Ginsheim - Ederbergland</t>
  </si>
  <si>
    <t>6-1</t>
  </si>
  <si>
    <t>Galatasaray - Besiktas</t>
  </si>
  <si>
    <t>Yilmaz Gelb</t>
  </si>
  <si>
    <t>Liverpool - Barca</t>
  </si>
  <si>
    <t>Suarez Gelb</t>
  </si>
  <si>
    <t>Henderson Gelb</t>
  </si>
  <si>
    <t>Chelsea - Frankfurt</t>
  </si>
  <si>
    <t>Bremer SV - Leher</t>
  </si>
  <si>
    <t>1 asian -2,75</t>
  </si>
  <si>
    <t>3-0 Führung</t>
  </si>
  <si>
    <t>Nürnberg - Gladbach</t>
  </si>
  <si>
    <t>2</t>
  </si>
  <si>
    <t>Garching - Augsburg II</t>
  </si>
  <si>
    <t>2 asian 0</t>
  </si>
  <si>
    <t>Kassel - Waldgirmes
Bergisch - Alfter</t>
  </si>
  <si>
    <t>1 asian -1,25
1</t>
  </si>
  <si>
    <r>
      <t xml:space="preserve">2-2
</t>
    </r>
    <r>
      <rPr>
        <b/>
        <sz val="10"/>
        <color rgb="FF00B050"/>
        <rFont val="Arial"/>
        <family val="2"/>
      </rPr>
      <t>4-0</t>
    </r>
  </si>
  <si>
    <t>4/6</t>
  </si>
  <si>
    <t>Alzenau 1-1</t>
  </si>
  <si>
    <t>Bamberg - Aubstadt
Rain/Lech - Dachau</t>
  </si>
  <si>
    <t>0-1
3-1</t>
  </si>
  <si>
    <t>Kassel - Waldgirmes</t>
  </si>
  <si>
    <t>Ulm - Stadtallendorf</t>
  </si>
  <si>
    <t>Condor - Altona</t>
  </si>
  <si>
    <t>Bergisch - Alfter
Siegburg - Wegberg
Herne - Gievenbeck</t>
  </si>
  <si>
    <t>1
2
1</t>
  </si>
  <si>
    <r>
      <rPr>
        <b/>
        <sz val="10"/>
        <color rgb="FF00B050"/>
        <rFont val="Arial"/>
        <family val="2"/>
      </rPr>
      <t>4-0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2-0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2-1</t>
    </r>
  </si>
  <si>
    <t>Niendorf - HEBC
Mainz - Hoffenheim</t>
  </si>
  <si>
    <t>1 asian -1,75
2</t>
  </si>
  <si>
    <r>
      <t xml:space="preserve">5-1
</t>
    </r>
    <r>
      <rPr>
        <b/>
        <sz val="10"/>
        <color rgb="FFFF0000"/>
        <rFont val="Arial"/>
        <family val="2"/>
      </rPr>
      <t>4-2</t>
    </r>
  </si>
  <si>
    <t>0-2 Führung und rot haha</t>
  </si>
  <si>
    <t>Wegberg - Frechen</t>
  </si>
  <si>
    <t>1 asian -1,75</t>
  </si>
  <si>
    <t>Erlangen - Vach
Oberachern - Bahlinger</t>
  </si>
  <si>
    <t>over 2,5
2</t>
  </si>
  <si>
    <t>4-1
0-3</t>
  </si>
  <si>
    <t>Luckenwalde - Sandersdorf
Alzenau - Lohfelden
Haltern - Ahlen</t>
  </si>
  <si>
    <t>1-0
3-0
1-0</t>
  </si>
  <si>
    <t>Erlangen - Vach
Bissingen - Neckarsulm</t>
  </si>
  <si>
    <t>1 over 1,5
1</t>
  </si>
  <si>
    <t>4-1
3-1</t>
  </si>
  <si>
    <t>Augsburg II - Aschaffenburg
Heimstetten - Illertissen</t>
  </si>
  <si>
    <t>1
over 2,5</t>
  </si>
  <si>
    <r>
      <rPr>
        <b/>
        <sz val="10"/>
        <color rgb="FFFF0000"/>
        <rFont val="Arial"/>
        <family val="2"/>
      </rPr>
      <t>1-1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3-1</t>
    </r>
  </si>
  <si>
    <t>1-0 Führung</t>
  </si>
  <si>
    <t>Dachau - Hankofen
Freiberg - Backnang</t>
  </si>
  <si>
    <t>over 2,5
over 2,5</t>
  </si>
  <si>
    <t>0-5
2-2</t>
  </si>
  <si>
    <t>Zorbau - Bernburg
Malchower - Staaken</t>
  </si>
  <si>
    <t>2
2</t>
  </si>
  <si>
    <r>
      <rPr>
        <b/>
        <sz val="10"/>
        <color rgb="FF00B050"/>
        <rFont val="Arial"/>
        <family val="2"/>
      </rPr>
      <t>0-2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3-3</t>
    </r>
  </si>
  <si>
    <t>0-3 Führung und 90. Ausgleich</t>
  </si>
  <si>
    <t>Ismaning - Schwabmünchen</t>
  </si>
  <si>
    <t>Ginsheim - Hünfeld</t>
  </si>
  <si>
    <t>5-2</t>
  </si>
  <si>
    <t>Rudolstadt - Jena II
Alfter - Düren</t>
  </si>
  <si>
    <t>1X
X2</t>
  </si>
  <si>
    <t>1-1
1-5</t>
  </si>
  <si>
    <t>Wuppertal - Köln II</t>
  </si>
  <si>
    <t>2 H2H</t>
  </si>
  <si>
    <t>2-4</t>
  </si>
  <si>
    <t>Altlüdersdorf - Strausberg
Gera - Plauen</t>
  </si>
  <si>
    <t>over 2,5
X2</t>
  </si>
  <si>
    <t>Hohenstein - Krieschow
Lupo - Lüneburg</t>
  </si>
  <si>
    <t>2-3
1-2</t>
  </si>
  <si>
    <t>BW Berlin - Greifswald
Hürth - Bergisch</t>
  </si>
  <si>
    <t>1X
2</t>
  </si>
  <si>
    <t>4-2
1-2</t>
  </si>
  <si>
    <t>Hammer - Holzwickeder
Rheine - Herne
Ginsheim - Hünfeld</t>
  </si>
  <si>
    <t>over 2,5
over 2,5
over 2,5</t>
  </si>
  <si>
    <t>3-0
3-2
5-2</t>
  </si>
  <si>
    <t>Erndtebrück - Gievenbeck
Essen - Turu Düsseldorf</t>
  </si>
  <si>
    <t>2-0
0-2</t>
  </si>
  <si>
    <t>Ratingen - Hilden
Düssel West - Schonnebeck</t>
  </si>
  <si>
    <t>3-2
4-1</t>
  </si>
  <si>
    <t>Bochum - Union</t>
  </si>
  <si>
    <t>BVB U19 - Schalke U19</t>
  </si>
  <si>
    <t>next Goal 1</t>
  </si>
  <si>
    <t>2-0</t>
  </si>
  <si>
    <t>Beitar - Atletico</t>
  </si>
  <si>
    <t>Freundschaftsspiel</t>
  </si>
  <si>
    <t>2 1. Hz</t>
  </si>
  <si>
    <t>Chemie - Düsseldorf</t>
  </si>
  <si>
    <t>2 asian -2,5</t>
  </si>
  <si>
    <t>Friedrichstal - Freiberg
Herne - Paderborn II</t>
  </si>
  <si>
    <t>3-2
3-1</t>
  </si>
  <si>
    <t>Oberneuland - Bremer
Greif - Rostock</t>
  </si>
  <si>
    <t>1
2 Hc -1</t>
  </si>
  <si>
    <t>1-0
1-4</t>
  </si>
  <si>
    <t>Hünfeld - Bad Vilbel</t>
  </si>
  <si>
    <t>89.+90. nach 3-1</t>
  </si>
  <si>
    <t>Aschaffenburg - Wü. Kickers</t>
  </si>
  <si>
    <t>2 HC -1</t>
  </si>
  <si>
    <t>0-3</t>
  </si>
  <si>
    <t>Salmrohr - Koblenz
Essingen - Ulm
Flieden - Kassel</t>
  </si>
  <si>
    <t>2
2
over 2,5</t>
  </si>
  <si>
    <r>
      <t xml:space="preserve">2-2
</t>
    </r>
    <r>
      <rPr>
        <b/>
        <sz val="10"/>
        <color rgb="FF00B050"/>
        <rFont val="Arial"/>
        <family val="2"/>
      </rPr>
      <t>0-2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1-3</t>
    </r>
  </si>
  <si>
    <t>2 Tore Nachspielzeit nach 0-2</t>
  </si>
  <si>
    <t>Eddersheim - Griesheim
Friedberg - Baunatal</t>
  </si>
  <si>
    <t>over 1,5 Tg 1
over 2,5</t>
  </si>
  <si>
    <r>
      <rPr>
        <b/>
        <sz val="10"/>
        <color rgb="FFFF0000"/>
        <rFont val="Arial"/>
        <family val="2"/>
      </rPr>
      <t>1-2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3-1</t>
    </r>
  </si>
  <si>
    <t>Flieden - Kassel
Neu-Isenburg - Waldgirmes
Lautern - Worms
Uerdingen - Wuppertal</t>
  </si>
  <si>
    <t>2 HC -1
over 2,5
1
1</t>
  </si>
  <si>
    <t>1-3
0-3
2-1
2-1</t>
  </si>
  <si>
    <t>Langensalza - Nordhausen</t>
  </si>
  <si>
    <t>2 asian -2,75</t>
  </si>
  <si>
    <t>0-5</t>
  </si>
  <si>
    <t>2 HC -4</t>
  </si>
  <si>
    <t>Unterföhring - Deisenhofen</t>
  </si>
  <si>
    <t>2. Tor 2</t>
  </si>
  <si>
    <t>Barcelona - Valencia</t>
  </si>
  <si>
    <t>Gaya Gelb</t>
  </si>
  <si>
    <t>Garay Gelb</t>
  </si>
  <si>
    <t>over 4,5</t>
  </si>
  <si>
    <t>4</t>
  </si>
  <si>
    <t>Gievenbeck - Rheine
Gütersloh - Hammer</t>
  </si>
  <si>
    <t>1-2
0-3</t>
  </si>
  <si>
    <t>Ahlen - Ennepetal
Meerbusch - Velbert</t>
  </si>
  <si>
    <t>5-2
0-6</t>
  </si>
  <si>
    <t>Bocholt - SW Essen
Nettetal - Hiesfeld</t>
  </si>
  <si>
    <t>3-0
4-0</t>
  </si>
  <si>
    <t>Monheim - Kleve
Hilden - Düsseldorf West</t>
  </si>
  <si>
    <t>3-1
3-2</t>
  </si>
  <si>
    <t>Bayern II - Wolfsburg II</t>
  </si>
  <si>
    <t>6. Tor 1</t>
  </si>
  <si>
    <t>4-1</t>
  </si>
  <si>
    <t>Ingolstadt - Wiesbaden</t>
  </si>
  <si>
    <t>over 3,5</t>
  </si>
  <si>
    <t>Heider - Bremer
Kolumbien U20 - Tahiti - U20</t>
  </si>
  <si>
    <t>over 2,5
1 asian -4,25</t>
  </si>
  <si>
    <r>
      <rPr>
        <b/>
        <sz val="10"/>
        <color rgb="FFFF0000"/>
        <rFont val="Arial"/>
        <family val="2"/>
      </rPr>
      <t>1-1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6-0</t>
    </r>
  </si>
  <si>
    <t>Heider - Bremer</t>
  </si>
  <si>
    <t>Chelsea - Arsenal</t>
  </si>
  <si>
    <t>Kovacic Gelb</t>
  </si>
  <si>
    <t>Kolumbien U20 - Tahiti U20</t>
  </si>
  <si>
    <t>1 asian -5,5</t>
  </si>
  <si>
    <t>5er Kombi</t>
  </si>
  <si>
    <t>over 2,5</t>
  </si>
  <si>
    <t>4/5</t>
  </si>
  <si>
    <t>Londero - Moutet</t>
  </si>
  <si>
    <t>Tennsi</t>
  </si>
  <si>
    <t>over 3,5 Sätze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</si>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</sst>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Mai</a:t>
            </a:r>
            <a:endParaRPr lang="de-DE"/>
          </a:p>
        </c:rich>
      </c:tx>
      <c:layout>
        <c:manualLayout>
          <c:xMode val="edge"/>
          <c:yMode val="edge"/>
          <c:x val="0.34158922264346586"/>
          <c:y val="4.07419780592067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58715946003815E-2"/>
          <c:y val="8.1900028684142076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82-4C51-B7F0-BD8F9F5B1D02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EA-4CD6-8DD3-63A0C1589AB8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15-4FD0-8EE5-15B964C56A64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-2.6118196723781358E-2"/>
                  <c:y val="2.92756539728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9520710065793669E-2"/>
                  <c:y val="-3.0606736272254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E9-489A-92E8-E3A213409FA0}"/>
                </c:ext>
              </c:extLst>
            </c:dLbl>
            <c:dLbl>
              <c:idx val="92"/>
              <c:layout>
                <c:manualLayout>
                  <c:x val="-1.4659208036250869E-3"/>
                  <c:y val="-0.10532222490230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297188408943636E-2"/>
                      <c:h val="6.12134725445092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7"/>
              <c:layout>
                <c:manualLayout>
                  <c:x val="-2.3398773809703729E-2"/>
                  <c:y val="2.0129198135947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C8-4DF8-AA55-FF42641501EA}"/>
                </c:ext>
              </c:extLst>
            </c:dLbl>
            <c:dLbl>
              <c:idx val="116"/>
              <c:layout>
                <c:manualLayout>
                  <c:x val="-2.4443241469816274E-2"/>
                  <c:y val="3.23772019443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9"/>
              <c:layout>
                <c:manualLayout>
                  <c:x val="-1.7294076676563365E-3"/>
                  <c:y val="-3.862762496302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Mai!$R$4:$R$87</c:f>
              <c:numCache>
                <c:formatCode>General</c:formatCode>
                <c:ptCount val="84"/>
                <c:pt idx="0">
                  <c:v>-0.53000000000000025</c:v>
                </c:pt>
                <c:pt idx="1">
                  <c:v>1.2899999999999996</c:v>
                </c:pt>
                <c:pt idx="2">
                  <c:v>4.09</c:v>
                </c:pt>
                <c:pt idx="3">
                  <c:v>5.5112499999999995</c:v>
                </c:pt>
                <c:pt idx="4">
                  <c:v>1.5112499999999995</c:v>
                </c:pt>
                <c:pt idx="5">
                  <c:v>0.51124999999999954</c:v>
                </c:pt>
                <c:pt idx="6">
                  <c:v>3.7512499999999998</c:v>
                </c:pt>
                <c:pt idx="7">
                  <c:v>5.0027499999999998</c:v>
                </c:pt>
                <c:pt idx="8">
                  <c:v>1.0027499999999998</c:v>
                </c:pt>
                <c:pt idx="9">
                  <c:v>-0.99725000000000019</c:v>
                </c:pt>
                <c:pt idx="10">
                  <c:v>-4.7250000000000236E-2</c:v>
                </c:pt>
                <c:pt idx="11">
                  <c:v>-1.5472500000000002</c:v>
                </c:pt>
                <c:pt idx="12">
                  <c:v>-3.04725</c:v>
                </c:pt>
                <c:pt idx="13">
                  <c:v>-5.04725</c:v>
                </c:pt>
                <c:pt idx="14">
                  <c:v>-5.54725</c:v>
                </c:pt>
                <c:pt idx="15">
                  <c:v>-7.04725</c:v>
                </c:pt>
                <c:pt idx="16">
                  <c:v>-6.0332500000000007</c:v>
                </c:pt>
                <c:pt idx="17">
                  <c:v>-7.0332500000000007</c:v>
                </c:pt>
                <c:pt idx="18">
                  <c:v>-8.0332500000000007</c:v>
                </c:pt>
                <c:pt idx="19">
                  <c:v>-5.683250000000001</c:v>
                </c:pt>
                <c:pt idx="20">
                  <c:v>-4.3047500000000003</c:v>
                </c:pt>
                <c:pt idx="21">
                  <c:v>-5.3047500000000003</c:v>
                </c:pt>
                <c:pt idx="22">
                  <c:v>-6.3047500000000003</c:v>
                </c:pt>
                <c:pt idx="23">
                  <c:v>-7.3047500000000003</c:v>
                </c:pt>
                <c:pt idx="24">
                  <c:v>-7.8047500000000003</c:v>
                </c:pt>
                <c:pt idx="25">
                  <c:v>-9.3047500000000003</c:v>
                </c:pt>
                <c:pt idx="26">
                  <c:v>-11.30475</c:v>
                </c:pt>
                <c:pt idx="27">
                  <c:v>-13.30475</c:v>
                </c:pt>
                <c:pt idx="28">
                  <c:v>-12.184750000000001</c:v>
                </c:pt>
                <c:pt idx="29">
                  <c:v>-15.184750000000001</c:v>
                </c:pt>
                <c:pt idx="30">
                  <c:v>-15.684750000000001</c:v>
                </c:pt>
                <c:pt idx="31">
                  <c:v>-14.423750000000002</c:v>
                </c:pt>
                <c:pt idx="32">
                  <c:v>-16.423750000000002</c:v>
                </c:pt>
                <c:pt idx="33">
                  <c:v>-17.423750000000002</c:v>
                </c:pt>
                <c:pt idx="34">
                  <c:v>-18.423750000000002</c:v>
                </c:pt>
                <c:pt idx="35">
                  <c:v>-19.923750000000002</c:v>
                </c:pt>
                <c:pt idx="36">
                  <c:v>-21.423750000000002</c:v>
                </c:pt>
                <c:pt idx="37">
                  <c:v>-19.021250000000002</c:v>
                </c:pt>
                <c:pt idx="38">
                  <c:v>-17.817250000000001</c:v>
                </c:pt>
                <c:pt idx="39">
                  <c:v>-14.832250000000002</c:v>
                </c:pt>
                <c:pt idx="40">
                  <c:v>-12.712750000000002</c:v>
                </c:pt>
                <c:pt idx="41">
                  <c:v>-13.712750000000002</c:v>
                </c:pt>
                <c:pt idx="42">
                  <c:v>-11.513750000000002</c:v>
                </c:pt>
                <c:pt idx="43">
                  <c:v>-12.513750000000002</c:v>
                </c:pt>
                <c:pt idx="44">
                  <c:v>-13.513750000000002</c:v>
                </c:pt>
                <c:pt idx="45">
                  <c:v>-14.013750000000002</c:v>
                </c:pt>
                <c:pt idx="46">
                  <c:v>-12.401250000000001</c:v>
                </c:pt>
                <c:pt idx="47">
                  <c:v>-11.501250000000001</c:v>
                </c:pt>
                <c:pt idx="48">
                  <c:v>-9.9267500000000002</c:v>
                </c:pt>
                <c:pt idx="49">
                  <c:v>-7.1232500000000005</c:v>
                </c:pt>
                <c:pt idx="50">
                  <c:v>-5.5332500000000007</c:v>
                </c:pt>
                <c:pt idx="51">
                  <c:v>-2.7642500000000014</c:v>
                </c:pt>
                <c:pt idx="52">
                  <c:v>-3.7642500000000014</c:v>
                </c:pt>
                <c:pt idx="53">
                  <c:v>-2.5602500000000017</c:v>
                </c:pt>
                <c:pt idx="54">
                  <c:v>-3.5602500000000017</c:v>
                </c:pt>
                <c:pt idx="55">
                  <c:v>-4.0602500000000017</c:v>
                </c:pt>
                <c:pt idx="56">
                  <c:v>-5.5602500000000017</c:v>
                </c:pt>
                <c:pt idx="57">
                  <c:v>-7.5602500000000017</c:v>
                </c:pt>
                <c:pt idx="58">
                  <c:v>-6.181750000000001</c:v>
                </c:pt>
                <c:pt idx="59">
                  <c:v>-3.1157500000000011</c:v>
                </c:pt>
                <c:pt idx="60">
                  <c:v>-3.6157500000000011</c:v>
                </c:pt>
                <c:pt idx="61">
                  <c:v>-2.1457500000000014</c:v>
                </c:pt>
                <c:pt idx="62">
                  <c:v>-3.6457500000000014</c:v>
                </c:pt>
                <c:pt idx="63">
                  <c:v>-5.1457500000000014</c:v>
                </c:pt>
                <c:pt idx="64">
                  <c:v>-2.2495000000000012</c:v>
                </c:pt>
                <c:pt idx="65">
                  <c:v>0.60649999999999871</c:v>
                </c:pt>
                <c:pt idx="66">
                  <c:v>2.2202499999999987</c:v>
                </c:pt>
                <c:pt idx="67">
                  <c:v>4.0002499999999985</c:v>
                </c:pt>
                <c:pt idx="68">
                  <c:v>4.9252499999999984</c:v>
                </c:pt>
                <c:pt idx="69">
                  <c:v>4.4252499999999984</c:v>
                </c:pt>
                <c:pt idx="70">
                  <c:v>7.962749999999998</c:v>
                </c:pt>
                <c:pt idx="71">
                  <c:v>6.462749999999998</c:v>
                </c:pt>
                <c:pt idx="72">
                  <c:v>7.7984999999999971</c:v>
                </c:pt>
                <c:pt idx="73">
                  <c:v>9.390749999999997</c:v>
                </c:pt>
                <c:pt idx="74">
                  <c:v>10.480749999999997</c:v>
                </c:pt>
                <c:pt idx="75">
                  <c:v>11.618249999999996</c:v>
                </c:pt>
                <c:pt idx="76">
                  <c:v>10.618249999999996</c:v>
                </c:pt>
                <c:pt idx="77">
                  <c:v>11.798249999999996</c:v>
                </c:pt>
                <c:pt idx="78">
                  <c:v>10.798249999999996</c:v>
                </c:pt>
                <c:pt idx="79">
                  <c:v>10.298249999999996</c:v>
                </c:pt>
                <c:pt idx="80">
                  <c:v>9.2982499999999959</c:v>
                </c:pt>
                <c:pt idx="81">
                  <c:v>10.293249999999995</c:v>
                </c:pt>
                <c:pt idx="82">
                  <c:v>9.7932499999999951</c:v>
                </c:pt>
                <c:pt idx="83">
                  <c:v>10.098249999999995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88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408092</xdr:colOff>
      <xdr:row>87</xdr:row>
      <xdr:rowOff>81709</xdr:rowOff>
    </xdr:from>
    <xdr:to>
      <xdr:col>12</xdr:col>
      <xdr:colOff>158750</xdr:colOff>
      <xdr:row>106</xdr:row>
      <xdr:rowOff>31750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87"/>
  <sheetViews>
    <sheetView tabSelected="1" topLeftCell="A76" zoomScale="90" zoomScaleNormal="90" workbookViewId="0">
      <selection activeCell="N96" sqref="N96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0" style="1" bestFit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0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21</v>
      </c>
      <c r="F1" s="14" t="s">
        <v>4</v>
      </c>
      <c r="G1" s="14" t="s">
        <v>24</v>
      </c>
      <c r="H1" s="14" t="s">
        <v>5</v>
      </c>
      <c r="I1" s="14"/>
      <c r="J1" s="15" t="s">
        <v>6</v>
      </c>
      <c r="K1" s="15"/>
      <c r="L1" s="15" t="s">
        <v>18</v>
      </c>
      <c r="M1" s="14" t="s">
        <v>7</v>
      </c>
      <c r="N1" s="14" t="s">
        <v>22</v>
      </c>
      <c r="O1" s="14" t="s">
        <v>8</v>
      </c>
      <c r="P1" s="14" t="s">
        <v>9</v>
      </c>
      <c r="Q1" s="14" t="s">
        <v>19</v>
      </c>
      <c r="R1" s="24" t="s">
        <v>10</v>
      </c>
      <c r="S1" s="25" t="s">
        <v>11</v>
      </c>
      <c r="T1" s="26" t="s">
        <v>12</v>
      </c>
      <c r="U1" s="19" t="s">
        <v>13</v>
      </c>
      <c r="V1" s="20" t="s">
        <v>20</v>
      </c>
      <c r="W1" s="21" t="s">
        <v>21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3"/>
      <c r="W2" s="23"/>
    </row>
    <row r="3" spans="1:245" ht="28.5" customHeight="1" x14ac:dyDescent="0.2">
      <c r="A3" s="3">
        <v>1</v>
      </c>
      <c r="B3" s="4">
        <v>43586</v>
      </c>
      <c r="C3" s="3" t="s">
        <v>57</v>
      </c>
      <c r="D3" s="3" t="s">
        <v>32</v>
      </c>
      <c r="E3" s="3">
        <v>2</v>
      </c>
      <c r="F3" s="3" t="s">
        <v>58</v>
      </c>
      <c r="G3" s="3" t="s">
        <v>33</v>
      </c>
      <c r="H3" s="3" t="s">
        <v>34</v>
      </c>
      <c r="I3" s="3" t="s">
        <v>14</v>
      </c>
      <c r="J3" s="13" t="s">
        <v>59</v>
      </c>
      <c r="K3" s="27"/>
      <c r="L3" s="6" t="s">
        <v>17</v>
      </c>
      <c r="M3" s="7">
        <v>2.6</v>
      </c>
      <c r="N3" s="7">
        <v>1</v>
      </c>
      <c r="O3" s="8" t="s">
        <v>23</v>
      </c>
      <c r="P3" s="7">
        <f>N3</f>
        <v>1</v>
      </c>
      <c r="Q3" s="35">
        <f>IF(AND(L3="1",O3="ja"),(N3*M3*0.95)-N3,IF(AND(L3="1",O3="nein"),N3*M3-N3,-N3))</f>
        <v>1.4699999999999998</v>
      </c>
      <c r="R3" s="9">
        <f>Q3</f>
        <v>1.4699999999999998</v>
      </c>
      <c r="S3" s="10">
        <f>P3+R3</f>
        <v>2.4699999999999998</v>
      </c>
      <c r="T3" s="11">
        <f>V3/W3</f>
        <v>1</v>
      </c>
      <c r="U3" s="12">
        <f>((S3-P3)/P3)*100%</f>
        <v>1.4699999999999998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9.25" customHeight="1" x14ac:dyDescent="0.2">
      <c r="A4" s="3">
        <v>2</v>
      </c>
      <c r="B4" s="4">
        <v>43586</v>
      </c>
      <c r="C4" s="3" t="s">
        <v>60</v>
      </c>
      <c r="D4" s="3" t="s">
        <v>32</v>
      </c>
      <c r="E4" s="3">
        <v>2</v>
      </c>
      <c r="F4" s="3" t="s">
        <v>49</v>
      </c>
      <c r="G4" s="3" t="s">
        <v>33</v>
      </c>
      <c r="H4" s="3" t="s">
        <v>34</v>
      </c>
      <c r="I4" s="3" t="s">
        <v>14</v>
      </c>
      <c r="J4" s="5" t="s">
        <v>61</v>
      </c>
      <c r="K4" s="27"/>
      <c r="L4" s="6" t="s">
        <v>16</v>
      </c>
      <c r="M4" s="7">
        <v>2.0699999999999998</v>
      </c>
      <c r="N4" s="7">
        <v>2</v>
      </c>
      <c r="O4" s="8" t="s">
        <v>23</v>
      </c>
      <c r="P4" s="7">
        <f>P3+N4</f>
        <v>3</v>
      </c>
      <c r="Q4" s="33">
        <f>IF(AND(L4="1",O4="ja"),(N4*M4*0.95)-N4,IF(AND(L4="1",O4="nein"),N4*M4-N4,-N4))</f>
        <v>-2</v>
      </c>
      <c r="R4" s="9">
        <f>R3+Q4</f>
        <v>-0.53000000000000025</v>
      </c>
      <c r="S4" s="10">
        <f>P4+R4</f>
        <v>2.4699999999999998</v>
      </c>
      <c r="T4" s="11">
        <f>V4/W4</f>
        <v>0.5</v>
      </c>
      <c r="U4" s="12">
        <f>((S4-P4)/P4)*100%</f>
        <v>-0.17666666666666675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43586</v>
      </c>
      <c r="C5" s="3" t="s">
        <v>62</v>
      </c>
      <c r="D5" s="3" t="s">
        <v>32</v>
      </c>
      <c r="E5" s="3">
        <v>1</v>
      </c>
      <c r="F5" s="3" t="s">
        <v>38</v>
      </c>
      <c r="G5" s="3" t="s">
        <v>25</v>
      </c>
      <c r="H5" s="3" t="s">
        <v>29</v>
      </c>
      <c r="I5" s="3" t="s">
        <v>14</v>
      </c>
      <c r="J5" s="13" t="s">
        <v>63</v>
      </c>
      <c r="K5" s="27"/>
      <c r="L5" s="6" t="s">
        <v>17</v>
      </c>
      <c r="M5" s="7">
        <v>1.91</v>
      </c>
      <c r="N5" s="7">
        <v>2</v>
      </c>
      <c r="O5" s="8" t="s">
        <v>15</v>
      </c>
      <c r="P5" s="7">
        <f>P4+N5</f>
        <v>5</v>
      </c>
      <c r="Q5" s="31">
        <f>IF(AND(L5="1",O5="ja"),(N5*M5*0.95)-N5,IF(AND(L5="1",O5="nein"),N5*M5-N5,-N5))</f>
        <v>1.8199999999999998</v>
      </c>
      <c r="R5" s="9">
        <f>R4+Q5</f>
        <v>1.2899999999999996</v>
      </c>
      <c r="S5" s="10">
        <f>P5+R5</f>
        <v>6.2899999999999991</v>
      </c>
      <c r="T5" s="11">
        <f>V5/W5</f>
        <v>0.66666666666666663</v>
      </c>
      <c r="U5" s="12">
        <f>((S5-P5)/P5)*100%</f>
        <v>0.25799999999999984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43586</v>
      </c>
      <c r="C6" s="3" t="s">
        <v>64</v>
      </c>
      <c r="D6" s="3" t="s">
        <v>32</v>
      </c>
      <c r="E6" s="3">
        <v>1</v>
      </c>
      <c r="F6" s="3">
        <v>2</v>
      </c>
      <c r="G6" s="3" t="s">
        <v>28</v>
      </c>
      <c r="H6" s="3" t="s">
        <v>27</v>
      </c>
      <c r="I6" s="3" t="s">
        <v>31</v>
      </c>
      <c r="J6" s="13" t="s">
        <v>35</v>
      </c>
      <c r="K6" s="27"/>
      <c r="L6" s="6" t="s">
        <v>17</v>
      </c>
      <c r="M6" s="7">
        <v>6.6</v>
      </c>
      <c r="N6" s="7">
        <v>0.5</v>
      </c>
      <c r="O6" s="8" t="s">
        <v>15</v>
      </c>
      <c r="P6" s="7">
        <f t="shared" ref="P6:P69" si="0">P5+N6</f>
        <v>5.5</v>
      </c>
      <c r="Q6" s="31">
        <f t="shared" ref="Q6:Q69" si="1">IF(AND(L6="1",O6="ja"),(N6*M6*0.95)-N6,IF(AND(L6="1",O6="nein"),N6*M6-N6,-N6))</f>
        <v>2.8</v>
      </c>
      <c r="R6" s="9">
        <f t="shared" ref="R6:R69" si="2">R5+Q6</f>
        <v>4.09</v>
      </c>
      <c r="S6" s="10">
        <f t="shared" ref="S6:S69" si="3">P6+R6</f>
        <v>9.59</v>
      </c>
      <c r="T6" s="11">
        <f t="shared" ref="T6:T69" si="4">V6/W6</f>
        <v>0.75</v>
      </c>
      <c r="U6" s="12">
        <f t="shared" ref="U6:U69" si="5">((S6-P6)/P6)*100%</f>
        <v>0.74363636363636365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2.75" x14ac:dyDescent="0.2">
      <c r="A7" s="3">
        <v>5</v>
      </c>
      <c r="B7" s="4">
        <v>43586</v>
      </c>
      <c r="C7" s="3" t="s">
        <v>65</v>
      </c>
      <c r="D7" s="3" t="s">
        <v>32</v>
      </c>
      <c r="E7" s="3">
        <v>1</v>
      </c>
      <c r="F7" s="3" t="s">
        <v>42</v>
      </c>
      <c r="G7" s="3" t="s">
        <v>25</v>
      </c>
      <c r="H7" s="3" t="s">
        <v>26</v>
      </c>
      <c r="I7" s="3" t="s">
        <v>31</v>
      </c>
      <c r="J7" s="13" t="s">
        <v>55</v>
      </c>
      <c r="K7" s="27"/>
      <c r="L7" s="6" t="s">
        <v>17</v>
      </c>
      <c r="M7" s="7">
        <v>2.0499999999999998</v>
      </c>
      <c r="N7" s="7">
        <v>1.5</v>
      </c>
      <c r="O7" s="8" t="s">
        <v>23</v>
      </c>
      <c r="P7" s="7">
        <f t="shared" si="0"/>
        <v>7</v>
      </c>
      <c r="Q7" s="31">
        <f t="shared" si="1"/>
        <v>1.4212499999999997</v>
      </c>
      <c r="R7" s="9">
        <f t="shared" si="2"/>
        <v>5.5112499999999995</v>
      </c>
      <c r="S7" s="10">
        <f t="shared" si="3"/>
        <v>12.51125</v>
      </c>
      <c r="T7" s="11">
        <f t="shared" si="4"/>
        <v>0.8</v>
      </c>
      <c r="U7" s="12">
        <f t="shared" si="5"/>
        <v>0.78732142857142862</v>
      </c>
      <c r="V7">
        <f>COUNTIF($L$2:L7,1)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43586</v>
      </c>
      <c r="C8" s="3" t="s">
        <v>66</v>
      </c>
      <c r="D8" s="3" t="s">
        <v>67</v>
      </c>
      <c r="E8" s="3">
        <v>1</v>
      </c>
      <c r="F8" s="3" t="s">
        <v>68</v>
      </c>
      <c r="G8" s="3" t="s">
        <v>33</v>
      </c>
      <c r="H8" s="3" t="s">
        <v>27</v>
      </c>
      <c r="I8" s="3" t="s">
        <v>14</v>
      </c>
      <c r="J8" s="5" t="s">
        <v>15</v>
      </c>
      <c r="K8" s="27" t="s">
        <v>69</v>
      </c>
      <c r="L8" s="6" t="s">
        <v>16</v>
      </c>
      <c r="M8" s="7">
        <v>3.24</v>
      </c>
      <c r="N8" s="7">
        <v>4</v>
      </c>
      <c r="O8" s="8" t="s">
        <v>15</v>
      </c>
      <c r="P8" s="7">
        <f t="shared" si="0"/>
        <v>11</v>
      </c>
      <c r="Q8" s="34">
        <f t="shared" si="1"/>
        <v>-4</v>
      </c>
      <c r="R8" s="9">
        <f t="shared" si="2"/>
        <v>1.5112499999999995</v>
      </c>
      <c r="S8" s="10">
        <f t="shared" si="3"/>
        <v>12.51125</v>
      </c>
      <c r="T8" s="11">
        <f t="shared" si="4"/>
        <v>0.66666666666666663</v>
      </c>
      <c r="U8" s="12">
        <f t="shared" si="5"/>
        <v>0.13738636363636367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6.5" customHeight="1" x14ac:dyDescent="0.2">
      <c r="A9" s="3">
        <v>7</v>
      </c>
      <c r="B9" s="4">
        <v>43587</v>
      </c>
      <c r="C9" s="3" t="s">
        <v>70</v>
      </c>
      <c r="D9" s="3" t="s">
        <v>67</v>
      </c>
      <c r="E9" s="3">
        <v>1</v>
      </c>
      <c r="F9" s="3" t="s">
        <v>71</v>
      </c>
      <c r="G9" s="3" t="s">
        <v>33</v>
      </c>
      <c r="H9" s="3" t="s">
        <v>26</v>
      </c>
      <c r="I9" s="3" t="s">
        <v>14</v>
      </c>
      <c r="J9" s="5" t="s">
        <v>15</v>
      </c>
      <c r="K9" s="27" t="s">
        <v>69</v>
      </c>
      <c r="L9" s="6" t="s">
        <v>16</v>
      </c>
      <c r="M9" s="7">
        <v>6</v>
      </c>
      <c r="N9" s="7">
        <v>1</v>
      </c>
      <c r="O9" s="8" t="s">
        <v>23</v>
      </c>
      <c r="P9" s="7">
        <f t="shared" si="0"/>
        <v>12</v>
      </c>
      <c r="Q9" s="34">
        <f t="shared" si="1"/>
        <v>-1</v>
      </c>
      <c r="R9" s="9">
        <f t="shared" si="2"/>
        <v>0.51124999999999954</v>
      </c>
      <c r="S9" s="10">
        <f t="shared" si="3"/>
        <v>12.51125</v>
      </c>
      <c r="T9" s="11">
        <f t="shared" si="4"/>
        <v>0.5714285714285714</v>
      </c>
      <c r="U9" s="12">
        <f t="shared" si="5"/>
        <v>4.26041666666667E-2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2.75" x14ac:dyDescent="0.2">
      <c r="A10" s="3">
        <v>8</v>
      </c>
      <c r="B10" s="4">
        <v>43588</v>
      </c>
      <c r="C10" s="3" t="s">
        <v>72</v>
      </c>
      <c r="D10" s="3" t="s">
        <v>32</v>
      </c>
      <c r="E10" s="3">
        <v>1</v>
      </c>
      <c r="F10" s="3">
        <v>2</v>
      </c>
      <c r="G10" s="3" t="s">
        <v>25</v>
      </c>
      <c r="H10" s="3" t="s">
        <v>29</v>
      </c>
      <c r="I10" s="3" t="s">
        <v>31</v>
      </c>
      <c r="J10" s="13" t="s">
        <v>43</v>
      </c>
      <c r="K10" s="27"/>
      <c r="L10" s="6" t="s">
        <v>17</v>
      </c>
      <c r="M10" s="7">
        <v>3.16</v>
      </c>
      <c r="N10" s="7">
        <v>1.5</v>
      </c>
      <c r="O10" s="8" t="s">
        <v>15</v>
      </c>
      <c r="P10" s="7">
        <f t="shared" si="0"/>
        <v>13.5</v>
      </c>
      <c r="Q10" s="31">
        <f t="shared" si="1"/>
        <v>3.24</v>
      </c>
      <c r="R10" s="9">
        <f t="shared" si="2"/>
        <v>3.7512499999999998</v>
      </c>
      <c r="S10" s="10">
        <f t="shared" si="3"/>
        <v>17.251249999999999</v>
      </c>
      <c r="T10" s="11">
        <f t="shared" si="4"/>
        <v>0.625</v>
      </c>
      <c r="U10" s="12">
        <f t="shared" si="5"/>
        <v>0.27787037037037027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2.75" x14ac:dyDescent="0.2">
      <c r="A11" s="3">
        <v>9</v>
      </c>
      <c r="B11" s="4">
        <v>43588</v>
      </c>
      <c r="C11" s="3" t="s">
        <v>72</v>
      </c>
      <c r="D11" s="3" t="s">
        <v>32</v>
      </c>
      <c r="E11" s="3">
        <v>1</v>
      </c>
      <c r="F11" s="3" t="s">
        <v>56</v>
      </c>
      <c r="G11" s="3" t="s">
        <v>25</v>
      </c>
      <c r="H11" s="3" t="s">
        <v>26</v>
      </c>
      <c r="I11" s="3" t="s">
        <v>31</v>
      </c>
      <c r="J11" s="13" t="s">
        <v>73</v>
      </c>
      <c r="K11" s="27"/>
      <c r="L11" s="6" t="s">
        <v>17</v>
      </c>
      <c r="M11" s="7">
        <v>2.37</v>
      </c>
      <c r="N11" s="7">
        <v>1</v>
      </c>
      <c r="O11" s="8" t="s">
        <v>23</v>
      </c>
      <c r="P11" s="7">
        <f t="shared" si="0"/>
        <v>14.5</v>
      </c>
      <c r="Q11" s="31">
        <f t="shared" si="1"/>
        <v>1.2515000000000001</v>
      </c>
      <c r="R11" s="9">
        <f t="shared" si="2"/>
        <v>5.0027499999999998</v>
      </c>
      <c r="S11" s="10">
        <f t="shared" si="3"/>
        <v>19.502749999999999</v>
      </c>
      <c r="T11" s="11">
        <f t="shared" si="4"/>
        <v>0.66666666666666663</v>
      </c>
      <c r="U11" s="12">
        <f t="shared" si="5"/>
        <v>0.34501724137931028</v>
      </c>
      <c r="V11">
        <f>COUNTIF($L$2:L11,1)</f>
        <v>6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5.5" x14ac:dyDescent="0.2">
      <c r="A12" s="3">
        <v>10</v>
      </c>
      <c r="B12" s="4">
        <v>43589</v>
      </c>
      <c r="C12" s="3" t="s">
        <v>74</v>
      </c>
      <c r="D12" s="3" t="s">
        <v>32</v>
      </c>
      <c r="E12" s="3">
        <v>2</v>
      </c>
      <c r="F12" s="3" t="s">
        <v>49</v>
      </c>
      <c r="G12" s="3" t="s">
        <v>33</v>
      </c>
      <c r="H12" s="3" t="s">
        <v>26</v>
      </c>
      <c r="I12" s="3" t="s">
        <v>14</v>
      </c>
      <c r="J12" s="32" t="s">
        <v>75</v>
      </c>
      <c r="K12" s="27"/>
      <c r="L12" s="6" t="s">
        <v>16</v>
      </c>
      <c r="M12" s="7">
        <v>2.08</v>
      </c>
      <c r="N12" s="7">
        <v>4</v>
      </c>
      <c r="O12" s="8" t="s">
        <v>23</v>
      </c>
      <c r="P12" s="7">
        <f t="shared" si="0"/>
        <v>18.5</v>
      </c>
      <c r="Q12" s="34">
        <f t="shared" si="1"/>
        <v>-4</v>
      </c>
      <c r="R12" s="9">
        <f t="shared" si="2"/>
        <v>1.0027499999999998</v>
      </c>
      <c r="S12" s="10">
        <f t="shared" si="3"/>
        <v>19.502749999999999</v>
      </c>
      <c r="T12" s="11">
        <f t="shared" si="4"/>
        <v>0.6</v>
      </c>
      <c r="U12" s="12">
        <f t="shared" si="5"/>
        <v>5.4202702702702645E-2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43589</v>
      </c>
      <c r="C13" s="3" t="s">
        <v>76</v>
      </c>
      <c r="D13" s="3" t="s">
        <v>32</v>
      </c>
      <c r="E13" s="3">
        <v>2</v>
      </c>
      <c r="F13" s="3" t="s">
        <v>49</v>
      </c>
      <c r="G13" s="3" t="s">
        <v>33</v>
      </c>
      <c r="H13" s="3" t="s">
        <v>34</v>
      </c>
      <c r="I13" s="3" t="s">
        <v>14</v>
      </c>
      <c r="J13" s="5" t="s">
        <v>77</v>
      </c>
      <c r="K13" s="27"/>
      <c r="L13" s="6" t="s">
        <v>16</v>
      </c>
      <c r="M13" s="7">
        <v>2.76</v>
      </c>
      <c r="N13" s="7">
        <v>2</v>
      </c>
      <c r="O13" s="8" t="s">
        <v>23</v>
      </c>
      <c r="P13" s="7">
        <f t="shared" si="0"/>
        <v>20.5</v>
      </c>
      <c r="Q13" s="34">
        <f t="shared" si="1"/>
        <v>-2</v>
      </c>
      <c r="R13" s="9">
        <f t="shared" si="2"/>
        <v>-0.99725000000000019</v>
      </c>
      <c r="S13" s="10">
        <f t="shared" si="3"/>
        <v>19.502749999999999</v>
      </c>
      <c r="T13" s="11">
        <f t="shared" si="4"/>
        <v>0.54545454545454541</v>
      </c>
      <c r="U13" s="12">
        <f t="shared" si="5"/>
        <v>-4.8646341463414684E-2</v>
      </c>
      <c r="V13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7.25" customHeight="1" x14ac:dyDescent="0.2">
      <c r="A14" s="3">
        <v>12</v>
      </c>
      <c r="B14" s="4">
        <v>43589</v>
      </c>
      <c r="C14" s="3" t="s">
        <v>78</v>
      </c>
      <c r="D14" s="3" t="s">
        <v>32</v>
      </c>
      <c r="E14" s="3">
        <v>1</v>
      </c>
      <c r="F14" s="3" t="s">
        <v>45</v>
      </c>
      <c r="G14" s="3" t="s">
        <v>33</v>
      </c>
      <c r="H14" s="3" t="s">
        <v>37</v>
      </c>
      <c r="I14" s="3" t="s">
        <v>14</v>
      </c>
      <c r="J14" s="13" t="s">
        <v>79</v>
      </c>
      <c r="K14" s="27"/>
      <c r="L14" s="6" t="s">
        <v>17</v>
      </c>
      <c r="M14" s="7">
        <v>1.95</v>
      </c>
      <c r="N14" s="7">
        <v>1</v>
      </c>
      <c r="O14" s="8" t="s">
        <v>15</v>
      </c>
      <c r="P14" s="7">
        <f t="shared" si="0"/>
        <v>21.5</v>
      </c>
      <c r="Q14" s="31">
        <f t="shared" si="1"/>
        <v>0.95</v>
      </c>
      <c r="R14" s="9">
        <f t="shared" si="2"/>
        <v>-4.7250000000000236E-2</v>
      </c>
      <c r="S14" s="10">
        <f t="shared" si="3"/>
        <v>21.452749999999998</v>
      </c>
      <c r="T14" s="11">
        <f t="shared" si="4"/>
        <v>0.58333333333333337</v>
      </c>
      <c r="U14" s="12">
        <f t="shared" si="5"/>
        <v>-2.1976744186047344E-3</v>
      </c>
      <c r="V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8" customHeight="1" x14ac:dyDescent="0.2">
      <c r="A15" s="3">
        <v>13</v>
      </c>
      <c r="B15" s="4">
        <v>43589</v>
      </c>
      <c r="C15" s="3" t="s">
        <v>80</v>
      </c>
      <c r="D15" s="3" t="s">
        <v>32</v>
      </c>
      <c r="E15" s="3">
        <v>1</v>
      </c>
      <c r="F15" s="3" t="s">
        <v>53</v>
      </c>
      <c r="G15" s="3" t="s">
        <v>25</v>
      </c>
      <c r="H15" s="3" t="s">
        <v>26</v>
      </c>
      <c r="I15" s="3" t="s">
        <v>14</v>
      </c>
      <c r="J15" s="5" t="s">
        <v>54</v>
      </c>
      <c r="K15" s="27"/>
      <c r="L15" s="6" t="s">
        <v>16</v>
      </c>
      <c r="M15" s="7">
        <v>1.9750000000000001</v>
      </c>
      <c r="N15" s="7">
        <v>1.5</v>
      </c>
      <c r="O15" s="8" t="s">
        <v>23</v>
      </c>
      <c r="P15" s="7">
        <f t="shared" si="0"/>
        <v>23</v>
      </c>
      <c r="Q15" s="34">
        <f t="shared" si="1"/>
        <v>-1.5</v>
      </c>
      <c r="R15" s="9">
        <f t="shared" si="2"/>
        <v>-1.5472500000000002</v>
      </c>
      <c r="S15" s="10">
        <f t="shared" si="3"/>
        <v>21.452749999999998</v>
      </c>
      <c r="T15" s="11">
        <f t="shared" si="4"/>
        <v>0.53846153846153844</v>
      </c>
      <c r="U15" s="12">
        <f t="shared" si="5"/>
        <v>-6.7271739130434854E-2</v>
      </c>
      <c r="V15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43589</v>
      </c>
      <c r="C16" s="3" t="s">
        <v>81</v>
      </c>
      <c r="D16" s="3" t="s">
        <v>32</v>
      </c>
      <c r="E16" s="3">
        <v>1</v>
      </c>
      <c r="F16" s="3">
        <v>1</v>
      </c>
      <c r="G16" s="3" t="s">
        <v>25</v>
      </c>
      <c r="H16" s="3" t="s">
        <v>37</v>
      </c>
      <c r="I16" s="3" t="s">
        <v>14</v>
      </c>
      <c r="J16" s="5" t="s">
        <v>43</v>
      </c>
      <c r="K16" s="27" t="s">
        <v>46</v>
      </c>
      <c r="L16" s="6" t="s">
        <v>16</v>
      </c>
      <c r="M16" s="7">
        <v>1.9</v>
      </c>
      <c r="N16" s="7">
        <v>1.5</v>
      </c>
      <c r="O16" s="8" t="s">
        <v>15</v>
      </c>
      <c r="P16" s="7">
        <f t="shared" si="0"/>
        <v>24.5</v>
      </c>
      <c r="Q16" s="34">
        <f t="shared" si="1"/>
        <v>-1.5</v>
      </c>
      <c r="R16" s="9">
        <f t="shared" si="2"/>
        <v>-3.04725</v>
      </c>
      <c r="S16" s="10">
        <f t="shared" si="3"/>
        <v>21.452750000000002</v>
      </c>
      <c r="T16" s="11">
        <f t="shared" si="4"/>
        <v>0.5</v>
      </c>
      <c r="U16" s="12">
        <f t="shared" si="5"/>
        <v>-0.12437755102040809</v>
      </c>
      <c r="V16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38.25" x14ac:dyDescent="0.2">
      <c r="A17" s="3">
        <v>15</v>
      </c>
      <c r="B17" s="4">
        <v>43589</v>
      </c>
      <c r="C17" s="3" t="s">
        <v>82</v>
      </c>
      <c r="D17" s="3" t="s">
        <v>32</v>
      </c>
      <c r="E17" s="3">
        <v>3</v>
      </c>
      <c r="F17" s="3" t="s">
        <v>39</v>
      </c>
      <c r="G17" s="3" t="s">
        <v>25</v>
      </c>
      <c r="H17" s="3" t="s">
        <v>34</v>
      </c>
      <c r="I17" s="3" t="s">
        <v>14</v>
      </c>
      <c r="J17" s="32" t="s">
        <v>83</v>
      </c>
      <c r="K17" s="27" t="s">
        <v>84</v>
      </c>
      <c r="L17" s="6" t="s">
        <v>16</v>
      </c>
      <c r="M17" s="7">
        <v>2.06</v>
      </c>
      <c r="N17" s="7">
        <v>2</v>
      </c>
      <c r="O17" s="8" t="s">
        <v>23</v>
      </c>
      <c r="P17" s="7">
        <f t="shared" si="0"/>
        <v>26.5</v>
      </c>
      <c r="Q17" s="34">
        <f t="shared" si="1"/>
        <v>-2</v>
      </c>
      <c r="R17" s="9">
        <f t="shared" si="2"/>
        <v>-5.04725</v>
      </c>
      <c r="S17" s="10">
        <f t="shared" si="3"/>
        <v>21.452750000000002</v>
      </c>
      <c r="T17" s="11">
        <f t="shared" si="4"/>
        <v>0.46666666666666667</v>
      </c>
      <c r="U17" s="12">
        <f t="shared" si="5"/>
        <v>-0.19046226415094333</v>
      </c>
      <c r="V17">
        <f>COUNTIF($L$2:L17,1)</f>
        <v>7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.75" customHeight="1" x14ac:dyDescent="0.2">
      <c r="A18" s="3">
        <v>16</v>
      </c>
      <c r="B18" s="4">
        <v>43590</v>
      </c>
      <c r="C18" s="3" t="s">
        <v>85</v>
      </c>
      <c r="D18" s="3" t="s">
        <v>30</v>
      </c>
      <c r="E18" s="3">
        <v>1</v>
      </c>
      <c r="F18" s="3" t="s">
        <v>86</v>
      </c>
      <c r="G18" s="3" t="s">
        <v>25</v>
      </c>
      <c r="H18" s="3" t="s">
        <v>26</v>
      </c>
      <c r="I18" s="3" t="s">
        <v>31</v>
      </c>
      <c r="J18" s="5" t="s">
        <v>87</v>
      </c>
      <c r="K18" s="27"/>
      <c r="L18" s="6" t="s">
        <v>16</v>
      </c>
      <c r="M18" s="7">
        <v>5</v>
      </c>
      <c r="N18" s="7">
        <v>0.5</v>
      </c>
      <c r="O18" s="8" t="s">
        <v>23</v>
      </c>
      <c r="P18" s="7">
        <f t="shared" si="0"/>
        <v>27</v>
      </c>
      <c r="Q18" s="34">
        <f t="shared" si="1"/>
        <v>-0.5</v>
      </c>
      <c r="R18" s="9">
        <f t="shared" si="2"/>
        <v>-5.54725</v>
      </c>
      <c r="S18" s="10">
        <f t="shared" si="3"/>
        <v>21.452750000000002</v>
      </c>
      <c r="T18" s="11">
        <f t="shared" si="4"/>
        <v>0.4375</v>
      </c>
      <c r="U18" s="12">
        <f t="shared" si="5"/>
        <v>-0.20545370370370364</v>
      </c>
      <c r="V18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43590</v>
      </c>
      <c r="C19" s="3" t="s">
        <v>88</v>
      </c>
      <c r="D19" s="3" t="s">
        <v>32</v>
      </c>
      <c r="E19" s="3">
        <v>2</v>
      </c>
      <c r="F19" s="3" t="s">
        <v>89</v>
      </c>
      <c r="G19" s="3" t="s">
        <v>33</v>
      </c>
      <c r="H19" s="3" t="s">
        <v>34</v>
      </c>
      <c r="I19" s="3" t="s">
        <v>14</v>
      </c>
      <c r="J19" s="32" t="s">
        <v>90</v>
      </c>
      <c r="K19" s="27" t="s">
        <v>69</v>
      </c>
      <c r="L19" s="6" t="s">
        <v>16</v>
      </c>
      <c r="M19" s="7">
        <v>2.61</v>
      </c>
      <c r="N19" s="7">
        <v>1.5</v>
      </c>
      <c r="O19" s="8" t="s">
        <v>23</v>
      </c>
      <c r="P19" s="7">
        <f t="shared" si="0"/>
        <v>28.5</v>
      </c>
      <c r="Q19" s="34">
        <f t="shared" si="1"/>
        <v>-1.5</v>
      </c>
      <c r="R19" s="9">
        <f t="shared" si="2"/>
        <v>-7.04725</v>
      </c>
      <c r="S19" s="10">
        <f t="shared" si="3"/>
        <v>21.452750000000002</v>
      </c>
      <c r="T19" s="11">
        <f t="shared" si="4"/>
        <v>0.41176470588235292</v>
      </c>
      <c r="U19" s="12">
        <f t="shared" si="5"/>
        <v>-0.24727192982456134</v>
      </c>
      <c r="V19">
        <f>COUNTIF($L$2:L19,1)</f>
        <v>7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75" customHeight="1" x14ac:dyDescent="0.2">
      <c r="A20" s="3">
        <v>18</v>
      </c>
      <c r="B20" s="4">
        <v>43590</v>
      </c>
      <c r="C20" s="3" t="s">
        <v>91</v>
      </c>
      <c r="D20" s="3" t="s">
        <v>32</v>
      </c>
      <c r="E20" s="3">
        <v>1</v>
      </c>
      <c r="F20" s="3" t="s">
        <v>45</v>
      </c>
      <c r="G20" s="3" t="s">
        <v>33</v>
      </c>
      <c r="H20" s="3" t="s">
        <v>34</v>
      </c>
      <c r="I20" s="3" t="s">
        <v>14</v>
      </c>
      <c r="J20" s="13" t="s">
        <v>55</v>
      </c>
      <c r="K20" s="27"/>
      <c r="L20" s="6" t="s">
        <v>17</v>
      </c>
      <c r="M20" s="7">
        <v>2.12</v>
      </c>
      <c r="N20" s="7">
        <v>1</v>
      </c>
      <c r="O20" s="8" t="s">
        <v>23</v>
      </c>
      <c r="P20" s="7">
        <f t="shared" si="0"/>
        <v>29.5</v>
      </c>
      <c r="Q20" s="31">
        <f t="shared" si="1"/>
        <v>1.0139999999999998</v>
      </c>
      <c r="R20" s="9">
        <f t="shared" si="2"/>
        <v>-6.0332500000000007</v>
      </c>
      <c r="S20" s="10">
        <f t="shared" si="3"/>
        <v>23.466749999999998</v>
      </c>
      <c r="T20" s="11">
        <f t="shared" si="4"/>
        <v>0.44444444444444442</v>
      </c>
      <c r="U20" s="12">
        <f t="shared" si="5"/>
        <v>-0.20451694915254245</v>
      </c>
      <c r="V20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43590</v>
      </c>
      <c r="C21" s="3" t="s">
        <v>92</v>
      </c>
      <c r="D21" s="3" t="s">
        <v>32</v>
      </c>
      <c r="E21" s="3">
        <v>1</v>
      </c>
      <c r="F21" s="3" t="s">
        <v>45</v>
      </c>
      <c r="G21" s="3" t="s">
        <v>33</v>
      </c>
      <c r="H21" s="3" t="s">
        <v>26</v>
      </c>
      <c r="I21" s="3" t="s">
        <v>14</v>
      </c>
      <c r="J21" s="5" t="s">
        <v>93</v>
      </c>
      <c r="K21" s="27"/>
      <c r="L21" s="6" t="s">
        <v>16</v>
      </c>
      <c r="M21" s="7">
        <v>2.1</v>
      </c>
      <c r="N21" s="7">
        <v>1</v>
      </c>
      <c r="O21" s="8" t="s">
        <v>23</v>
      </c>
      <c r="P21" s="7">
        <f t="shared" si="0"/>
        <v>30.5</v>
      </c>
      <c r="Q21" s="34">
        <f t="shared" si="1"/>
        <v>-1</v>
      </c>
      <c r="R21" s="9">
        <f t="shared" si="2"/>
        <v>-7.0332500000000007</v>
      </c>
      <c r="S21" s="10">
        <f t="shared" si="3"/>
        <v>23.466749999999998</v>
      </c>
      <c r="T21" s="11">
        <f t="shared" si="4"/>
        <v>0.42105263157894735</v>
      </c>
      <c r="U21" s="12">
        <f t="shared" si="5"/>
        <v>-0.23059836065573777</v>
      </c>
      <c r="V21">
        <f>COUNTIF($L$2:L21,1)</f>
        <v>8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4.25" customHeight="1" x14ac:dyDescent="0.2">
      <c r="A22" s="3">
        <v>20</v>
      </c>
      <c r="B22" s="4">
        <v>43590</v>
      </c>
      <c r="C22" s="3" t="s">
        <v>94</v>
      </c>
      <c r="D22" s="3" t="s">
        <v>32</v>
      </c>
      <c r="E22" s="3">
        <v>1</v>
      </c>
      <c r="F22" s="3" t="s">
        <v>95</v>
      </c>
      <c r="G22" s="3" t="s">
        <v>25</v>
      </c>
      <c r="H22" s="3" t="s">
        <v>34</v>
      </c>
      <c r="I22" s="3" t="s">
        <v>14</v>
      </c>
      <c r="J22" s="5" t="s">
        <v>35</v>
      </c>
      <c r="K22" s="27"/>
      <c r="L22" s="6" t="s">
        <v>16</v>
      </c>
      <c r="M22" s="7">
        <v>2.5</v>
      </c>
      <c r="N22" s="7">
        <v>1</v>
      </c>
      <c r="O22" s="8" t="s">
        <v>23</v>
      </c>
      <c r="P22" s="7">
        <f t="shared" si="0"/>
        <v>31.5</v>
      </c>
      <c r="Q22" s="34">
        <f t="shared" si="1"/>
        <v>-1</v>
      </c>
      <c r="R22" s="9">
        <f t="shared" si="2"/>
        <v>-8.0332500000000007</v>
      </c>
      <c r="S22" s="10">
        <f t="shared" si="3"/>
        <v>23.466749999999998</v>
      </c>
      <c r="T22" s="11">
        <f t="shared" si="4"/>
        <v>0.4</v>
      </c>
      <c r="U22" s="12">
        <f t="shared" si="5"/>
        <v>-0.2550238095238096</v>
      </c>
      <c r="V22">
        <f>COUNTIF($L$2:L22,1)</f>
        <v>8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.75" customHeight="1" x14ac:dyDescent="0.2">
      <c r="A23" s="3">
        <v>21</v>
      </c>
      <c r="B23" s="4">
        <v>43590</v>
      </c>
      <c r="C23" s="3" t="s">
        <v>96</v>
      </c>
      <c r="D23" s="3" t="s">
        <v>32</v>
      </c>
      <c r="E23" s="3">
        <v>1</v>
      </c>
      <c r="F23" s="3" t="s">
        <v>45</v>
      </c>
      <c r="G23" s="3" t="s">
        <v>33</v>
      </c>
      <c r="H23" s="3" t="s">
        <v>26</v>
      </c>
      <c r="I23" s="3" t="s">
        <v>31</v>
      </c>
      <c r="J23" s="13" t="s">
        <v>50</v>
      </c>
      <c r="K23" s="27"/>
      <c r="L23" s="6" t="s">
        <v>17</v>
      </c>
      <c r="M23" s="7">
        <v>6</v>
      </c>
      <c r="N23" s="7">
        <v>0.5</v>
      </c>
      <c r="O23" s="8" t="s">
        <v>23</v>
      </c>
      <c r="P23" s="7">
        <f t="shared" si="0"/>
        <v>32</v>
      </c>
      <c r="Q23" s="31">
        <f t="shared" si="1"/>
        <v>2.3499999999999996</v>
      </c>
      <c r="R23" s="9">
        <f t="shared" si="2"/>
        <v>-5.683250000000001</v>
      </c>
      <c r="S23" s="10">
        <f t="shared" si="3"/>
        <v>26.316749999999999</v>
      </c>
      <c r="T23" s="11">
        <f t="shared" si="4"/>
        <v>0.42857142857142855</v>
      </c>
      <c r="U23" s="12">
        <f t="shared" si="5"/>
        <v>-0.17760156250000003</v>
      </c>
      <c r="V23">
        <f>COUNTIF($L$2:L23,1)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75" customHeight="1" x14ac:dyDescent="0.2">
      <c r="A24" s="3">
        <v>22</v>
      </c>
      <c r="B24" s="4">
        <v>43590</v>
      </c>
      <c r="C24" s="3" t="s">
        <v>97</v>
      </c>
      <c r="D24" s="3" t="s">
        <v>32</v>
      </c>
      <c r="E24" s="3">
        <v>1</v>
      </c>
      <c r="F24" s="3" t="s">
        <v>95</v>
      </c>
      <c r="G24" s="3" t="s">
        <v>33</v>
      </c>
      <c r="H24" s="3" t="s">
        <v>34</v>
      </c>
      <c r="I24" s="3" t="s">
        <v>14</v>
      </c>
      <c r="J24" s="13" t="s">
        <v>98</v>
      </c>
      <c r="K24" s="27"/>
      <c r="L24" s="6" t="s">
        <v>17</v>
      </c>
      <c r="M24" s="7">
        <v>2.02</v>
      </c>
      <c r="N24" s="7">
        <v>1.5</v>
      </c>
      <c r="O24" s="8" t="s">
        <v>23</v>
      </c>
      <c r="P24" s="7">
        <f t="shared" si="0"/>
        <v>33.5</v>
      </c>
      <c r="Q24" s="31">
        <f t="shared" si="1"/>
        <v>1.3785000000000003</v>
      </c>
      <c r="R24" s="9">
        <f t="shared" si="2"/>
        <v>-4.3047500000000003</v>
      </c>
      <c r="S24" s="10">
        <f t="shared" si="3"/>
        <v>29.195250000000001</v>
      </c>
      <c r="T24" s="11">
        <f t="shared" si="4"/>
        <v>0.45454545454545453</v>
      </c>
      <c r="U24" s="12">
        <f t="shared" si="5"/>
        <v>-0.12849999999999995</v>
      </c>
      <c r="V24">
        <f>COUNTIF($L$2:L24,1)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43590</v>
      </c>
      <c r="C25" s="3" t="s">
        <v>99</v>
      </c>
      <c r="D25" s="3" t="s">
        <v>67</v>
      </c>
      <c r="E25" s="3">
        <v>1</v>
      </c>
      <c r="F25" s="3" t="s">
        <v>100</v>
      </c>
      <c r="G25" s="3" t="s">
        <v>25</v>
      </c>
      <c r="H25" s="3" t="s">
        <v>48</v>
      </c>
      <c r="I25" s="3" t="s">
        <v>14</v>
      </c>
      <c r="J25" s="5" t="s">
        <v>15</v>
      </c>
      <c r="K25" s="27" t="s">
        <v>69</v>
      </c>
      <c r="L25" s="6" t="s">
        <v>16</v>
      </c>
      <c r="M25" s="7">
        <v>2.5499999999999998</v>
      </c>
      <c r="N25" s="7">
        <v>1</v>
      </c>
      <c r="O25" s="8" t="s">
        <v>15</v>
      </c>
      <c r="P25" s="7">
        <f t="shared" si="0"/>
        <v>34.5</v>
      </c>
      <c r="Q25" s="34">
        <f t="shared" si="1"/>
        <v>-1</v>
      </c>
      <c r="R25" s="9">
        <f t="shared" si="2"/>
        <v>-5.3047500000000003</v>
      </c>
      <c r="S25" s="10">
        <f t="shared" si="3"/>
        <v>29.195250000000001</v>
      </c>
      <c r="T25" s="11">
        <f t="shared" si="4"/>
        <v>0.43478260869565216</v>
      </c>
      <c r="U25" s="12">
        <f t="shared" si="5"/>
        <v>-0.15376086956521734</v>
      </c>
      <c r="V25">
        <f>COUNTIF($L$2:L25,1)</f>
        <v>10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43592</v>
      </c>
      <c r="C26" s="3" t="s">
        <v>101</v>
      </c>
      <c r="D26" s="3" t="s">
        <v>67</v>
      </c>
      <c r="E26" s="3">
        <v>1</v>
      </c>
      <c r="F26" s="3" t="s">
        <v>102</v>
      </c>
      <c r="G26" s="3" t="s">
        <v>33</v>
      </c>
      <c r="H26" s="3" t="s">
        <v>26</v>
      </c>
      <c r="I26" s="3" t="s">
        <v>31</v>
      </c>
      <c r="J26" s="5" t="s">
        <v>15</v>
      </c>
      <c r="K26" s="27"/>
      <c r="L26" s="6" t="s">
        <v>16</v>
      </c>
      <c r="M26" s="7">
        <v>3.15</v>
      </c>
      <c r="N26" s="7">
        <v>1</v>
      </c>
      <c r="O26" s="8" t="s">
        <v>23</v>
      </c>
      <c r="P26" s="7">
        <f t="shared" si="0"/>
        <v>35.5</v>
      </c>
      <c r="Q26" s="34">
        <f t="shared" si="1"/>
        <v>-1</v>
      </c>
      <c r="R26" s="9">
        <f t="shared" si="2"/>
        <v>-6.3047500000000003</v>
      </c>
      <c r="S26" s="10">
        <f t="shared" si="3"/>
        <v>29.195250000000001</v>
      </c>
      <c r="T26" s="11">
        <f t="shared" si="4"/>
        <v>0.41666666666666669</v>
      </c>
      <c r="U26" s="12">
        <f t="shared" si="5"/>
        <v>-0.17759859154929572</v>
      </c>
      <c r="V26">
        <f>COUNTIF($L$2:L26,1)</f>
        <v>10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43592</v>
      </c>
      <c r="C27" s="3" t="s">
        <v>101</v>
      </c>
      <c r="D27" s="3" t="s">
        <v>67</v>
      </c>
      <c r="E27" s="3">
        <v>1</v>
      </c>
      <c r="F27" s="3" t="s">
        <v>68</v>
      </c>
      <c r="G27" s="3" t="s">
        <v>33</v>
      </c>
      <c r="H27" s="3" t="s">
        <v>26</v>
      </c>
      <c r="I27" s="3" t="s">
        <v>31</v>
      </c>
      <c r="J27" s="5" t="s">
        <v>15</v>
      </c>
      <c r="K27" s="27"/>
      <c r="L27" s="6" t="s">
        <v>16</v>
      </c>
      <c r="M27" s="7">
        <v>4.75</v>
      </c>
      <c r="N27" s="7">
        <v>1</v>
      </c>
      <c r="O27" s="8" t="s">
        <v>23</v>
      </c>
      <c r="P27" s="7">
        <f t="shared" si="0"/>
        <v>36.5</v>
      </c>
      <c r="Q27" s="34">
        <f t="shared" si="1"/>
        <v>-1</v>
      </c>
      <c r="R27" s="9">
        <f t="shared" si="2"/>
        <v>-7.3047500000000003</v>
      </c>
      <c r="S27" s="10">
        <f t="shared" si="3"/>
        <v>29.195250000000001</v>
      </c>
      <c r="T27" s="11">
        <f t="shared" si="4"/>
        <v>0.4</v>
      </c>
      <c r="U27" s="12">
        <f t="shared" si="5"/>
        <v>-0.20013013698630133</v>
      </c>
      <c r="V27">
        <f>COUNTIF($L$2:L27,1)</f>
        <v>10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6.5" customHeight="1" x14ac:dyDescent="0.2">
      <c r="A28" s="3">
        <v>26</v>
      </c>
      <c r="B28" s="4">
        <v>43592</v>
      </c>
      <c r="C28" s="3" t="s">
        <v>101</v>
      </c>
      <c r="D28" s="3" t="s">
        <v>67</v>
      </c>
      <c r="E28" s="3">
        <v>1</v>
      </c>
      <c r="F28" s="3" t="s">
        <v>103</v>
      </c>
      <c r="G28" s="3" t="s">
        <v>25</v>
      </c>
      <c r="H28" s="3" t="s">
        <v>26</v>
      </c>
      <c r="I28" s="3" t="s">
        <v>31</v>
      </c>
      <c r="J28" s="5" t="s">
        <v>15</v>
      </c>
      <c r="K28" s="27"/>
      <c r="L28" s="6" t="s">
        <v>16</v>
      </c>
      <c r="M28" s="7">
        <v>15</v>
      </c>
      <c r="N28" s="7">
        <v>0.5</v>
      </c>
      <c r="O28" s="8" t="s">
        <v>23</v>
      </c>
      <c r="P28" s="7">
        <f t="shared" si="0"/>
        <v>37</v>
      </c>
      <c r="Q28" s="34">
        <f t="shared" si="1"/>
        <v>-0.5</v>
      </c>
      <c r="R28" s="9">
        <f t="shared" si="2"/>
        <v>-7.8047500000000003</v>
      </c>
      <c r="S28" s="10">
        <f t="shared" si="3"/>
        <v>29.195250000000001</v>
      </c>
      <c r="T28" s="11">
        <f t="shared" si="4"/>
        <v>0.38461538461538464</v>
      </c>
      <c r="U28" s="12">
        <f t="shared" si="5"/>
        <v>-0.21093918918918914</v>
      </c>
      <c r="V28">
        <f>COUNTIF($L$2:L28,1)</f>
        <v>10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43594</v>
      </c>
      <c r="C29" s="3" t="s">
        <v>104</v>
      </c>
      <c r="D29" s="3" t="s">
        <v>30</v>
      </c>
      <c r="E29" s="3">
        <v>1</v>
      </c>
      <c r="F29" s="3" t="s">
        <v>52</v>
      </c>
      <c r="G29" s="3" t="s">
        <v>28</v>
      </c>
      <c r="H29" s="3" t="s">
        <v>29</v>
      </c>
      <c r="I29" s="3" t="s">
        <v>14</v>
      </c>
      <c r="J29" s="5" t="s">
        <v>50</v>
      </c>
      <c r="K29" s="27"/>
      <c r="L29" s="6" t="s">
        <v>16</v>
      </c>
      <c r="M29" s="7">
        <v>2.1</v>
      </c>
      <c r="N29" s="7">
        <v>1.5</v>
      </c>
      <c r="O29" s="8" t="s">
        <v>15</v>
      </c>
      <c r="P29" s="7">
        <f t="shared" si="0"/>
        <v>38.5</v>
      </c>
      <c r="Q29" s="34">
        <f t="shared" si="1"/>
        <v>-1.5</v>
      </c>
      <c r="R29" s="9">
        <f t="shared" si="2"/>
        <v>-9.3047500000000003</v>
      </c>
      <c r="S29" s="10">
        <f t="shared" si="3"/>
        <v>29.195250000000001</v>
      </c>
      <c r="T29" s="11">
        <f t="shared" si="4"/>
        <v>0.37037037037037035</v>
      </c>
      <c r="U29" s="12">
        <f t="shared" si="5"/>
        <v>-0.24168181818181814</v>
      </c>
      <c r="V29">
        <f>COUNTIF($L$2:L29,1)</f>
        <v>10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" customHeight="1" x14ac:dyDescent="0.2">
      <c r="A30" s="3">
        <v>28</v>
      </c>
      <c r="B30" s="4">
        <v>43595</v>
      </c>
      <c r="C30" s="3" t="s">
        <v>105</v>
      </c>
      <c r="D30" s="3" t="s">
        <v>32</v>
      </c>
      <c r="E30" s="3">
        <v>1</v>
      </c>
      <c r="F30" s="3" t="s">
        <v>106</v>
      </c>
      <c r="G30" s="3" t="s">
        <v>25</v>
      </c>
      <c r="H30" s="3" t="s">
        <v>29</v>
      </c>
      <c r="I30" s="3" t="s">
        <v>31</v>
      </c>
      <c r="J30" s="5" t="s">
        <v>47</v>
      </c>
      <c r="K30" s="27" t="s">
        <v>107</v>
      </c>
      <c r="L30" s="6" t="s">
        <v>16</v>
      </c>
      <c r="M30" s="7">
        <v>1.9</v>
      </c>
      <c r="N30" s="7">
        <v>2</v>
      </c>
      <c r="O30" s="8" t="s">
        <v>15</v>
      </c>
      <c r="P30" s="7">
        <f t="shared" si="0"/>
        <v>40.5</v>
      </c>
      <c r="Q30" s="34">
        <f t="shared" si="1"/>
        <v>-2</v>
      </c>
      <c r="R30" s="9">
        <f t="shared" si="2"/>
        <v>-11.30475</v>
      </c>
      <c r="S30" s="10">
        <f t="shared" si="3"/>
        <v>29.195250000000001</v>
      </c>
      <c r="T30" s="11">
        <f t="shared" si="4"/>
        <v>0.35714285714285715</v>
      </c>
      <c r="U30" s="12">
        <f t="shared" si="5"/>
        <v>-0.27912962962962962</v>
      </c>
      <c r="V30">
        <f>COUNTIF($L$2:L30,1)</f>
        <v>10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" customHeight="1" x14ac:dyDescent="0.2">
      <c r="A31" s="3">
        <v>29</v>
      </c>
      <c r="B31" s="4">
        <v>43596</v>
      </c>
      <c r="C31" s="3" t="s">
        <v>108</v>
      </c>
      <c r="D31" s="3" t="s">
        <v>44</v>
      </c>
      <c r="E31" s="3">
        <v>1</v>
      </c>
      <c r="F31" s="3" t="s">
        <v>36</v>
      </c>
      <c r="G31" s="3" t="s">
        <v>28</v>
      </c>
      <c r="H31" s="3" t="s">
        <v>27</v>
      </c>
      <c r="I31" s="3" t="s">
        <v>14</v>
      </c>
      <c r="J31" s="5" t="s">
        <v>109</v>
      </c>
      <c r="K31" s="27"/>
      <c r="L31" s="6" t="s">
        <v>16</v>
      </c>
      <c r="M31" s="7">
        <v>1.95</v>
      </c>
      <c r="N31" s="7">
        <v>2</v>
      </c>
      <c r="O31" s="8" t="s">
        <v>15</v>
      </c>
      <c r="P31" s="7">
        <f t="shared" si="0"/>
        <v>42.5</v>
      </c>
      <c r="Q31" s="34">
        <f t="shared" si="1"/>
        <v>-2</v>
      </c>
      <c r="R31" s="9">
        <f t="shared" si="2"/>
        <v>-13.30475</v>
      </c>
      <c r="S31" s="10">
        <f t="shared" si="3"/>
        <v>29.195250000000001</v>
      </c>
      <c r="T31" s="11">
        <f t="shared" si="4"/>
        <v>0.34482758620689657</v>
      </c>
      <c r="U31" s="12">
        <f t="shared" si="5"/>
        <v>-0.31305294117647053</v>
      </c>
      <c r="V31">
        <f>COUNTIF($L$2:L31,1)</f>
        <v>10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43596</v>
      </c>
      <c r="C32" s="3" t="s">
        <v>110</v>
      </c>
      <c r="D32" s="3" t="s">
        <v>32</v>
      </c>
      <c r="E32" s="3">
        <v>1</v>
      </c>
      <c r="F32" s="3" t="s">
        <v>111</v>
      </c>
      <c r="G32" s="3" t="s">
        <v>25</v>
      </c>
      <c r="H32" s="3" t="s">
        <v>29</v>
      </c>
      <c r="I32" s="3" t="s">
        <v>14</v>
      </c>
      <c r="J32" s="13" t="s">
        <v>55</v>
      </c>
      <c r="K32" s="27"/>
      <c r="L32" s="6" t="s">
        <v>17</v>
      </c>
      <c r="M32" s="7">
        <v>2.12</v>
      </c>
      <c r="N32" s="7">
        <v>1</v>
      </c>
      <c r="O32" s="8" t="s">
        <v>15</v>
      </c>
      <c r="P32" s="7">
        <f t="shared" si="0"/>
        <v>43.5</v>
      </c>
      <c r="Q32" s="31">
        <f t="shared" si="1"/>
        <v>1.1200000000000001</v>
      </c>
      <c r="R32" s="9">
        <f t="shared" si="2"/>
        <v>-12.184750000000001</v>
      </c>
      <c r="S32" s="10">
        <f t="shared" si="3"/>
        <v>31.315249999999999</v>
      </c>
      <c r="T32" s="11">
        <f t="shared" si="4"/>
        <v>0.36666666666666664</v>
      </c>
      <c r="U32" s="12">
        <f t="shared" si="5"/>
        <v>-0.28010919540229889</v>
      </c>
      <c r="V32">
        <f>COUNTIF($L$2:L32,1)</f>
        <v>11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7.75" customHeight="1" x14ac:dyDescent="0.2">
      <c r="A33" s="3">
        <v>31</v>
      </c>
      <c r="B33" s="4">
        <v>43596</v>
      </c>
      <c r="C33" s="3" t="s">
        <v>112</v>
      </c>
      <c r="D33" s="3" t="s">
        <v>32</v>
      </c>
      <c r="E33" s="3">
        <v>2</v>
      </c>
      <c r="F33" s="3" t="s">
        <v>113</v>
      </c>
      <c r="G33" s="3" t="s">
        <v>33</v>
      </c>
      <c r="H33" s="3" t="s">
        <v>26</v>
      </c>
      <c r="I33" s="3" t="s">
        <v>14</v>
      </c>
      <c r="J33" s="5" t="s">
        <v>114</v>
      </c>
      <c r="K33" s="27" t="s">
        <v>69</v>
      </c>
      <c r="L33" s="6" t="s">
        <v>16</v>
      </c>
      <c r="M33" s="7">
        <v>2.09</v>
      </c>
      <c r="N33" s="7">
        <v>3</v>
      </c>
      <c r="O33" s="8" t="s">
        <v>23</v>
      </c>
      <c r="P33" s="7">
        <f t="shared" si="0"/>
        <v>46.5</v>
      </c>
      <c r="Q33" s="34">
        <f t="shared" si="1"/>
        <v>-3</v>
      </c>
      <c r="R33" s="9">
        <f t="shared" si="2"/>
        <v>-15.184750000000001</v>
      </c>
      <c r="S33" s="10">
        <f t="shared" si="3"/>
        <v>31.315249999999999</v>
      </c>
      <c r="T33" s="11">
        <f t="shared" si="4"/>
        <v>0.35483870967741937</v>
      </c>
      <c r="U33" s="12">
        <f t="shared" si="5"/>
        <v>-0.32655376344086023</v>
      </c>
      <c r="V33">
        <f>COUNTIF($L$2:L33,1)</f>
        <v>11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" customHeight="1" x14ac:dyDescent="0.2">
      <c r="A34" s="3">
        <v>32</v>
      </c>
      <c r="B34" s="4">
        <v>43596</v>
      </c>
      <c r="C34" s="3" t="s">
        <v>51</v>
      </c>
      <c r="D34" s="3" t="s">
        <v>32</v>
      </c>
      <c r="E34" s="3">
        <v>6</v>
      </c>
      <c r="F34" s="3">
        <v>1</v>
      </c>
      <c r="G34" s="3" t="s">
        <v>33</v>
      </c>
      <c r="H34" s="3" t="s">
        <v>26</v>
      </c>
      <c r="I34" s="3" t="s">
        <v>14</v>
      </c>
      <c r="J34" s="5" t="s">
        <v>115</v>
      </c>
      <c r="K34" s="27" t="s">
        <v>116</v>
      </c>
      <c r="L34" s="6" t="s">
        <v>16</v>
      </c>
      <c r="M34" s="7">
        <v>6.01</v>
      </c>
      <c r="N34" s="7">
        <v>0.5</v>
      </c>
      <c r="O34" s="8" t="s">
        <v>23</v>
      </c>
      <c r="P34" s="7">
        <f t="shared" si="0"/>
        <v>47</v>
      </c>
      <c r="Q34" s="34">
        <f t="shared" si="1"/>
        <v>-0.5</v>
      </c>
      <c r="R34" s="9">
        <f t="shared" si="2"/>
        <v>-15.684750000000001</v>
      </c>
      <c r="S34" s="10">
        <f t="shared" si="3"/>
        <v>31.315249999999999</v>
      </c>
      <c r="T34" s="11">
        <f t="shared" si="4"/>
        <v>0.34375</v>
      </c>
      <c r="U34" s="12">
        <f t="shared" si="5"/>
        <v>-0.33371808510638301</v>
      </c>
      <c r="V34">
        <f>COUNTIF($L$2:L34,1)</f>
        <v>11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43596</v>
      </c>
      <c r="C35" s="3" t="s">
        <v>117</v>
      </c>
      <c r="D35" s="3" t="s">
        <v>32</v>
      </c>
      <c r="E35" s="3">
        <v>2</v>
      </c>
      <c r="F35" s="3" t="s">
        <v>40</v>
      </c>
      <c r="G35" s="3" t="s">
        <v>25</v>
      </c>
      <c r="H35" s="3" t="s">
        <v>26</v>
      </c>
      <c r="I35" s="3" t="s">
        <v>14</v>
      </c>
      <c r="J35" s="13" t="s">
        <v>118</v>
      </c>
      <c r="K35" s="27"/>
      <c r="L35" s="6" t="s">
        <v>17</v>
      </c>
      <c r="M35" s="7">
        <v>2.38</v>
      </c>
      <c r="N35" s="7">
        <v>1</v>
      </c>
      <c r="O35" s="8" t="s">
        <v>23</v>
      </c>
      <c r="P35" s="7">
        <f t="shared" si="0"/>
        <v>48</v>
      </c>
      <c r="Q35" s="31">
        <f t="shared" si="1"/>
        <v>1.2609999999999997</v>
      </c>
      <c r="R35" s="9">
        <f t="shared" si="2"/>
        <v>-14.423750000000002</v>
      </c>
      <c r="S35" s="10">
        <f t="shared" si="3"/>
        <v>33.576250000000002</v>
      </c>
      <c r="T35" s="11">
        <f t="shared" si="4"/>
        <v>0.36363636363636365</v>
      </c>
      <c r="U35" s="12">
        <f t="shared" si="5"/>
        <v>-0.30049479166666665</v>
      </c>
      <c r="V35">
        <f>COUNTIF($L$2:L35,1)</f>
        <v>12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" customHeight="1" x14ac:dyDescent="0.2">
      <c r="A36" s="3">
        <v>34</v>
      </c>
      <c r="B36" s="4">
        <v>43596</v>
      </c>
      <c r="C36" s="3" t="s">
        <v>119</v>
      </c>
      <c r="D36" s="3" t="s">
        <v>32</v>
      </c>
      <c r="E36" s="3">
        <v>1</v>
      </c>
      <c r="F36" s="3">
        <v>1</v>
      </c>
      <c r="G36" s="3" t="s">
        <v>33</v>
      </c>
      <c r="H36" s="3" t="s">
        <v>29</v>
      </c>
      <c r="I36" s="3" t="s">
        <v>31</v>
      </c>
      <c r="J36" s="5" t="s">
        <v>41</v>
      </c>
      <c r="K36" s="27" t="s">
        <v>69</v>
      </c>
      <c r="L36" s="6" t="s">
        <v>16</v>
      </c>
      <c r="M36" s="7">
        <v>2.52</v>
      </c>
      <c r="N36" s="7">
        <v>2</v>
      </c>
      <c r="O36" s="8" t="s">
        <v>15</v>
      </c>
      <c r="P36" s="7">
        <f t="shared" si="0"/>
        <v>50</v>
      </c>
      <c r="Q36" s="34">
        <f t="shared" si="1"/>
        <v>-2</v>
      </c>
      <c r="R36" s="9">
        <f t="shared" si="2"/>
        <v>-16.423750000000002</v>
      </c>
      <c r="S36" s="10">
        <f t="shared" si="3"/>
        <v>33.576250000000002</v>
      </c>
      <c r="T36" s="11">
        <f t="shared" si="4"/>
        <v>0.35294117647058826</v>
      </c>
      <c r="U36" s="12">
        <f t="shared" si="5"/>
        <v>-0.32847499999999996</v>
      </c>
      <c r="V36">
        <f>COUNTIF($L$2:L36,1)</f>
        <v>12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.75" customHeight="1" x14ac:dyDescent="0.2">
      <c r="A37" s="3">
        <v>35</v>
      </c>
      <c r="B37" s="4">
        <v>43596</v>
      </c>
      <c r="C37" s="3" t="s">
        <v>120</v>
      </c>
      <c r="D37" s="3" t="s">
        <v>32</v>
      </c>
      <c r="E37" s="3">
        <v>1</v>
      </c>
      <c r="F37" s="3">
        <v>1</v>
      </c>
      <c r="G37" s="3" t="s">
        <v>25</v>
      </c>
      <c r="H37" s="3" t="s">
        <v>26</v>
      </c>
      <c r="I37" s="3" t="s">
        <v>31</v>
      </c>
      <c r="J37" s="5" t="s">
        <v>41</v>
      </c>
      <c r="K37" s="27"/>
      <c r="L37" s="6" t="s">
        <v>16</v>
      </c>
      <c r="M37" s="7">
        <v>2.6</v>
      </c>
      <c r="N37" s="7">
        <v>1</v>
      </c>
      <c r="O37" s="8" t="s">
        <v>23</v>
      </c>
      <c r="P37" s="7">
        <f t="shared" si="0"/>
        <v>51</v>
      </c>
      <c r="Q37" s="34">
        <f t="shared" si="1"/>
        <v>-1</v>
      </c>
      <c r="R37" s="9">
        <f t="shared" si="2"/>
        <v>-17.423750000000002</v>
      </c>
      <c r="S37" s="10">
        <f t="shared" si="3"/>
        <v>33.576250000000002</v>
      </c>
      <c r="T37" s="11">
        <f t="shared" si="4"/>
        <v>0.34285714285714286</v>
      </c>
      <c r="U37" s="12">
        <f t="shared" si="5"/>
        <v>-0.34164215686274507</v>
      </c>
      <c r="V37">
        <f>COUNTIF($L$2:L37,1)</f>
        <v>12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36</v>
      </c>
      <c r="B38" s="4">
        <v>43597</v>
      </c>
      <c r="C38" s="3" t="s">
        <v>121</v>
      </c>
      <c r="D38" s="3" t="s">
        <v>32</v>
      </c>
      <c r="E38" s="3">
        <v>1</v>
      </c>
      <c r="F38" s="3" t="s">
        <v>42</v>
      </c>
      <c r="G38" s="3" t="s">
        <v>28</v>
      </c>
      <c r="H38" s="3" t="s">
        <v>26</v>
      </c>
      <c r="I38" s="3" t="s">
        <v>31</v>
      </c>
      <c r="J38" s="5" t="s">
        <v>35</v>
      </c>
      <c r="K38" s="27"/>
      <c r="L38" s="6" t="s">
        <v>16</v>
      </c>
      <c r="M38" s="7">
        <v>2.0499999999999998</v>
      </c>
      <c r="N38" s="7">
        <v>1</v>
      </c>
      <c r="O38" s="8" t="s">
        <v>23</v>
      </c>
      <c r="P38" s="7">
        <f t="shared" si="0"/>
        <v>52</v>
      </c>
      <c r="Q38" s="34">
        <f t="shared" si="1"/>
        <v>-1</v>
      </c>
      <c r="R38" s="9">
        <f t="shared" si="2"/>
        <v>-18.423750000000002</v>
      </c>
      <c r="S38" s="10">
        <f t="shared" si="3"/>
        <v>33.576250000000002</v>
      </c>
      <c r="T38" s="11">
        <f t="shared" si="4"/>
        <v>0.33333333333333331</v>
      </c>
      <c r="U38" s="12">
        <f t="shared" si="5"/>
        <v>-0.35430288461538456</v>
      </c>
      <c r="V38">
        <f>COUNTIF($L$2:L38,1)</f>
        <v>12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38.25" x14ac:dyDescent="0.2">
      <c r="A39" s="3">
        <v>37</v>
      </c>
      <c r="B39" s="4">
        <v>43597</v>
      </c>
      <c r="C39" s="3" t="s">
        <v>122</v>
      </c>
      <c r="D39" s="3" t="s">
        <v>32</v>
      </c>
      <c r="E39" s="3">
        <v>3</v>
      </c>
      <c r="F39" s="3" t="s">
        <v>123</v>
      </c>
      <c r="G39" s="3" t="s">
        <v>25</v>
      </c>
      <c r="H39" s="3" t="s">
        <v>34</v>
      </c>
      <c r="I39" s="3" t="s">
        <v>14</v>
      </c>
      <c r="J39" s="32" t="s">
        <v>124</v>
      </c>
      <c r="K39" s="27"/>
      <c r="L39" s="6" t="s">
        <v>16</v>
      </c>
      <c r="M39" s="7">
        <v>2.6</v>
      </c>
      <c r="N39" s="7">
        <v>1.5</v>
      </c>
      <c r="O39" s="8" t="s">
        <v>23</v>
      </c>
      <c r="P39" s="7">
        <f t="shared" si="0"/>
        <v>53.5</v>
      </c>
      <c r="Q39" s="34">
        <f t="shared" si="1"/>
        <v>-1.5</v>
      </c>
      <c r="R39" s="28">
        <f t="shared" si="2"/>
        <v>-19.923750000000002</v>
      </c>
      <c r="S39" s="29">
        <f t="shared" si="3"/>
        <v>33.576250000000002</v>
      </c>
      <c r="T39" s="30">
        <f t="shared" si="4"/>
        <v>0.32432432432432434</v>
      </c>
      <c r="U39" s="12">
        <f t="shared" si="5"/>
        <v>-0.37240654205607471</v>
      </c>
      <c r="V39">
        <f>COUNTIF($L$2:L39,1)</f>
        <v>12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43602</v>
      </c>
      <c r="C40" s="3" t="s">
        <v>125</v>
      </c>
      <c r="D40" s="3" t="s">
        <v>32</v>
      </c>
      <c r="E40" s="3">
        <v>2</v>
      </c>
      <c r="F40" s="3" t="s">
        <v>126</v>
      </c>
      <c r="G40" s="3" t="s">
        <v>25</v>
      </c>
      <c r="H40" s="3" t="s">
        <v>26</v>
      </c>
      <c r="I40" s="3" t="s">
        <v>14</v>
      </c>
      <c r="J40" s="13" t="s">
        <v>127</v>
      </c>
      <c r="K40" s="27" t="s">
        <v>128</v>
      </c>
      <c r="L40" s="6" t="s">
        <v>16</v>
      </c>
      <c r="M40" s="7">
        <v>2.8</v>
      </c>
      <c r="N40" s="7">
        <v>1.5</v>
      </c>
      <c r="O40" s="8" t="s">
        <v>23</v>
      </c>
      <c r="P40" s="7">
        <f t="shared" si="0"/>
        <v>55</v>
      </c>
      <c r="Q40" s="34">
        <f t="shared" si="1"/>
        <v>-1.5</v>
      </c>
      <c r="R40" s="9">
        <f t="shared" si="2"/>
        <v>-21.423750000000002</v>
      </c>
      <c r="S40" s="10">
        <f t="shared" si="3"/>
        <v>33.576250000000002</v>
      </c>
      <c r="T40" s="11">
        <f t="shared" si="4"/>
        <v>0.31578947368421051</v>
      </c>
      <c r="U40" s="12">
        <f t="shared" si="5"/>
        <v>-0.38952272727272724</v>
      </c>
      <c r="V40">
        <f>COUNTIF($L$2:L40,1)</f>
        <v>12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39</v>
      </c>
      <c r="B41" s="4">
        <v>43602</v>
      </c>
      <c r="C41" s="3" t="s">
        <v>129</v>
      </c>
      <c r="D41" s="3" t="s">
        <v>32</v>
      </c>
      <c r="E41" s="3">
        <v>1</v>
      </c>
      <c r="F41" s="3" t="s">
        <v>130</v>
      </c>
      <c r="G41" s="3" t="s">
        <v>25</v>
      </c>
      <c r="H41" s="3" t="s">
        <v>29</v>
      </c>
      <c r="I41" s="3" t="s">
        <v>14</v>
      </c>
      <c r="J41" s="13" t="s">
        <v>93</v>
      </c>
      <c r="K41" s="27"/>
      <c r="L41" s="6" t="s">
        <v>17</v>
      </c>
      <c r="M41" s="7">
        <v>1.9610000000000001</v>
      </c>
      <c r="N41" s="7">
        <v>2.5</v>
      </c>
      <c r="O41" s="8" t="s">
        <v>15</v>
      </c>
      <c r="P41" s="7">
        <f t="shared" si="0"/>
        <v>57.5</v>
      </c>
      <c r="Q41" s="31">
        <f t="shared" si="1"/>
        <v>2.4024999999999999</v>
      </c>
      <c r="R41" s="9">
        <f t="shared" si="2"/>
        <v>-19.021250000000002</v>
      </c>
      <c r="S41" s="10">
        <f t="shared" si="3"/>
        <v>38.478749999999998</v>
      </c>
      <c r="T41" s="11">
        <f t="shared" si="4"/>
        <v>0.33333333333333331</v>
      </c>
      <c r="U41" s="12">
        <f t="shared" si="5"/>
        <v>-0.33080434782608698</v>
      </c>
      <c r="V41">
        <f>COUNTIF($L$2:L41,1)</f>
        <v>13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43603</v>
      </c>
      <c r="C42" s="3" t="s">
        <v>131</v>
      </c>
      <c r="D42" s="3" t="s">
        <v>32</v>
      </c>
      <c r="E42" s="3">
        <v>2</v>
      </c>
      <c r="F42" s="3" t="s">
        <v>132</v>
      </c>
      <c r="G42" s="3" t="s">
        <v>33</v>
      </c>
      <c r="H42" s="3" t="s">
        <v>34</v>
      </c>
      <c r="I42" s="3" t="s">
        <v>14</v>
      </c>
      <c r="J42" s="13" t="s">
        <v>133</v>
      </c>
      <c r="K42" s="27"/>
      <c r="L42" s="6" t="s">
        <v>17</v>
      </c>
      <c r="M42" s="7">
        <v>2.3199999999999998</v>
      </c>
      <c r="N42" s="7">
        <v>1</v>
      </c>
      <c r="O42" s="8" t="s">
        <v>23</v>
      </c>
      <c r="P42" s="7">
        <f t="shared" si="0"/>
        <v>58.5</v>
      </c>
      <c r="Q42" s="31">
        <f t="shared" si="1"/>
        <v>1.2039999999999997</v>
      </c>
      <c r="R42" s="9">
        <f t="shared" si="2"/>
        <v>-17.817250000000001</v>
      </c>
      <c r="S42" s="10">
        <f t="shared" si="3"/>
        <v>40.682749999999999</v>
      </c>
      <c r="T42" s="11">
        <f t="shared" si="4"/>
        <v>0.35</v>
      </c>
      <c r="U42" s="12">
        <f t="shared" si="5"/>
        <v>-0.30456837606837611</v>
      </c>
      <c r="V42">
        <f>COUNTIF($L$2:L42,1)</f>
        <v>14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38.25" x14ac:dyDescent="0.2">
      <c r="A43" s="3">
        <v>41</v>
      </c>
      <c r="B43" s="4">
        <v>43603</v>
      </c>
      <c r="C43" s="3" t="s">
        <v>134</v>
      </c>
      <c r="D43" s="3" t="s">
        <v>32</v>
      </c>
      <c r="E43" s="3">
        <v>3</v>
      </c>
      <c r="F43" s="3" t="s">
        <v>39</v>
      </c>
      <c r="G43" s="3" t="s">
        <v>33</v>
      </c>
      <c r="H43" s="3" t="s">
        <v>26</v>
      </c>
      <c r="I43" s="3" t="s">
        <v>14</v>
      </c>
      <c r="J43" s="13" t="s">
        <v>135</v>
      </c>
      <c r="K43" s="27"/>
      <c r="L43" s="6" t="s">
        <v>17</v>
      </c>
      <c r="M43" s="7">
        <v>2.1</v>
      </c>
      <c r="N43" s="7">
        <v>3</v>
      </c>
      <c r="O43" s="8" t="s">
        <v>23</v>
      </c>
      <c r="P43" s="7">
        <f t="shared" si="0"/>
        <v>61.5</v>
      </c>
      <c r="Q43" s="31">
        <f t="shared" si="1"/>
        <v>2.9850000000000003</v>
      </c>
      <c r="R43" s="9">
        <f t="shared" si="2"/>
        <v>-14.832250000000002</v>
      </c>
      <c r="S43" s="10">
        <f t="shared" si="3"/>
        <v>46.667749999999998</v>
      </c>
      <c r="T43" s="11">
        <f t="shared" si="4"/>
        <v>0.36585365853658536</v>
      </c>
      <c r="U43" s="12">
        <f t="shared" si="5"/>
        <v>-0.24117479674796752</v>
      </c>
      <c r="V43">
        <f>COUNTIF($L$2:L43,1)</f>
        <v>15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42</v>
      </c>
      <c r="B44" s="4">
        <v>43603</v>
      </c>
      <c r="C44" s="3" t="s">
        <v>136</v>
      </c>
      <c r="D44" s="3" t="s">
        <v>32</v>
      </c>
      <c r="E44" s="3">
        <v>2</v>
      </c>
      <c r="F44" s="3" t="s">
        <v>137</v>
      </c>
      <c r="G44" s="3" t="s">
        <v>33</v>
      </c>
      <c r="H44" s="3" t="s">
        <v>34</v>
      </c>
      <c r="I44" s="3" t="s">
        <v>14</v>
      </c>
      <c r="J44" s="13" t="s">
        <v>138</v>
      </c>
      <c r="K44" s="27"/>
      <c r="L44" s="6" t="s">
        <v>17</v>
      </c>
      <c r="M44" s="7">
        <v>2.54</v>
      </c>
      <c r="N44" s="7">
        <v>1.5</v>
      </c>
      <c r="O44" s="8" t="s">
        <v>23</v>
      </c>
      <c r="P44" s="7">
        <f t="shared" si="0"/>
        <v>63</v>
      </c>
      <c r="Q44" s="31">
        <f t="shared" si="1"/>
        <v>2.1194999999999999</v>
      </c>
      <c r="R44" s="9">
        <f t="shared" si="2"/>
        <v>-12.712750000000002</v>
      </c>
      <c r="S44" s="10">
        <f t="shared" si="3"/>
        <v>50.28725</v>
      </c>
      <c r="T44" s="11">
        <f t="shared" si="4"/>
        <v>0.38095238095238093</v>
      </c>
      <c r="U44" s="12">
        <f t="shared" si="5"/>
        <v>-0.20178968253968255</v>
      </c>
      <c r="V44">
        <f>COUNTIF($L$2:L44,1)</f>
        <v>16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43603</v>
      </c>
      <c r="C45" s="3" t="s">
        <v>139</v>
      </c>
      <c r="D45" s="3" t="s">
        <v>32</v>
      </c>
      <c r="E45" s="3">
        <v>2</v>
      </c>
      <c r="F45" s="3" t="s">
        <v>140</v>
      </c>
      <c r="G45" s="3" t="s">
        <v>25</v>
      </c>
      <c r="H45" s="3" t="s">
        <v>27</v>
      </c>
      <c r="I45" s="3" t="s">
        <v>14</v>
      </c>
      <c r="J45" s="32" t="s">
        <v>141</v>
      </c>
      <c r="K45" s="27" t="s">
        <v>142</v>
      </c>
      <c r="L45" s="6" t="s">
        <v>16</v>
      </c>
      <c r="M45" s="7">
        <v>2.17</v>
      </c>
      <c r="N45" s="7">
        <v>1</v>
      </c>
      <c r="O45" s="8" t="s">
        <v>15</v>
      </c>
      <c r="P45" s="7">
        <f t="shared" si="0"/>
        <v>64</v>
      </c>
      <c r="Q45" s="34">
        <f t="shared" si="1"/>
        <v>-1</v>
      </c>
      <c r="R45" s="9">
        <f t="shared" si="2"/>
        <v>-13.712750000000002</v>
      </c>
      <c r="S45" s="10">
        <f t="shared" si="3"/>
        <v>50.28725</v>
      </c>
      <c r="T45" s="11">
        <f t="shared" si="4"/>
        <v>0.37209302325581395</v>
      </c>
      <c r="U45" s="12">
        <f t="shared" si="5"/>
        <v>-0.21426171875</v>
      </c>
      <c r="V45">
        <f>COUNTIF($L$2:L45,1)</f>
        <v>16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43603</v>
      </c>
      <c r="C46" s="3" t="s">
        <v>143</v>
      </c>
      <c r="D46" s="3" t="s">
        <v>32</v>
      </c>
      <c r="E46" s="3">
        <v>2</v>
      </c>
      <c r="F46" s="3" t="s">
        <v>144</v>
      </c>
      <c r="G46" s="3" t="s">
        <v>25</v>
      </c>
      <c r="H46" s="3" t="s">
        <v>26</v>
      </c>
      <c r="I46" s="3" t="s">
        <v>14</v>
      </c>
      <c r="J46" s="13" t="s">
        <v>145</v>
      </c>
      <c r="K46" s="27"/>
      <c r="L46" s="6" t="s">
        <v>17</v>
      </c>
      <c r="M46" s="7">
        <v>2.21</v>
      </c>
      <c r="N46" s="7">
        <v>2</v>
      </c>
      <c r="O46" s="8" t="s">
        <v>23</v>
      </c>
      <c r="P46" s="7">
        <f t="shared" si="0"/>
        <v>66</v>
      </c>
      <c r="Q46" s="31">
        <f t="shared" si="1"/>
        <v>2.1989999999999998</v>
      </c>
      <c r="R46" s="9">
        <f t="shared" si="2"/>
        <v>-11.513750000000002</v>
      </c>
      <c r="S46" s="10">
        <f t="shared" si="3"/>
        <v>54.486249999999998</v>
      </c>
      <c r="T46" s="11">
        <f t="shared" si="4"/>
        <v>0.38636363636363635</v>
      </c>
      <c r="U46" s="12">
        <f t="shared" si="5"/>
        <v>-0.17445075757575759</v>
      </c>
      <c r="V46">
        <f>COUNTIF($L$2:L46,1)</f>
        <v>17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9.25" customHeight="1" x14ac:dyDescent="0.2">
      <c r="A47" s="3">
        <v>45</v>
      </c>
      <c r="B47" s="4">
        <v>43603</v>
      </c>
      <c r="C47" s="3" t="s">
        <v>146</v>
      </c>
      <c r="D47" s="3" t="s">
        <v>32</v>
      </c>
      <c r="E47" s="3">
        <v>2</v>
      </c>
      <c r="F47" s="3" t="s">
        <v>147</v>
      </c>
      <c r="G47" s="3" t="s">
        <v>25</v>
      </c>
      <c r="H47" s="3" t="s">
        <v>26</v>
      </c>
      <c r="I47" s="3" t="s">
        <v>14</v>
      </c>
      <c r="J47" s="32" t="s">
        <v>148</v>
      </c>
      <c r="K47" s="27" t="s">
        <v>149</v>
      </c>
      <c r="L47" s="6" t="s">
        <v>16</v>
      </c>
      <c r="M47" s="7">
        <v>2.4</v>
      </c>
      <c r="N47" s="7">
        <v>1</v>
      </c>
      <c r="O47" s="8" t="s">
        <v>23</v>
      </c>
      <c r="P47" s="7">
        <f t="shared" si="0"/>
        <v>67</v>
      </c>
      <c r="Q47" s="34">
        <f t="shared" si="1"/>
        <v>-1</v>
      </c>
      <c r="R47" s="9">
        <f t="shared" si="2"/>
        <v>-12.513750000000002</v>
      </c>
      <c r="S47" s="10">
        <f t="shared" si="3"/>
        <v>54.486249999999998</v>
      </c>
      <c r="T47" s="11">
        <f t="shared" si="4"/>
        <v>0.37777777777777777</v>
      </c>
      <c r="U47" s="12">
        <f t="shared" si="5"/>
        <v>-0.18677238805970151</v>
      </c>
      <c r="V47">
        <f>COUNTIF($L$2:L47,1)</f>
        <v>17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4.25" customHeight="1" x14ac:dyDescent="0.2">
      <c r="A48" s="3">
        <v>46</v>
      </c>
      <c r="B48" s="4">
        <v>43603</v>
      </c>
      <c r="C48" s="3" t="s">
        <v>150</v>
      </c>
      <c r="D48" s="3" t="s">
        <v>32</v>
      </c>
      <c r="E48" s="3">
        <v>1</v>
      </c>
      <c r="F48" s="3">
        <v>1</v>
      </c>
      <c r="G48" s="3" t="s">
        <v>25</v>
      </c>
      <c r="H48" s="3" t="s">
        <v>26</v>
      </c>
      <c r="I48" s="3" t="s">
        <v>31</v>
      </c>
      <c r="J48" s="5" t="s">
        <v>43</v>
      </c>
      <c r="K48" s="27" t="s">
        <v>69</v>
      </c>
      <c r="L48" s="6" t="s">
        <v>16</v>
      </c>
      <c r="M48" s="7">
        <v>3.75</v>
      </c>
      <c r="N48" s="7">
        <v>1</v>
      </c>
      <c r="O48" s="8" t="s">
        <v>23</v>
      </c>
      <c r="P48" s="7">
        <f t="shared" si="0"/>
        <v>68</v>
      </c>
      <c r="Q48" s="34">
        <f t="shared" si="1"/>
        <v>-1</v>
      </c>
      <c r="R48" s="9">
        <f t="shared" si="2"/>
        <v>-13.513750000000002</v>
      </c>
      <c r="S48" s="10">
        <f t="shared" si="3"/>
        <v>54.486249999999998</v>
      </c>
      <c r="T48" s="11">
        <f t="shared" si="4"/>
        <v>0.36956521739130432</v>
      </c>
      <c r="U48" s="12">
        <f t="shared" si="5"/>
        <v>-0.19873161764705885</v>
      </c>
      <c r="V48">
        <f>COUNTIF($L$2:L48,1)</f>
        <v>17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43604</v>
      </c>
      <c r="C49" s="3" t="s">
        <v>151</v>
      </c>
      <c r="D49" s="3" t="s">
        <v>32</v>
      </c>
      <c r="E49" s="3">
        <v>1</v>
      </c>
      <c r="F49" s="3">
        <v>2</v>
      </c>
      <c r="G49" s="3" t="s">
        <v>33</v>
      </c>
      <c r="H49" s="3" t="s">
        <v>34</v>
      </c>
      <c r="I49" s="3" t="s">
        <v>14</v>
      </c>
      <c r="J49" s="5" t="s">
        <v>152</v>
      </c>
      <c r="K49" s="27"/>
      <c r="L49" s="6" t="s">
        <v>16</v>
      </c>
      <c r="M49" s="7">
        <v>6</v>
      </c>
      <c r="N49" s="7">
        <v>0.5</v>
      </c>
      <c r="O49" s="8" t="s">
        <v>23</v>
      </c>
      <c r="P49" s="7">
        <f t="shared" si="0"/>
        <v>68.5</v>
      </c>
      <c r="Q49" s="34">
        <f t="shared" si="1"/>
        <v>-0.5</v>
      </c>
      <c r="R49" s="9">
        <f t="shared" si="2"/>
        <v>-14.013750000000002</v>
      </c>
      <c r="S49" s="10">
        <f t="shared" si="3"/>
        <v>54.486249999999998</v>
      </c>
      <c r="T49" s="11">
        <f t="shared" si="4"/>
        <v>0.36170212765957449</v>
      </c>
      <c r="U49" s="12">
        <f t="shared" si="5"/>
        <v>-0.20458029197080294</v>
      </c>
      <c r="V49">
        <f>COUNTIF($L$2:L49,1)</f>
        <v>17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48</v>
      </c>
      <c r="B50" s="4">
        <v>43604</v>
      </c>
      <c r="C50" s="3" t="s">
        <v>153</v>
      </c>
      <c r="D50" s="3" t="s">
        <v>32</v>
      </c>
      <c r="E50" s="3">
        <v>2</v>
      </c>
      <c r="F50" s="3" t="s">
        <v>154</v>
      </c>
      <c r="G50" s="3" t="s">
        <v>33</v>
      </c>
      <c r="H50" s="3" t="s">
        <v>34</v>
      </c>
      <c r="I50" s="3" t="s">
        <v>14</v>
      </c>
      <c r="J50" s="13" t="s">
        <v>155</v>
      </c>
      <c r="K50" s="27"/>
      <c r="L50" s="6" t="s">
        <v>17</v>
      </c>
      <c r="M50" s="7">
        <v>2.75</v>
      </c>
      <c r="N50" s="7">
        <v>1</v>
      </c>
      <c r="O50" s="8" t="s">
        <v>23</v>
      </c>
      <c r="P50" s="7">
        <f t="shared" si="0"/>
        <v>69.5</v>
      </c>
      <c r="Q50" s="31">
        <f t="shared" si="1"/>
        <v>1.6124999999999998</v>
      </c>
      <c r="R50" s="9">
        <f t="shared" si="2"/>
        <v>-12.401250000000001</v>
      </c>
      <c r="S50" s="10">
        <f t="shared" si="3"/>
        <v>57.098749999999995</v>
      </c>
      <c r="T50" s="11">
        <f t="shared" si="4"/>
        <v>0.375</v>
      </c>
      <c r="U50" s="12">
        <f t="shared" si="5"/>
        <v>-0.17843525179856121</v>
      </c>
      <c r="V50">
        <f>COUNTIF($L$2:L50,1)</f>
        <v>18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8" customHeight="1" x14ac:dyDescent="0.2">
      <c r="A51" s="3">
        <v>49</v>
      </c>
      <c r="B51" s="4">
        <v>43604</v>
      </c>
      <c r="C51" s="3" t="s">
        <v>156</v>
      </c>
      <c r="D51" s="3" t="s">
        <v>32</v>
      </c>
      <c r="E51" s="3">
        <v>1</v>
      </c>
      <c r="F51" s="3" t="s">
        <v>157</v>
      </c>
      <c r="G51" s="3" t="s">
        <v>25</v>
      </c>
      <c r="H51" s="3" t="s">
        <v>26</v>
      </c>
      <c r="I51" s="3" t="s">
        <v>14</v>
      </c>
      <c r="J51" s="13" t="s">
        <v>158</v>
      </c>
      <c r="K51" s="27"/>
      <c r="L51" s="6" t="s">
        <v>17</v>
      </c>
      <c r="M51" s="7">
        <v>2</v>
      </c>
      <c r="N51" s="7">
        <v>1</v>
      </c>
      <c r="O51" s="8" t="s">
        <v>23</v>
      </c>
      <c r="P51" s="7">
        <f t="shared" si="0"/>
        <v>70.5</v>
      </c>
      <c r="Q51" s="31">
        <f t="shared" si="1"/>
        <v>0.89999999999999991</v>
      </c>
      <c r="R51" s="9">
        <f t="shared" si="2"/>
        <v>-11.501250000000001</v>
      </c>
      <c r="S51" s="10">
        <f t="shared" si="3"/>
        <v>58.998750000000001</v>
      </c>
      <c r="T51" s="11">
        <f t="shared" si="4"/>
        <v>0.38775510204081631</v>
      </c>
      <c r="U51" s="12">
        <f t="shared" si="5"/>
        <v>-0.16313829787234041</v>
      </c>
      <c r="V51">
        <f>COUNTIF($L$2:L51,1)</f>
        <v>19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43604</v>
      </c>
      <c r="C52" s="3" t="s">
        <v>159</v>
      </c>
      <c r="D52" s="3" t="s">
        <v>32</v>
      </c>
      <c r="E52" s="3">
        <v>2</v>
      </c>
      <c r="F52" s="3" t="s">
        <v>160</v>
      </c>
      <c r="G52" s="3" t="s">
        <v>25</v>
      </c>
      <c r="H52" s="3" t="s">
        <v>26</v>
      </c>
      <c r="I52" s="3" t="s">
        <v>14</v>
      </c>
      <c r="J52" s="13" t="s">
        <v>133</v>
      </c>
      <c r="K52" s="27"/>
      <c r="L52" s="6" t="s">
        <v>17</v>
      </c>
      <c r="M52" s="7">
        <v>2.71</v>
      </c>
      <c r="N52" s="7">
        <v>1</v>
      </c>
      <c r="O52" s="8" t="s">
        <v>23</v>
      </c>
      <c r="P52" s="7">
        <f t="shared" si="0"/>
        <v>71.5</v>
      </c>
      <c r="Q52" s="31">
        <f t="shared" si="1"/>
        <v>1.5745</v>
      </c>
      <c r="R52" s="9">
        <f t="shared" si="2"/>
        <v>-9.9267500000000002</v>
      </c>
      <c r="S52" s="10">
        <f t="shared" si="3"/>
        <v>61.573250000000002</v>
      </c>
      <c r="T52" s="11">
        <f t="shared" si="4"/>
        <v>0.4</v>
      </c>
      <c r="U52" s="12">
        <f t="shared" si="5"/>
        <v>-0.13883566433566433</v>
      </c>
      <c r="V52">
        <f>COUNTIF($L$2:L52,1)</f>
        <v>20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5.5" x14ac:dyDescent="0.2">
      <c r="A53" s="3">
        <v>51</v>
      </c>
      <c r="B53" s="4">
        <v>43604</v>
      </c>
      <c r="C53" s="3" t="s">
        <v>161</v>
      </c>
      <c r="D53" s="3" t="s">
        <v>32</v>
      </c>
      <c r="E53" s="3">
        <v>2</v>
      </c>
      <c r="F53" s="3" t="s">
        <v>132</v>
      </c>
      <c r="G53" s="3" t="s">
        <v>25</v>
      </c>
      <c r="H53" s="3" t="s">
        <v>34</v>
      </c>
      <c r="I53" s="3" t="s">
        <v>14</v>
      </c>
      <c r="J53" s="13" t="s">
        <v>162</v>
      </c>
      <c r="K53" s="27"/>
      <c r="L53" s="6" t="s">
        <v>17</v>
      </c>
      <c r="M53" s="7">
        <v>3.02</v>
      </c>
      <c r="N53" s="7">
        <v>1.5</v>
      </c>
      <c r="O53" s="8" t="s">
        <v>23</v>
      </c>
      <c r="P53" s="7">
        <f t="shared" si="0"/>
        <v>73</v>
      </c>
      <c r="Q53" s="31">
        <f t="shared" si="1"/>
        <v>2.8034999999999997</v>
      </c>
      <c r="R53" s="9">
        <f t="shared" si="2"/>
        <v>-7.1232500000000005</v>
      </c>
      <c r="S53" s="10">
        <f t="shared" si="3"/>
        <v>65.876750000000001</v>
      </c>
      <c r="T53" s="11">
        <f t="shared" si="4"/>
        <v>0.41176470588235292</v>
      </c>
      <c r="U53" s="12">
        <f t="shared" si="5"/>
        <v>-9.7578767123287655E-2</v>
      </c>
      <c r="V53">
        <f>COUNTIF($L$2:L53,1)</f>
        <v>21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5.5" x14ac:dyDescent="0.2">
      <c r="A54" s="3">
        <v>52</v>
      </c>
      <c r="B54" s="4">
        <v>43604</v>
      </c>
      <c r="C54" s="3" t="s">
        <v>163</v>
      </c>
      <c r="D54" s="3" t="s">
        <v>32</v>
      </c>
      <c r="E54" s="3">
        <v>2</v>
      </c>
      <c r="F54" s="3" t="s">
        <v>164</v>
      </c>
      <c r="G54" s="3" t="s">
        <v>33</v>
      </c>
      <c r="H54" s="3" t="s">
        <v>37</v>
      </c>
      <c r="I54" s="3" t="s">
        <v>14</v>
      </c>
      <c r="J54" s="13" t="s">
        <v>165</v>
      </c>
      <c r="K54" s="27"/>
      <c r="L54" s="6" t="s">
        <v>17</v>
      </c>
      <c r="M54" s="7">
        <v>2.59</v>
      </c>
      <c r="N54" s="7">
        <v>1</v>
      </c>
      <c r="O54" s="8" t="s">
        <v>15</v>
      </c>
      <c r="P54" s="7">
        <f t="shared" si="0"/>
        <v>74</v>
      </c>
      <c r="Q54" s="31">
        <f t="shared" si="1"/>
        <v>1.5899999999999999</v>
      </c>
      <c r="R54" s="9">
        <f t="shared" si="2"/>
        <v>-5.5332500000000007</v>
      </c>
      <c r="S54" s="10">
        <f t="shared" si="3"/>
        <v>68.466750000000005</v>
      </c>
      <c r="T54" s="11">
        <f t="shared" si="4"/>
        <v>0.42307692307692307</v>
      </c>
      <c r="U54" s="12">
        <f t="shared" si="5"/>
        <v>-7.4773648648648591E-2</v>
      </c>
      <c r="V54">
        <f>COUNTIF($L$2:L54,1)</f>
        <v>22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38.25" x14ac:dyDescent="0.2">
      <c r="A55" s="3">
        <v>53</v>
      </c>
      <c r="B55" s="4">
        <v>43604</v>
      </c>
      <c r="C55" s="3" t="s">
        <v>166</v>
      </c>
      <c r="D55" s="3" t="s">
        <v>32</v>
      </c>
      <c r="E55" s="3">
        <v>3</v>
      </c>
      <c r="F55" s="3" t="s">
        <v>167</v>
      </c>
      <c r="G55" s="3" t="s">
        <v>25</v>
      </c>
      <c r="H55" s="3" t="s">
        <v>26</v>
      </c>
      <c r="I55" s="3" t="s">
        <v>14</v>
      </c>
      <c r="J55" s="13" t="s">
        <v>168</v>
      </c>
      <c r="K55" s="27"/>
      <c r="L55" s="6" t="s">
        <v>17</v>
      </c>
      <c r="M55" s="7">
        <v>2.5099999999999998</v>
      </c>
      <c r="N55" s="7">
        <v>2</v>
      </c>
      <c r="O55" s="8" t="s">
        <v>23</v>
      </c>
      <c r="P55" s="7">
        <f t="shared" si="0"/>
        <v>76</v>
      </c>
      <c r="Q55" s="31">
        <f t="shared" si="1"/>
        <v>2.7689999999999992</v>
      </c>
      <c r="R55" s="9">
        <f t="shared" si="2"/>
        <v>-2.7642500000000014</v>
      </c>
      <c r="S55" s="10">
        <f t="shared" si="3"/>
        <v>73.235749999999996</v>
      </c>
      <c r="T55" s="11">
        <f t="shared" si="4"/>
        <v>0.43396226415094341</v>
      </c>
      <c r="U55" s="12">
        <f t="shared" si="5"/>
        <v>-3.6371710526315847E-2</v>
      </c>
      <c r="V55">
        <f>COUNTIF($L$2:L55,1)</f>
        <v>23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43604</v>
      </c>
      <c r="C56" s="3" t="s">
        <v>169</v>
      </c>
      <c r="D56" s="3" t="s">
        <v>32</v>
      </c>
      <c r="E56" s="3">
        <v>2</v>
      </c>
      <c r="F56" s="3" t="s">
        <v>144</v>
      </c>
      <c r="G56" s="3" t="s">
        <v>25</v>
      </c>
      <c r="H56" s="3" t="s">
        <v>26</v>
      </c>
      <c r="I56" s="3" t="s">
        <v>14</v>
      </c>
      <c r="J56" s="5" t="s">
        <v>170</v>
      </c>
      <c r="K56" s="27"/>
      <c r="L56" s="6" t="s">
        <v>16</v>
      </c>
      <c r="M56" s="7">
        <v>2.15</v>
      </c>
      <c r="N56" s="7">
        <v>1</v>
      </c>
      <c r="O56" s="8" t="s">
        <v>23</v>
      </c>
      <c r="P56" s="7">
        <f t="shared" si="0"/>
        <v>77</v>
      </c>
      <c r="Q56" s="34">
        <f t="shared" si="1"/>
        <v>-1</v>
      </c>
      <c r="R56" s="9">
        <f t="shared" si="2"/>
        <v>-3.7642500000000014</v>
      </c>
      <c r="S56" s="10">
        <f t="shared" si="3"/>
        <v>73.235749999999996</v>
      </c>
      <c r="T56" s="11">
        <f t="shared" si="4"/>
        <v>0.42592592592592593</v>
      </c>
      <c r="U56" s="12">
        <f t="shared" si="5"/>
        <v>-4.8886363636363686E-2</v>
      </c>
      <c r="V56">
        <f>COUNTIF($L$2:L56,1)</f>
        <v>23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43604</v>
      </c>
      <c r="C57" s="3" t="s">
        <v>171</v>
      </c>
      <c r="D57" s="3" t="s">
        <v>32</v>
      </c>
      <c r="E57" s="3">
        <v>2</v>
      </c>
      <c r="F57" s="3" t="s">
        <v>144</v>
      </c>
      <c r="G57" s="3" t="s">
        <v>25</v>
      </c>
      <c r="H57" s="3" t="s">
        <v>26</v>
      </c>
      <c r="I57" s="3" t="s">
        <v>14</v>
      </c>
      <c r="J57" s="13" t="s">
        <v>172</v>
      </c>
      <c r="K57" s="27"/>
      <c r="L57" s="6" t="s">
        <v>17</v>
      </c>
      <c r="M57" s="7">
        <v>2.3199999999999998</v>
      </c>
      <c r="N57" s="7">
        <v>1</v>
      </c>
      <c r="O57" s="8" t="s">
        <v>23</v>
      </c>
      <c r="P57" s="7">
        <f t="shared" si="0"/>
        <v>78</v>
      </c>
      <c r="Q57" s="31">
        <f t="shared" si="1"/>
        <v>1.2039999999999997</v>
      </c>
      <c r="R57" s="9">
        <f t="shared" si="2"/>
        <v>-2.5602500000000017</v>
      </c>
      <c r="S57" s="10">
        <f t="shared" si="3"/>
        <v>75.439750000000004</v>
      </c>
      <c r="T57" s="11">
        <f t="shared" si="4"/>
        <v>0.43636363636363634</v>
      </c>
      <c r="U57" s="12">
        <f t="shared" si="5"/>
        <v>-3.2823717948717905E-2</v>
      </c>
      <c r="V57">
        <f>COUNTIF($L$2:L57,1)</f>
        <v>24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2.75" x14ac:dyDescent="0.2">
      <c r="A58" s="3">
        <v>56</v>
      </c>
      <c r="B58" s="4">
        <v>43604</v>
      </c>
      <c r="C58" s="3" t="s">
        <v>173</v>
      </c>
      <c r="D58" s="3" t="s">
        <v>30</v>
      </c>
      <c r="E58" s="3">
        <v>1</v>
      </c>
      <c r="F58" s="3">
        <v>2</v>
      </c>
      <c r="G58" s="3" t="s">
        <v>25</v>
      </c>
      <c r="H58" s="3" t="s">
        <v>26</v>
      </c>
      <c r="I58" s="3" t="s">
        <v>31</v>
      </c>
      <c r="J58" s="5" t="s">
        <v>41</v>
      </c>
      <c r="K58" s="27"/>
      <c r="L58" s="6" t="s">
        <v>16</v>
      </c>
      <c r="M58" s="7">
        <v>3.25</v>
      </c>
      <c r="N58" s="7">
        <v>1</v>
      </c>
      <c r="O58" s="8" t="s">
        <v>23</v>
      </c>
      <c r="P58" s="7">
        <f t="shared" si="0"/>
        <v>79</v>
      </c>
      <c r="Q58" s="34">
        <f t="shared" si="1"/>
        <v>-1</v>
      </c>
      <c r="R58" s="28">
        <f t="shared" si="2"/>
        <v>-3.5602500000000017</v>
      </c>
      <c r="S58" s="29">
        <f t="shared" si="3"/>
        <v>75.439750000000004</v>
      </c>
      <c r="T58" s="30">
        <f t="shared" si="4"/>
        <v>0.42857142857142855</v>
      </c>
      <c r="U58" s="12">
        <f t="shared" si="5"/>
        <v>-4.5066455696202483E-2</v>
      </c>
      <c r="V58">
        <f>COUNTIF($L$2:L58,1)</f>
        <v>24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2.75" x14ac:dyDescent="0.2">
      <c r="A59" s="3">
        <v>57</v>
      </c>
      <c r="B59" s="4">
        <v>43605</v>
      </c>
      <c r="C59" s="3" t="s">
        <v>174</v>
      </c>
      <c r="D59" s="3" t="s">
        <v>32</v>
      </c>
      <c r="E59" s="3">
        <v>1</v>
      </c>
      <c r="F59" s="3" t="s">
        <v>175</v>
      </c>
      <c r="G59" s="3" t="s">
        <v>33</v>
      </c>
      <c r="H59" s="3" t="s">
        <v>26</v>
      </c>
      <c r="I59" s="3" t="s">
        <v>31</v>
      </c>
      <c r="J59" s="5" t="s">
        <v>176</v>
      </c>
      <c r="K59" s="27"/>
      <c r="L59" s="6" t="s">
        <v>16</v>
      </c>
      <c r="M59" s="7">
        <v>4</v>
      </c>
      <c r="N59" s="7">
        <v>0.5</v>
      </c>
      <c r="O59" s="8" t="s">
        <v>23</v>
      </c>
      <c r="P59" s="7">
        <f t="shared" si="0"/>
        <v>79.5</v>
      </c>
      <c r="Q59" s="34">
        <f t="shared" si="1"/>
        <v>-0.5</v>
      </c>
      <c r="R59" s="9">
        <f t="shared" si="2"/>
        <v>-4.0602500000000017</v>
      </c>
      <c r="S59" s="10">
        <f t="shared" si="3"/>
        <v>75.439750000000004</v>
      </c>
      <c r="T59" s="11">
        <f t="shared" si="4"/>
        <v>0.42105263157894735</v>
      </c>
      <c r="U59" s="12">
        <f t="shared" si="5"/>
        <v>-5.1072327044025111E-2</v>
      </c>
      <c r="V59">
        <f>COUNTIF($L$2:L59,1)</f>
        <v>24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7.25" customHeight="1" x14ac:dyDescent="0.2">
      <c r="A60" s="3">
        <v>58</v>
      </c>
      <c r="B60" s="4">
        <v>43606</v>
      </c>
      <c r="C60" s="3" t="s">
        <v>177</v>
      </c>
      <c r="D60" s="3" t="s">
        <v>178</v>
      </c>
      <c r="E60" s="3">
        <v>1</v>
      </c>
      <c r="F60" s="3" t="s">
        <v>179</v>
      </c>
      <c r="G60" s="3" t="s">
        <v>25</v>
      </c>
      <c r="H60" s="3" t="s">
        <v>27</v>
      </c>
      <c r="I60" s="3" t="s">
        <v>14</v>
      </c>
      <c r="J60" s="5" t="s">
        <v>54</v>
      </c>
      <c r="K60" s="27"/>
      <c r="L60" s="6" t="s">
        <v>16</v>
      </c>
      <c r="M60" s="7">
        <v>1.855</v>
      </c>
      <c r="N60" s="7">
        <v>1.5</v>
      </c>
      <c r="O60" s="8" t="s">
        <v>15</v>
      </c>
      <c r="P60" s="7">
        <f t="shared" si="0"/>
        <v>81</v>
      </c>
      <c r="Q60" s="34">
        <f t="shared" si="1"/>
        <v>-1.5</v>
      </c>
      <c r="R60" s="9">
        <f t="shared" si="2"/>
        <v>-5.5602500000000017</v>
      </c>
      <c r="S60" s="10">
        <f t="shared" si="3"/>
        <v>75.439750000000004</v>
      </c>
      <c r="T60" s="11">
        <f t="shared" si="4"/>
        <v>0.41379310344827586</v>
      </c>
      <c r="U60" s="12">
        <f t="shared" si="5"/>
        <v>-6.8645061728395018E-2</v>
      </c>
      <c r="V60">
        <f>COUNTIF($L$2:L60,1)</f>
        <v>24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.75" customHeight="1" x14ac:dyDescent="0.2">
      <c r="A61" s="3">
        <v>59</v>
      </c>
      <c r="B61" s="4">
        <v>43607</v>
      </c>
      <c r="C61" s="3" t="s">
        <v>180</v>
      </c>
      <c r="D61" s="3" t="s">
        <v>178</v>
      </c>
      <c r="E61" s="3">
        <v>1</v>
      </c>
      <c r="F61" s="3" t="s">
        <v>181</v>
      </c>
      <c r="G61" s="3" t="s">
        <v>25</v>
      </c>
      <c r="H61" s="3" t="s">
        <v>29</v>
      </c>
      <c r="I61" s="3" t="s">
        <v>14</v>
      </c>
      <c r="J61" s="5" t="s">
        <v>50</v>
      </c>
      <c r="K61" s="27"/>
      <c r="L61" s="6" t="s">
        <v>16</v>
      </c>
      <c r="M61" s="7">
        <v>1.9339999999999999</v>
      </c>
      <c r="N61" s="7">
        <v>2</v>
      </c>
      <c r="O61" s="8" t="s">
        <v>15</v>
      </c>
      <c r="P61" s="7">
        <f t="shared" si="0"/>
        <v>83</v>
      </c>
      <c r="Q61" s="34">
        <f t="shared" si="1"/>
        <v>-2</v>
      </c>
      <c r="R61" s="9">
        <f t="shared" si="2"/>
        <v>-7.5602500000000017</v>
      </c>
      <c r="S61" s="10">
        <f t="shared" si="3"/>
        <v>75.439750000000004</v>
      </c>
      <c r="T61" s="11">
        <f t="shared" si="4"/>
        <v>0.40677966101694918</v>
      </c>
      <c r="U61" s="12">
        <f t="shared" si="5"/>
        <v>-9.108734939759032E-2</v>
      </c>
      <c r="V61">
        <f>COUNTIF($L$2:L61,1)</f>
        <v>24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43609</v>
      </c>
      <c r="C62" s="3" t="s">
        <v>182</v>
      </c>
      <c r="D62" s="3" t="s">
        <v>32</v>
      </c>
      <c r="E62" s="3">
        <v>2</v>
      </c>
      <c r="F62" s="3" t="s">
        <v>144</v>
      </c>
      <c r="G62" s="3" t="s">
        <v>25</v>
      </c>
      <c r="H62" s="3" t="s">
        <v>26</v>
      </c>
      <c r="I62" s="3" t="s">
        <v>14</v>
      </c>
      <c r="J62" s="13" t="s">
        <v>183</v>
      </c>
      <c r="K62" s="27"/>
      <c r="L62" s="6" t="s">
        <v>17</v>
      </c>
      <c r="M62" s="7">
        <v>2.02</v>
      </c>
      <c r="N62" s="7">
        <v>1.5</v>
      </c>
      <c r="O62" s="8" t="s">
        <v>23</v>
      </c>
      <c r="P62" s="7">
        <f t="shared" si="0"/>
        <v>84.5</v>
      </c>
      <c r="Q62" s="31">
        <f t="shared" si="1"/>
        <v>1.3785000000000003</v>
      </c>
      <c r="R62" s="9">
        <f t="shared" si="2"/>
        <v>-6.181750000000001</v>
      </c>
      <c r="S62" s="10">
        <f t="shared" si="3"/>
        <v>78.318250000000006</v>
      </c>
      <c r="T62" s="11">
        <f t="shared" si="4"/>
        <v>0.41666666666666669</v>
      </c>
      <c r="U62" s="12">
        <f t="shared" si="5"/>
        <v>-7.3156804733727737E-2</v>
      </c>
      <c r="V62">
        <f>COUNTIF($L$2:L62,1)</f>
        <v>25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43610</v>
      </c>
      <c r="C63" s="3" t="s">
        <v>184</v>
      </c>
      <c r="D63" s="3" t="s">
        <v>32</v>
      </c>
      <c r="E63" s="3">
        <v>2</v>
      </c>
      <c r="F63" s="3" t="s">
        <v>185</v>
      </c>
      <c r="G63" s="3" t="s">
        <v>25</v>
      </c>
      <c r="H63" s="3" t="s">
        <v>34</v>
      </c>
      <c r="I63" s="3" t="s">
        <v>14</v>
      </c>
      <c r="J63" s="13" t="s">
        <v>186</v>
      </c>
      <c r="K63" s="27"/>
      <c r="L63" s="6" t="s">
        <v>17</v>
      </c>
      <c r="M63" s="7">
        <v>4.28</v>
      </c>
      <c r="N63" s="7">
        <v>1</v>
      </c>
      <c r="O63" s="8" t="s">
        <v>23</v>
      </c>
      <c r="P63" s="7">
        <f t="shared" si="0"/>
        <v>85.5</v>
      </c>
      <c r="Q63" s="31">
        <f t="shared" si="1"/>
        <v>3.0659999999999998</v>
      </c>
      <c r="R63" s="9">
        <f t="shared" si="2"/>
        <v>-3.1157500000000011</v>
      </c>
      <c r="S63" s="10">
        <f t="shared" si="3"/>
        <v>82.384249999999994</v>
      </c>
      <c r="T63" s="11">
        <f t="shared" si="4"/>
        <v>0.42622950819672129</v>
      </c>
      <c r="U63" s="12">
        <f t="shared" si="5"/>
        <v>-3.6441520467836323E-2</v>
      </c>
      <c r="V63">
        <f>COUNTIF($L$2:L63,1)</f>
        <v>26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7.25" customHeight="1" x14ac:dyDescent="0.2">
      <c r="A64" s="3">
        <v>62</v>
      </c>
      <c r="B64" s="4">
        <v>43610</v>
      </c>
      <c r="C64" s="3" t="s">
        <v>187</v>
      </c>
      <c r="D64" s="3" t="s">
        <v>32</v>
      </c>
      <c r="E64" s="3">
        <v>1</v>
      </c>
      <c r="F64" s="3">
        <v>1</v>
      </c>
      <c r="G64" s="3" t="s">
        <v>33</v>
      </c>
      <c r="H64" s="3" t="s">
        <v>34</v>
      </c>
      <c r="I64" s="3" t="s">
        <v>14</v>
      </c>
      <c r="J64" s="5" t="s">
        <v>79</v>
      </c>
      <c r="K64" s="27" t="s">
        <v>188</v>
      </c>
      <c r="L64" s="6" t="s">
        <v>16</v>
      </c>
      <c r="M64" s="7">
        <v>3.3</v>
      </c>
      <c r="N64" s="7">
        <v>0.5</v>
      </c>
      <c r="O64" s="8" t="s">
        <v>23</v>
      </c>
      <c r="P64" s="7">
        <f t="shared" si="0"/>
        <v>86</v>
      </c>
      <c r="Q64" s="34">
        <f t="shared" si="1"/>
        <v>-0.5</v>
      </c>
      <c r="R64" s="9">
        <f t="shared" si="2"/>
        <v>-3.6157500000000011</v>
      </c>
      <c r="S64" s="10">
        <f t="shared" si="3"/>
        <v>82.384249999999994</v>
      </c>
      <c r="T64" s="11">
        <f t="shared" si="4"/>
        <v>0.41935483870967744</v>
      </c>
      <c r="U64" s="12">
        <f t="shared" si="5"/>
        <v>-4.2043604651162858E-2</v>
      </c>
      <c r="V64">
        <f>COUNTIF($L$2:L64,1)</f>
        <v>26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7.25" customHeight="1" x14ac:dyDescent="0.2">
      <c r="A65" s="3">
        <v>63</v>
      </c>
      <c r="B65" s="4">
        <v>43610</v>
      </c>
      <c r="C65" s="3" t="s">
        <v>189</v>
      </c>
      <c r="D65" s="3" t="s">
        <v>32</v>
      </c>
      <c r="E65" s="3">
        <v>1</v>
      </c>
      <c r="F65" s="3" t="s">
        <v>190</v>
      </c>
      <c r="G65" s="3" t="s">
        <v>25</v>
      </c>
      <c r="H65" s="3" t="s">
        <v>34</v>
      </c>
      <c r="I65" s="3" t="s">
        <v>14</v>
      </c>
      <c r="J65" s="13" t="s">
        <v>191</v>
      </c>
      <c r="K65" s="27"/>
      <c r="L65" s="6" t="s">
        <v>17</v>
      </c>
      <c r="M65" s="7">
        <v>2.6</v>
      </c>
      <c r="N65" s="7">
        <v>1</v>
      </c>
      <c r="O65" s="8" t="s">
        <v>23</v>
      </c>
      <c r="P65" s="7">
        <f t="shared" si="0"/>
        <v>87</v>
      </c>
      <c r="Q65" s="31">
        <f t="shared" si="1"/>
        <v>1.4699999999999998</v>
      </c>
      <c r="R65" s="9">
        <f t="shared" si="2"/>
        <v>-2.1457500000000014</v>
      </c>
      <c r="S65" s="10">
        <f t="shared" si="3"/>
        <v>84.854249999999993</v>
      </c>
      <c r="T65" s="11">
        <f t="shared" si="4"/>
        <v>0.42857142857142855</v>
      </c>
      <c r="U65" s="12">
        <f t="shared" si="5"/>
        <v>-2.4663793103448354E-2</v>
      </c>
      <c r="V65">
        <f>COUNTIF($L$2:L65,1)</f>
        <v>27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39" customHeight="1" x14ac:dyDescent="0.2">
      <c r="A66" s="3">
        <v>64</v>
      </c>
      <c r="B66" s="4">
        <v>43610</v>
      </c>
      <c r="C66" s="3" t="s">
        <v>192</v>
      </c>
      <c r="D66" s="3" t="s">
        <v>32</v>
      </c>
      <c r="E66" s="3">
        <v>3</v>
      </c>
      <c r="F66" s="3" t="s">
        <v>193</v>
      </c>
      <c r="G66" s="3" t="s">
        <v>25</v>
      </c>
      <c r="H66" s="3" t="s">
        <v>26</v>
      </c>
      <c r="I66" s="3" t="s">
        <v>14</v>
      </c>
      <c r="J66" s="5" t="s">
        <v>194</v>
      </c>
      <c r="K66" s="27" t="s">
        <v>195</v>
      </c>
      <c r="L66" s="6" t="s">
        <v>16</v>
      </c>
      <c r="M66" s="7">
        <v>2.13</v>
      </c>
      <c r="N66" s="7">
        <v>1.5</v>
      </c>
      <c r="O66" s="8" t="s">
        <v>23</v>
      </c>
      <c r="P66" s="7">
        <f t="shared" si="0"/>
        <v>88.5</v>
      </c>
      <c r="Q66" s="34">
        <f t="shared" si="1"/>
        <v>-1.5</v>
      </c>
      <c r="R66" s="9">
        <f t="shared" si="2"/>
        <v>-3.6457500000000014</v>
      </c>
      <c r="S66" s="10">
        <f t="shared" si="3"/>
        <v>84.854249999999993</v>
      </c>
      <c r="T66" s="11">
        <f t="shared" si="4"/>
        <v>0.421875</v>
      </c>
      <c r="U66" s="12">
        <f t="shared" si="5"/>
        <v>-4.1194915254237366E-2</v>
      </c>
      <c r="V66">
        <f>COUNTIF($L$2:L66,1)</f>
        <v>27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6.25" customHeight="1" x14ac:dyDescent="0.2">
      <c r="A67" s="3">
        <v>65</v>
      </c>
      <c r="B67" s="4">
        <v>43610</v>
      </c>
      <c r="C67" s="3" t="s">
        <v>196</v>
      </c>
      <c r="D67" s="3" t="s">
        <v>32</v>
      </c>
      <c r="E67" s="3">
        <v>2</v>
      </c>
      <c r="F67" s="3" t="s">
        <v>197</v>
      </c>
      <c r="G67" s="3" t="s">
        <v>33</v>
      </c>
      <c r="H67" s="3" t="s">
        <v>34</v>
      </c>
      <c r="I67" s="3" t="s">
        <v>14</v>
      </c>
      <c r="J67" s="32" t="s">
        <v>198</v>
      </c>
      <c r="K67" s="27"/>
      <c r="L67" s="6" t="s">
        <v>16</v>
      </c>
      <c r="M67" s="7">
        <v>2.0699999999999998</v>
      </c>
      <c r="N67" s="7">
        <v>1.5</v>
      </c>
      <c r="O67" s="8" t="s">
        <v>23</v>
      </c>
      <c r="P67" s="7">
        <f t="shared" si="0"/>
        <v>90</v>
      </c>
      <c r="Q67" s="34">
        <f t="shared" si="1"/>
        <v>-1.5</v>
      </c>
      <c r="R67" s="9">
        <f t="shared" si="2"/>
        <v>-5.1457500000000014</v>
      </c>
      <c r="S67" s="10">
        <f t="shared" si="3"/>
        <v>84.854249999999993</v>
      </c>
      <c r="T67" s="11">
        <f t="shared" si="4"/>
        <v>0.41538461538461541</v>
      </c>
      <c r="U67" s="12">
        <f t="shared" si="5"/>
        <v>-5.7175000000000073E-2</v>
      </c>
      <c r="V67">
        <f>COUNTIF($L$2:L67,1)</f>
        <v>27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53.25" customHeight="1" x14ac:dyDescent="0.2">
      <c r="A68" s="3">
        <v>66</v>
      </c>
      <c r="B68" s="4">
        <v>43610</v>
      </c>
      <c r="C68" s="3" t="s">
        <v>199</v>
      </c>
      <c r="D68" s="3" t="s">
        <v>32</v>
      </c>
      <c r="E68" s="3">
        <v>4</v>
      </c>
      <c r="F68" s="3" t="s">
        <v>200</v>
      </c>
      <c r="G68" s="3" t="s">
        <v>25</v>
      </c>
      <c r="H68" s="3" t="s">
        <v>34</v>
      </c>
      <c r="I68" s="3" t="s">
        <v>14</v>
      </c>
      <c r="J68" s="13" t="s">
        <v>201</v>
      </c>
      <c r="K68" s="27"/>
      <c r="L68" s="6" t="s">
        <v>17</v>
      </c>
      <c r="M68" s="7">
        <v>7.15</v>
      </c>
      <c r="N68" s="7">
        <v>0.5</v>
      </c>
      <c r="O68" s="8" t="s">
        <v>23</v>
      </c>
      <c r="P68" s="7">
        <f t="shared" si="0"/>
        <v>90.5</v>
      </c>
      <c r="Q68" s="31">
        <f t="shared" si="1"/>
        <v>2.8962500000000002</v>
      </c>
      <c r="R68" s="9">
        <f t="shared" si="2"/>
        <v>-2.2495000000000012</v>
      </c>
      <c r="S68" s="10">
        <f t="shared" si="3"/>
        <v>88.250500000000002</v>
      </c>
      <c r="T68" s="11">
        <f t="shared" si="4"/>
        <v>0.42424242424242425</v>
      </c>
      <c r="U68" s="12">
        <f t="shared" si="5"/>
        <v>-2.4856353591160195E-2</v>
      </c>
      <c r="V68">
        <f>COUNTIF($L$2:L68,1)</f>
        <v>28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9.5" customHeight="1" x14ac:dyDescent="0.2">
      <c r="A69" s="3">
        <v>67</v>
      </c>
      <c r="B69" s="4">
        <v>43610</v>
      </c>
      <c r="C69" s="3" t="s">
        <v>202</v>
      </c>
      <c r="D69" s="3" t="s">
        <v>32</v>
      </c>
      <c r="E69" s="3">
        <v>1</v>
      </c>
      <c r="F69" s="3" t="s">
        <v>203</v>
      </c>
      <c r="G69" s="3" t="s">
        <v>25</v>
      </c>
      <c r="H69" s="3" t="s">
        <v>29</v>
      </c>
      <c r="I69" s="3" t="s">
        <v>14</v>
      </c>
      <c r="J69" s="13" t="s">
        <v>204</v>
      </c>
      <c r="K69" s="27"/>
      <c r="L69" s="6" t="s">
        <v>17</v>
      </c>
      <c r="M69" s="7">
        <v>1.952</v>
      </c>
      <c r="N69" s="7">
        <v>3</v>
      </c>
      <c r="O69" s="8" t="s">
        <v>15</v>
      </c>
      <c r="P69" s="7">
        <f t="shared" si="0"/>
        <v>93.5</v>
      </c>
      <c r="Q69" s="31">
        <f t="shared" si="1"/>
        <v>2.8559999999999999</v>
      </c>
      <c r="R69" s="9">
        <f t="shared" si="2"/>
        <v>0.60649999999999871</v>
      </c>
      <c r="S69" s="10">
        <f t="shared" si="3"/>
        <v>94.106499999999997</v>
      </c>
      <c r="T69" s="11">
        <f t="shared" si="4"/>
        <v>0.43283582089552236</v>
      </c>
      <c r="U69" s="12">
        <f t="shared" si="5"/>
        <v>6.4866310160427475E-3</v>
      </c>
      <c r="V69">
        <f>COUNTIF($L$2:L69,1)</f>
        <v>29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8.75" customHeight="1" x14ac:dyDescent="0.2">
      <c r="A70" s="3">
        <v>68</v>
      </c>
      <c r="B70" s="4">
        <v>43610</v>
      </c>
      <c r="C70" s="3" t="s">
        <v>202</v>
      </c>
      <c r="D70" s="3" t="s">
        <v>32</v>
      </c>
      <c r="E70" s="3">
        <v>1</v>
      </c>
      <c r="F70" s="3" t="s">
        <v>205</v>
      </c>
      <c r="G70" s="3" t="s">
        <v>25</v>
      </c>
      <c r="H70" s="3" t="s">
        <v>34</v>
      </c>
      <c r="I70" s="3" t="s">
        <v>14</v>
      </c>
      <c r="J70" s="13" t="s">
        <v>204</v>
      </c>
      <c r="K70" s="27"/>
      <c r="L70" s="6" t="s">
        <v>17</v>
      </c>
      <c r="M70" s="7">
        <v>4.45</v>
      </c>
      <c r="N70" s="7">
        <v>0.5</v>
      </c>
      <c r="O70" s="8" t="s">
        <v>23</v>
      </c>
      <c r="P70" s="7">
        <f t="shared" ref="P70:P87" si="6">P69+N70</f>
        <v>94</v>
      </c>
      <c r="Q70" s="31">
        <f t="shared" ref="Q70:Q87" si="7">IF(AND(L70="1",O70="ja"),(N70*M70*0.95)-N70,IF(AND(L70="1",O70="nein"),N70*M70-N70,-N70))</f>
        <v>1.61375</v>
      </c>
      <c r="R70" s="9">
        <f t="shared" ref="R70:R87" si="8">R69+Q70</f>
        <v>2.2202499999999987</v>
      </c>
      <c r="S70" s="10">
        <f t="shared" ref="S70:S87" si="9">P70+R70</f>
        <v>96.220249999999993</v>
      </c>
      <c r="T70" s="11">
        <f t="shared" ref="T70:T87" si="10">V70/W70</f>
        <v>0.44117647058823528</v>
      </c>
      <c r="U70" s="12">
        <f t="shared" ref="U70:U87" si="11">((S70-P70)/P70)*100%</f>
        <v>2.3619680851063755E-2</v>
      </c>
      <c r="V70">
        <f>COUNTIF($L$2:L70,1)</f>
        <v>30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43610</v>
      </c>
      <c r="C71" s="3" t="s">
        <v>206</v>
      </c>
      <c r="D71" s="3" t="s">
        <v>32</v>
      </c>
      <c r="E71" s="3">
        <v>1</v>
      </c>
      <c r="F71" s="3" t="s">
        <v>207</v>
      </c>
      <c r="G71" s="3" t="s">
        <v>25</v>
      </c>
      <c r="H71" s="3" t="s">
        <v>26</v>
      </c>
      <c r="I71" s="3" t="s">
        <v>31</v>
      </c>
      <c r="J71" s="13" t="s">
        <v>55</v>
      </c>
      <c r="K71" s="27"/>
      <c r="L71" s="6" t="s">
        <v>17</v>
      </c>
      <c r="M71" s="7">
        <v>4.8</v>
      </c>
      <c r="N71" s="7">
        <v>0.5</v>
      </c>
      <c r="O71" s="8" t="s">
        <v>23</v>
      </c>
      <c r="P71" s="7">
        <f t="shared" si="6"/>
        <v>94.5</v>
      </c>
      <c r="Q71" s="31">
        <f t="shared" si="7"/>
        <v>1.7799999999999998</v>
      </c>
      <c r="R71" s="9">
        <f t="shared" si="8"/>
        <v>4.0002499999999985</v>
      </c>
      <c r="S71" s="10">
        <f t="shared" si="9"/>
        <v>98.500249999999994</v>
      </c>
      <c r="T71" s="11">
        <f t="shared" si="10"/>
        <v>0.44927536231884058</v>
      </c>
      <c r="U71" s="12">
        <f t="shared" si="11"/>
        <v>4.2330687830687767E-2</v>
      </c>
      <c r="V71">
        <f>COUNTIF($L$2:L71,1)</f>
        <v>31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5.75" customHeight="1" x14ac:dyDescent="0.2">
      <c r="A72" s="3">
        <v>70</v>
      </c>
      <c r="B72" s="4">
        <v>43610</v>
      </c>
      <c r="C72" s="3" t="s">
        <v>208</v>
      </c>
      <c r="D72" s="3" t="s">
        <v>67</v>
      </c>
      <c r="E72" s="3">
        <v>1</v>
      </c>
      <c r="F72" s="3" t="s">
        <v>209</v>
      </c>
      <c r="G72" s="3" t="s">
        <v>25</v>
      </c>
      <c r="H72" s="3" t="s">
        <v>26</v>
      </c>
      <c r="I72" s="3" t="s">
        <v>14</v>
      </c>
      <c r="J72" s="13" t="s">
        <v>23</v>
      </c>
      <c r="K72" s="27"/>
      <c r="L72" s="6" t="s">
        <v>17</v>
      </c>
      <c r="M72" s="7">
        <v>3</v>
      </c>
      <c r="N72" s="7">
        <v>0.5</v>
      </c>
      <c r="O72" s="8" t="s">
        <v>23</v>
      </c>
      <c r="P72" s="7">
        <f t="shared" si="6"/>
        <v>95</v>
      </c>
      <c r="Q72" s="31">
        <f t="shared" si="7"/>
        <v>0.92499999999999982</v>
      </c>
      <c r="R72" s="9">
        <f t="shared" si="8"/>
        <v>4.9252499999999984</v>
      </c>
      <c r="S72" s="10">
        <f t="shared" si="9"/>
        <v>99.925250000000005</v>
      </c>
      <c r="T72" s="11">
        <f t="shared" si="10"/>
        <v>0.45714285714285713</v>
      </c>
      <c r="U72" s="12">
        <f t="shared" si="11"/>
        <v>5.1844736842105318E-2</v>
      </c>
      <c r="V72">
        <f>COUNTIF($L$2:L72,1)</f>
        <v>32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71</v>
      </c>
      <c r="B73" s="4">
        <v>43610</v>
      </c>
      <c r="C73" s="3" t="s">
        <v>208</v>
      </c>
      <c r="D73" s="3" t="s">
        <v>67</v>
      </c>
      <c r="E73" s="3">
        <v>1</v>
      </c>
      <c r="F73" s="3" t="s">
        <v>210</v>
      </c>
      <c r="G73" s="3" t="s">
        <v>25</v>
      </c>
      <c r="H73" s="3" t="s">
        <v>26</v>
      </c>
      <c r="I73" s="3" t="s">
        <v>14</v>
      </c>
      <c r="J73" s="5" t="s">
        <v>15</v>
      </c>
      <c r="K73" s="27"/>
      <c r="L73" s="6" t="s">
        <v>16</v>
      </c>
      <c r="M73" s="7">
        <v>4.5</v>
      </c>
      <c r="N73" s="7">
        <v>0.5</v>
      </c>
      <c r="O73" s="8" t="s">
        <v>23</v>
      </c>
      <c r="P73" s="7">
        <f t="shared" si="6"/>
        <v>95.5</v>
      </c>
      <c r="Q73" s="34">
        <f t="shared" si="7"/>
        <v>-0.5</v>
      </c>
      <c r="R73" s="9">
        <f t="shared" si="8"/>
        <v>4.4252499999999984</v>
      </c>
      <c r="S73" s="10">
        <f t="shared" si="9"/>
        <v>99.925250000000005</v>
      </c>
      <c r="T73" s="11">
        <f t="shared" si="10"/>
        <v>0.45070422535211269</v>
      </c>
      <c r="U73" s="12">
        <f t="shared" si="11"/>
        <v>4.6337696335078594E-2</v>
      </c>
      <c r="V73">
        <f>COUNTIF($L$2:L73,1)</f>
        <v>32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.75" customHeight="1" x14ac:dyDescent="0.2">
      <c r="A74" s="3">
        <v>72</v>
      </c>
      <c r="B74" s="4">
        <v>43610</v>
      </c>
      <c r="C74" s="3" t="s">
        <v>208</v>
      </c>
      <c r="D74" s="3" t="s">
        <v>67</v>
      </c>
      <c r="E74" s="3">
        <v>1</v>
      </c>
      <c r="F74" s="3" t="s">
        <v>68</v>
      </c>
      <c r="G74" s="3" t="s">
        <v>25</v>
      </c>
      <c r="H74" s="3" t="s">
        <v>26</v>
      </c>
      <c r="I74" s="3" t="s">
        <v>31</v>
      </c>
      <c r="J74" s="13" t="s">
        <v>23</v>
      </c>
      <c r="K74" s="27"/>
      <c r="L74" s="6" t="s">
        <v>17</v>
      </c>
      <c r="M74" s="7">
        <v>8.5</v>
      </c>
      <c r="N74" s="7">
        <v>0.5</v>
      </c>
      <c r="O74" s="8" t="s">
        <v>23</v>
      </c>
      <c r="P74" s="7">
        <f t="shared" si="6"/>
        <v>96</v>
      </c>
      <c r="Q74" s="31">
        <f t="shared" si="7"/>
        <v>3.5374999999999996</v>
      </c>
      <c r="R74" s="9">
        <f t="shared" si="8"/>
        <v>7.962749999999998</v>
      </c>
      <c r="S74" s="10">
        <f t="shared" si="9"/>
        <v>103.96275</v>
      </c>
      <c r="T74" s="11">
        <f t="shared" si="10"/>
        <v>0.45833333333333331</v>
      </c>
      <c r="U74" s="12">
        <f t="shared" si="11"/>
        <v>8.2945312499999993E-2</v>
      </c>
      <c r="V74">
        <f>COUNTIF($L$2:L74,1)</f>
        <v>33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4.25" customHeight="1" x14ac:dyDescent="0.2">
      <c r="A75" s="3">
        <v>73</v>
      </c>
      <c r="B75" s="4">
        <v>43610</v>
      </c>
      <c r="C75" s="3" t="s">
        <v>208</v>
      </c>
      <c r="D75" s="3" t="s">
        <v>44</v>
      </c>
      <c r="E75" s="3">
        <v>1</v>
      </c>
      <c r="F75" s="3" t="s">
        <v>211</v>
      </c>
      <c r="G75" s="3" t="s">
        <v>25</v>
      </c>
      <c r="H75" s="3" t="s">
        <v>26</v>
      </c>
      <c r="I75" s="3" t="s">
        <v>31</v>
      </c>
      <c r="J75" s="5" t="s">
        <v>212</v>
      </c>
      <c r="K75" s="27"/>
      <c r="L75" s="6" t="s">
        <v>16</v>
      </c>
      <c r="M75" s="7">
        <v>2</v>
      </c>
      <c r="N75" s="7">
        <v>1.5</v>
      </c>
      <c r="O75" s="8" t="s">
        <v>23</v>
      </c>
      <c r="P75" s="7">
        <f t="shared" si="6"/>
        <v>97.5</v>
      </c>
      <c r="Q75" s="34">
        <f t="shared" si="7"/>
        <v>-1.5</v>
      </c>
      <c r="R75" s="9">
        <f t="shared" si="8"/>
        <v>6.462749999999998</v>
      </c>
      <c r="S75" s="10">
        <f t="shared" si="9"/>
        <v>103.96275</v>
      </c>
      <c r="T75" s="11">
        <f t="shared" si="10"/>
        <v>0.45205479452054792</v>
      </c>
      <c r="U75" s="12">
        <f t="shared" si="11"/>
        <v>6.6284615384615386E-2</v>
      </c>
      <c r="V75">
        <f>COUNTIF($L$2:L75,1)</f>
        <v>33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6.25" customHeight="1" x14ac:dyDescent="0.2">
      <c r="A76" s="3">
        <v>74</v>
      </c>
      <c r="B76" s="4">
        <v>43611</v>
      </c>
      <c r="C76" s="3" t="s">
        <v>213</v>
      </c>
      <c r="D76" s="3" t="s">
        <v>32</v>
      </c>
      <c r="E76" s="3">
        <v>2</v>
      </c>
      <c r="F76" s="3" t="s">
        <v>144</v>
      </c>
      <c r="G76" s="3" t="s">
        <v>25</v>
      </c>
      <c r="H76" s="3" t="s">
        <v>26</v>
      </c>
      <c r="I76" s="3" t="s">
        <v>14</v>
      </c>
      <c r="J76" s="13" t="s">
        <v>214</v>
      </c>
      <c r="K76" s="27"/>
      <c r="L76" s="6" t="s">
        <v>17</v>
      </c>
      <c r="M76" s="7">
        <v>1.99</v>
      </c>
      <c r="N76" s="7">
        <v>1.5</v>
      </c>
      <c r="O76" s="8" t="s">
        <v>23</v>
      </c>
      <c r="P76" s="7">
        <f t="shared" si="6"/>
        <v>99</v>
      </c>
      <c r="Q76" s="31">
        <f t="shared" si="7"/>
        <v>1.3357499999999995</v>
      </c>
      <c r="R76" s="9">
        <f t="shared" si="8"/>
        <v>7.7984999999999971</v>
      </c>
      <c r="S76" s="10">
        <f t="shared" si="9"/>
        <v>106.79849999999999</v>
      </c>
      <c r="T76" s="11">
        <f t="shared" si="10"/>
        <v>0.45945945945945948</v>
      </c>
      <c r="U76" s="12">
        <f t="shared" si="11"/>
        <v>7.8772727272727175E-2</v>
      </c>
      <c r="V76">
        <f>COUNTIF($L$2:L76,1)</f>
        <v>34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7" customHeight="1" x14ac:dyDescent="0.2">
      <c r="A77" s="3">
        <v>75</v>
      </c>
      <c r="B77" s="4">
        <v>43611</v>
      </c>
      <c r="C77" s="3" t="s">
        <v>215</v>
      </c>
      <c r="D77" s="3" t="s">
        <v>32</v>
      </c>
      <c r="E77" s="3">
        <v>2</v>
      </c>
      <c r="F77" s="3" t="s">
        <v>144</v>
      </c>
      <c r="G77" s="3" t="s">
        <v>25</v>
      </c>
      <c r="H77" s="3" t="s">
        <v>26</v>
      </c>
      <c r="I77" s="3" t="s">
        <v>14</v>
      </c>
      <c r="J77" s="13" t="s">
        <v>216</v>
      </c>
      <c r="K77" s="27"/>
      <c r="L77" s="6" t="s">
        <v>17</v>
      </c>
      <c r="M77" s="7">
        <v>2.17</v>
      </c>
      <c r="N77" s="7">
        <v>1.5</v>
      </c>
      <c r="O77" s="8" t="s">
        <v>23</v>
      </c>
      <c r="P77" s="7">
        <f t="shared" si="6"/>
        <v>100.5</v>
      </c>
      <c r="Q77" s="31">
        <f t="shared" si="7"/>
        <v>1.5922499999999999</v>
      </c>
      <c r="R77" s="9">
        <f t="shared" si="8"/>
        <v>9.390749999999997</v>
      </c>
      <c r="S77" s="10">
        <f t="shared" si="9"/>
        <v>109.89075</v>
      </c>
      <c r="T77" s="11">
        <f t="shared" si="10"/>
        <v>0.46666666666666667</v>
      </c>
      <c r="U77" s="12">
        <f t="shared" si="11"/>
        <v>9.344029850746266E-2</v>
      </c>
      <c r="V77">
        <f>COUNTIF($L$2:L77,1)</f>
        <v>35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7" customHeight="1" x14ac:dyDescent="0.2">
      <c r="A78" s="3">
        <v>76</v>
      </c>
      <c r="B78" s="4">
        <v>43611</v>
      </c>
      <c r="C78" s="3" t="s">
        <v>217</v>
      </c>
      <c r="D78" s="3" t="s">
        <v>32</v>
      </c>
      <c r="E78" s="3">
        <v>2</v>
      </c>
      <c r="F78" s="3" t="s">
        <v>144</v>
      </c>
      <c r="G78" s="3" t="s">
        <v>25</v>
      </c>
      <c r="H78" s="3" t="s">
        <v>26</v>
      </c>
      <c r="I78" s="3" t="s">
        <v>14</v>
      </c>
      <c r="J78" s="13" t="s">
        <v>218</v>
      </c>
      <c r="K78" s="27"/>
      <c r="L78" s="6" t="s">
        <v>17</v>
      </c>
      <c r="M78" s="7">
        <v>2.2000000000000002</v>
      </c>
      <c r="N78" s="7">
        <v>1</v>
      </c>
      <c r="O78" s="8" t="s">
        <v>23</v>
      </c>
      <c r="P78" s="7">
        <f t="shared" si="6"/>
        <v>101.5</v>
      </c>
      <c r="Q78" s="31">
        <f t="shared" si="7"/>
        <v>1.0899999999999999</v>
      </c>
      <c r="R78" s="9">
        <f t="shared" si="8"/>
        <v>10.480749999999997</v>
      </c>
      <c r="S78" s="10">
        <f t="shared" si="9"/>
        <v>111.98075</v>
      </c>
      <c r="T78" s="11">
        <f t="shared" si="10"/>
        <v>0.47368421052631576</v>
      </c>
      <c r="U78" s="12">
        <f t="shared" si="11"/>
        <v>0.10325862068965518</v>
      </c>
      <c r="V78">
        <f>COUNTIF($L$2:L78,1)</f>
        <v>36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7.75" customHeight="1" x14ac:dyDescent="0.2">
      <c r="A79" s="3">
        <v>77</v>
      </c>
      <c r="B79" s="4">
        <v>43611</v>
      </c>
      <c r="C79" s="3" t="s">
        <v>219</v>
      </c>
      <c r="D79" s="3" t="s">
        <v>32</v>
      </c>
      <c r="E79" s="3">
        <v>2</v>
      </c>
      <c r="F79" s="3" t="s">
        <v>144</v>
      </c>
      <c r="G79" s="3" t="s">
        <v>25</v>
      </c>
      <c r="H79" s="3" t="s">
        <v>26</v>
      </c>
      <c r="I79" s="3" t="s">
        <v>14</v>
      </c>
      <c r="J79" s="13" t="s">
        <v>220</v>
      </c>
      <c r="K79" s="27"/>
      <c r="L79" s="6" t="s">
        <v>17</v>
      </c>
      <c r="M79" s="7">
        <v>2.25</v>
      </c>
      <c r="N79" s="7">
        <v>1</v>
      </c>
      <c r="O79" s="8" t="s">
        <v>23</v>
      </c>
      <c r="P79" s="7">
        <f t="shared" si="6"/>
        <v>102.5</v>
      </c>
      <c r="Q79" s="31">
        <f t="shared" si="7"/>
        <v>1.1374999999999997</v>
      </c>
      <c r="R79" s="9">
        <f t="shared" si="8"/>
        <v>11.618249999999996</v>
      </c>
      <c r="S79" s="10">
        <f t="shared" si="9"/>
        <v>114.11824999999999</v>
      </c>
      <c r="T79" s="11">
        <f t="shared" si="10"/>
        <v>0.48051948051948051</v>
      </c>
      <c r="U79" s="12">
        <f t="shared" si="11"/>
        <v>0.11334878048780477</v>
      </c>
      <c r="V79">
        <f>COUNTIF($L$2:L79,1)</f>
        <v>37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43611</v>
      </c>
      <c r="C80" s="3" t="s">
        <v>221</v>
      </c>
      <c r="D80" s="3" t="s">
        <v>32</v>
      </c>
      <c r="E80" s="3">
        <v>1</v>
      </c>
      <c r="F80" s="3" t="s">
        <v>222</v>
      </c>
      <c r="G80" s="3" t="s">
        <v>28</v>
      </c>
      <c r="H80" s="3" t="s">
        <v>26</v>
      </c>
      <c r="I80" s="3" t="s">
        <v>31</v>
      </c>
      <c r="J80" s="5" t="s">
        <v>223</v>
      </c>
      <c r="K80" s="27"/>
      <c r="L80" s="6" t="s">
        <v>16</v>
      </c>
      <c r="M80" s="7">
        <v>3.1</v>
      </c>
      <c r="N80" s="7">
        <v>1</v>
      </c>
      <c r="O80" s="8" t="s">
        <v>23</v>
      </c>
      <c r="P80" s="7">
        <f t="shared" si="6"/>
        <v>103.5</v>
      </c>
      <c r="Q80" s="34">
        <f t="shared" si="7"/>
        <v>-1</v>
      </c>
      <c r="R80" s="28">
        <f t="shared" si="8"/>
        <v>10.618249999999996</v>
      </c>
      <c r="S80" s="29">
        <f t="shared" si="9"/>
        <v>114.11824999999999</v>
      </c>
      <c r="T80" s="30">
        <f t="shared" si="10"/>
        <v>0.47435897435897434</v>
      </c>
      <c r="U80" s="12">
        <f t="shared" si="11"/>
        <v>0.10259178743961342</v>
      </c>
      <c r="V80">
        <f>COUNTIF($L$2:L80,1)</f>
        <v>37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.75" customHeight="1" x14ac:dyDescent="0.2">
      <c r="A81" s="3">
        <v>79</v>
      </c>
      <c r="B81" s="4">
        <v>43613</v>
      </c>
      <c r="C81" s="3" t="s">
        <v>224</v>
      </c>
      <c r="D81" s="3" t="s">
        <v>44</v>
      </c>
      <c r="E81" s="3">
        <v>1</v>
      </c>
      <c r="F81" s="3" t="s">
        <v>225</v>
      </c>
      <c r="G81" s="3" t="s">
        <v>25</v>
      </c>
      <c r="H81" s="3" t="s">
        <v>27</v>
      </c>
      <c r="I81" s="3" t="s">
        <v>31</v>
      </c>
      <c r="J81" s="13" t="s">
        <v>212</v>
      </c>
      <c r="K81" s="27"/>
      <c r="L81" s="6" t="s">
        <v>17</v>
      </c>
      <c r="M81" s="7">
        <v>2.1800000000000002</v>
      </c>
      <c r="N81" s="7">
        <v>1</v>
      </c>
      <c r="O81" s="8" t="s">
        <v>15</v>
      </c>
      <c r="P81" s="7">
        <f t="shared" si="6"/>
        <v>104.5</v>
      </c>
      <c r="Q81" s="31">
        <f t="shared" si="7"/>
        <v>1.1800000000000002</v>
      </c>
      <c r="R81" s="9">
        <f t="shared" si="8"/>
        <v>11.798249999999996</v>
      </c>
      <c r="S81" s="10">
        <f t="shared" si="9"/>
        <v>116.29825</v>
      </c>
      <c r="T81" s="11">
        <f t="shared" si="10"/>
        <v>0.48101265822784811</v>
      </c>
      <c r="U81" s="12">
        <f t="shared" si="11"/>
        <v>0.11290191387559805</v>
      </c>
      <c r="V81">
        <f>COUNTIF($L$2:L81,1)</f>
        <v>38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6.25" customHeight="1" x14ac:dyDescent="0.2">
      <c r="A82" s="3">
        <v>80</v>
      </c>
      <c r="B82" s="4">
        <v>43614</v>
      </c>
      <c r="C82" s="3" t="s">
        <v>226</v>
      </c>
      <c r="D82" s="3" t="s">
        <v>32</v>
      </c>
      <c r="E82" s="3">
        <v>2</v>
      </c>
      <c r="F82" s="3" t="s">
        <v>227</v>
      </c>
      <c r="G82" s="3" t="s">
        <v>25</v>
      </c>
      <c r="H82" s="3" t="s">
        <v>26</v>
      </c>
      <c r="I82" s="3" t="s">
        <v>14</v>
      </c>
      <c r="J82" s="32" t="s">
        <v>228</v>
      </c>
      <c r="K82" s="27"/>
      <c r="L82" s="6" t="s">
        <v>16</v>
      </c>
      <c r="M82" s="7">
        <v>2.2000000000000002</v>
      </c>
      <c r="N82" s="7">
        <v>1</v>
      </c>
      <c r="O82" s="8" t="s">
        <v>23</v>
      </c>
      <c r="P82" s="7">
        <f t="shared" si="6"/>
        <v>105.5</v>
      </c>
      <c r="Q82" s="34">
        <f t="shared" si="7"/>
        <v>-1</v>
      </c>
      <c r="R82" s="9">
        <f t="shared" si="8"/>
        <v>10.798249999999996</v>
      </c>
      <c r="S82" s="10">
        <f t="shared" si="9"/>
        <v>116.29825</v>
      </c>
      <c r="T82" s="11">
        <f t="shared" si="10"/>
        <v>0.47499999999999998</v>
      </c>
      <c r="U82" s="12">
        <f t="shared" si="11"/>
        <v>0.10235308056872033</v>
      </c>
      <c r="V82">
        <f>COUNTIF($L$2:L82,1)</f>
        <v>38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.75" customHeight="1" x14ac:dyDescent="0.2">
      <c r="A83" s="3">
        <v>81</v>
      </c>
      <c r="B83" s="4">
        <v>43614</v>
      </c>
      <c r="C83" s="3" t="s">
        <v>229</v>
      </c>
      <c r="D83" s="3" t="s">
        <v>32</v>
      </c>
      <c r="E83" s="3">
        <v>1</v>
      </c>
      <c r="F83" s="3">
        <v>1</v>
      </c>
      <c r="G83" s="3" t="s">
        <v>33</v>
      </c>
      <c r="H83" s="3" t="s">
        <v>26</v>
      </c>
      <c r="I83" s="3" t="s">
        <v>31</v>
      </c>
      <c r="J83" s="5" t="s">
        <v>50</v>
      </c>
      <c r="K83" s="27"/>
      <c r="L83" s="6" t="s">
        <v>16</v>
      </c>
      <c r="M83" s="7">
        <v>5</v>
      </c>
      <c r="N83" s="7">
        <v>0.5</v>
      </c>
      <c r="O83" s="8" t="s">
        <v>23</v>
      </c>
      <c r="P83" s="7">
        <f t="shared" si="6"/>
        <v>106</v>
      </c>
      <c r="Q83" s="34">
        <f t="shared" si="7"/>
        <v>-0.5</v>
      </c>
      <c r="R83" s="9">
        <f t="shared" si="8"/>
        <v>10.298249999999996</v>
      </c>
      <c r="S83" s="10">
        <f t="shared" si="9"/>
        <v>116.29825</v>
      </c>
      <c r="T83" s="11">
        <f t="shared" si="10"/>
        <v>0.46913580246913578</v>
      </c>
      <c r="U83" s="12">
        <f t="shared" si="11"/>
        <v>9.7153301886792415E-2</v>
      </c>
      <c r="V83">
        <f>COUNTIF($L$2:L83,1)</f>
        <v>38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6.5" customHeight="1" x14ac:dyDescent="0.2">
      <c r="A84" s="3">
        <v>82</v>
      </c>
      <c r="B84" s="4">
        <v>43614</v>
      </c>
      <c r="C84" s="3" t="s">
        <v>230</v>
      </c>
      <c r="D84" s="3" t="s">
        <v>67</v>
      </c>
      <c r="E84" s="3">
        <v>1</v>
      </c>
      <c r="F84" s="3" t="s">
        <v>231</v>
      </c>
      <c r="G84" s="3" t="s">
        <v>33</v>
      </c>
      <c r="H84" s="3" t="s">
        <v>27</v>
      </c>
      <c r="I84" s="3" t="s">
        <v>14</v>
      </c>
      <c r="J84" s="5" t="s">
        <v>15</v>
      </c>
      <c r="K84" s="27"/>
      <c r="L84" s="6" t="s">
        <v>16</v>
      </c>
      <c r="M84" s="7">
        <v>4.84</v>
      </c>
      <c r="N84" s="7">
        <v>1</v>
      </c>
      <c r="O84" s="8" t="s">
        <v>15</v>
      </c>
      <c r="P84" s="7">
        <f t="shared" si="6"/>
        <v>107</v>
      </c>
      <c r="Q84" s="34">
        <f t="shared" si="7"/>
        <v>-1</v>
      </c>
      <c r="R84" s="9">
        <f t="shared" si="8"/>
        <v>9.2982499999999959</v>
      </c>
      <c r="S84" s="10">
        <f t="shared" si="9"/>
        <v>116.29825</v>
      </c>
      <c r="T84" s="11">
        <f t="shared" si="10"/>
        <v>0.46341463414634149</v>
      </c>
      <c r="U84" s="12">
        <f t="shared" si="11"/>
        <v>8.6899532710280336E-2</v>
      </c>
      <c r="V84">
        <f>COUNTIF($L$2:L84,1)</f>
        <v>38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83</v>
      </c>
      <c r="B85" s="4">
        <v>43614</v>
      </c>
      <c r="C85" s="3" t="s">
        <v>232</v>
      </c>
      <c r="D85" s="3" t="s">
        <v>30</v>
      </c>
      <c r="E85" s="3">
        <v>1</v>
      </c>
      <c r="F85" s="3" t="s">
        <v>233</v>
      </c>
      <c r="G85" s="3" t="s">
        <v>25</v>
      </c>
      <c r="H85" s="3" t="s">
        <v>26</v>
      </c>
      <c r="I85" s="3" t="s">
        <v>31</v>
      </c>
      <c r="J85" s="13" t="s">
        <v>63</v>
      </c>
      <c r="K85" s="27"/>
      <c r="L85" s="6" t="s">
        <v>17</v>
      </c>
      <c r="M85" s="7">
        <v>2.1</v>
      </c>
      <c r="N85" s="7">
        <v>1</v>
      </c>
      <c r="O85" s="8" t="s">
        <v>23</v>
      </c>
      <c r="P85" s="7">
        <f t="shared" si="6"/>
        <v>108</v>
      </c>
      <c r="Q85" s="31">
        <f t="shared" si="7"/>
        <v>0.99499999999999988</v>
      </c>
      <c r="R85" s="9">
        <f t="shared" si="8"/>
        <v>10.293249999999995</v>
      </c>
      <c r="S85" s="10">
        <f t="shared" si="9"/>
        <v>118.29325</v>
      </c>
      <c r="T85" s="11">
        <f t="shared" si="10"/>
        <v>0.46987951807228917</v>
      </c>
      <c r="U85" s="12">
        <f t="shared" si="11"/>
        <v>9.5307870370370376E-2</v>
      </c>
      <c r="V85">
        <f>COUNTIF($L$2:L85,1)</f>
        <v>39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5.75" customHeight="1" x14ac:dyDescent="0.2">
      <c r="A86" s="3">
        <v>84</v>
      </c>
      <c r="B86" s="4">
        <v>43615</v>
      </c>
      <c r="C86" s="3" t="s">
        <v>234</v>
      </c>
      <c r="D86" s="3" t="s">
        <v>32</v>
      </c>
      <c r="E86" s="3">
        <v>5</v>
      </c>
      <c r="F86" s="3" t="s">
        <v>235</v>
      </c>
      <c r="G86" s="3" t="s">
        <v>25</v>
      </c>
      <c r="H86" s="3" t="s">
        <v>26</v>
      </c>
      <c r="I86" s="3" t="s">
        <v>14</v>
      </c>
      <c r="J86" s="5" t="s">
        <v>236</v>
      </c>
      <c r="K86" s="27"/>
      <c r="L86" s="6" t="s">
        <v>16</v>
      </c>
      <c r="M86" s="7">
        <v>4.7699999999999996</v>
      </c>
      <c r="N86" s="7">
        <v>0.5</v>
      </c>
      <c r="O86" s="8" t="s">
        <v>23</v>
      </c>
      <c r="P86" s="7">
        <f t="shared" si="6"/>
        <v>108.5</v>
      </c>
      <c r="Q86" s="34">
        <f t="shared" si="7"/>
        <v>-0.5</v>
      </c>
      <c r="R86" s="9">
        <f t="shared" si="8"/>
        <v>9.7932499999999951</v>
      </c>
      <c r="S86" s="10">
        <f t="shared" si="9"/>
        <v>118.29325</v>
      </c>
      <c r="T86" s="11">
        <f t="shared" si="10"/>
        <v>0.4642857142857143</v>
      </c>
      <c r="U86" s="12">
        <f t="shared" si="11"/>
        <v>9.0260368663594479E-2</v>
      </c>
      <c r="V86">
        <f>COUNTIF($L$2:L86,1)</f>
        <v>39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.75" customHeight="1" x14ac:dyDescent="0.2">
      <c r="A87" s="3">
        <v>85</v>
      </c>
      <c r="B87" s="4">
        <v>43616</v>
      </c>
      <c r="C87" s="3" t="s">
        <v>237</v>
      </c>
      <c r="D87" s="3" t="s">
        <v>238</v>
      </c>
      <c r="E87" s="3">
        <v>1</v>
      </c>
      <c r="F87" s="3" t="s">
        <v>239</v>
      </c>
      <c r="G87" s="3" t="s">
        <v>25</v>
      </c>
      <c r="H87" s="3" t="s">
        <v>27</v>
      </c>
      <c r="I87" s="3" t="s">
        <v>14</v>
      </c>
      <c r="J87" s="13" t="s">
        <v>240</v>
      </c>
      <c r="K87" s="27"/>
      <c r="L87" s="6" t="s">
        <v>17</v>
      </c>
      <c r="M87" s="7">
        <v>1.61</v>
      </c>
      <c r="N87" s="7">
        <v>0.5</v>
      </c>
      <c r="O87" s="8" t="s">
        <v>15</v>
      </c>
      <c r="P87" s="7">
        <f t="shared" si="6"/>
        <v>109</v>
      </c>
      <c r="Q87" s="31">
        <f t="shared" si="7"/>
        <v>0.30500000000000005</v>
      </c>
      <c r="R87" s="28">
        <f t="shared" si="8"/>
        <v>10.098249999999995</v>
      </c>
      <c r="S87" s="29">
        <f t="shared" si="9"/>
        <v>119.09824999999999</v>
      </c>
      <c r="T87" s="30">
        <f t="shared" si="10"/>
        <v>0.47058823529411764</v>
      </c>
      <c r="U87" s="12">
        <f t="shared" si="11"/>
        <v>9.2644495412843975E-2</v>
      </c>
      <c r="V87">
        <f>COUNTIF($L$2:L87,1)</f>
        <v>40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</sheetData>
  <sheetProtection selectLockedCells="1" selectUnlockedCells="1"/>
  <autoFilter ref="A1:IK58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2019-06-04T14:22:37Z</dcterms:modified>
</cp:coreProperties>
</file>