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September" sheetId="1" r:id="rId1"/>
  </sheets>
  <definedNames>
    <definedName name="__Anonymous_Sheet_DB__1">September!#REF!</definedName>
    <definedName name="__xlnm._FilterDatabase" localSheetId="0">September!#REF!</definedName>
    <definedName name="__xlnm._FilterDatabase_1">September!#REF!</definedName>
    <definedName name="_xlnm._FilterDatabase" localSheetId="0" hidden="1">September!$A$1:$IK$105</definedName>
    <definedName name="Excel_BuiltIn__FilterDatabase" localSheetId="0">September!#REF!</definedName>
    <definedName name="Excel_BuiltIn__FilterDatabase_1">September!#REF!</definedName>
  </definedNames>
  <calcPr calcId="171027"/>
</workbook>
</file>

<file path=xl/calcChain.xml><?xml version="1.0" encoding="utf-8"?>
<calcChain xmlns="http://schemas.openxmlformats.org/spreadsheetml/2006/main">
  <c r="V105" i="1" l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Q91" i="1" l="1"/>
  <c r="V91" i="1"/>
  <c r="T91" i="1" s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 l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" i="1" l="1"/>
  <c r="V5" i="1"/>
  <c r="T5" i="1" s="1"/>
  <c r="V6" i="1"/>
  <c r="T6" i="1" s="1"/>
  <c r="V7" i="1"/>
  <c r="T7" i="1" s="1"/>
  <c r="V8" i="1"/>
  <c r="T8" i="1" s="1"/>
  <c r="V9" i="1"/>
  <c r="T9" i="1" s="1"/>
  <c r="V10" i="1"/>
  <c r="T10" i="1" s="1"/>
  <c r="V11" i="1"/>
  <c r="T11" i="1" s="1"/>
  <c r="V12" i="1"/>
  <c r="T12" i="1" s="1"/>
  <c r="V13" i="1"/>
  <c r="T13" i="1" s="1"/>
  <c r="V14" i="1"/>
  <c r="T14" i="1" s="1"/>
  <c r="V15" i="1"/>
  <c r="T15" i="1" s="1"/>
  <c r="V16" i="1"/>
  <c r="T16" i="1" s="1"/>
  <c r="V17" i="1"/>
  <c r="T17" i="1" s="1"/>
  <c r="V18" i="1"/>
  <c r="T18" i="1" s="1"/>
  <c r="V19" i="1"/>
  <c r="T19" i="1" s="1"/>
  <c r="V20" i="1"/>
  <c r="T20" i="1" s="1"/>
  <c r="V21" i="1"/>
  <c r="T21" i="1" s="1"/>
  <c r="V22" i="1"/>
  <c r="T22" i="1" s="1"/>
  <c r="V23" i="1"/>
  <c r="T23" i="1" s="1"/>
  <c r="V24" i="1"/>
  <c r="T24" i="1" s="1"/>
  <c r="V25" i="1"/>
  <c r="T25" i="1" s="1"/>
  <c r="V26" i="1"/>
  <c r="T26" i="1" s="1"/>
  <c r="V27" i="1"/>
  <c r="T27" i="1" s="1"/>
  <c r="V28" i="1"/>
  <c r="V29" i="1"/>
  <c r="T29" i="1" s="1"/>
  <c r="V30" i="1"/>
  <c r="T30" i="1" s="1"/>
  <c r="V31" i="1"/>
  <c r="T31" i="1" s="1"/>
  <c r="V32" i="1"/>
  <c r="T32" i="1" s="1"/>
  <c r="V33" i="1"/>
  <c r="T33" i="1" s="1"/>
  <c r="V34" i="1"/>
  <c r="T34" i="1" s="1"/>
  <c r="V35" i="1"/>
  <c r="T35" i="1" s="1"/>
  <c r="V36" i="1"/>
  <c r="T36" i="1" s="1"/>
  <c r="V37" i="1"/>
  <c r="T37" i="1" s="1"/>
  <c r="V38" i="1"/>
  <c r="T38" i="1" s="1"/>
  <c r="V39" i="1"/>
  <c r="T39" i="1" s="1"/>
  <c r="V40" i="1"/>
  <c r="T40" i="1" s="1"/>
  <c r="V41" i="1"/>
  <c r="T41" i="1" s="1"/>
  <c r="V42" i="1"/>
  <c r="T42" i="1" s="1"/>
  <c r="V43" i="1"/>
  <c r="T43" i="1" s="1"/>
  <c r="V44" i="1"/>
  <c r="T44" i="1" s="1"/>
  <c r="V45" i="1"/>
  <c r="T45" i="1" s="1"/>
  <c r="V3" i="1"/>
  <c r="T3" i="1" s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T28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T4" i="1"/>
  <c r="Q4" i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P5" i="1"/>
  <c r="S3" i="1"/>
  <c r="U3" i="1" s="1"/>
  <c r="S4" i="1" l="1"/>
  <c r="U4" i="1" s="1"/>
  <c r="P6" i="1"/>
  <c r="S5" i="1"/>
  <c r="U5" i="1" s="1"/>
  <c r="P7" i="1" l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P46" i="1" s="1"/>
  <c r="S44" i="1"/>
  <c r="U44" i="1" s="1"/>
  <c r="P47" i="1" l="1"/>
  <c r="S46" i="1"/>
  <c r="U46" i="1" s="1"/>
  <c r="S45" i="1"/>
  <c r="U45" i="1" s="1"/>
  <c r="S47" i="1" l="1"/>
  <c r="U47" i="1" s="1"/>
  <c r="P48" i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S53" i="1" l="1"/>
  <c r="U53" i="1" s="1"/>
  <c r="P54" i="1"/>
  <c r="P55" i="1" l="1"/>
  <c r="S54" i="1"/>
  <c r="U54" i="1" s="1"/>
  <c r="S55" i="1" l="1"/>
  <c r="U55" i="1" s="1"/>
  <c r="P56" i="1"/>
  <c r="P57" i="1" l="1"/>
  <c r="S56" i="1"/>
  <c r="U56" i="1" s="1"/>
  <c r="P58" i="1" l="1"/>
  <c r="S57" i="1"/>
  <c r="U57" i="1" s="1"/>
  <c r="P59" i="1" l="1"/>
  <c r="S58" i="1"/>
  <c r="U58" i="1" s="1"/>
  <c r="P60" i="1" l="1"/>
  <c r="S60" i="1" s="1"/>
  <c r="U60" i="1" s="1"/>
  <c r="S59" i="1"/>
  <c r="U59" i="1" s="1"/>
  <c r="P61" i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S65" i="1" l="1"/>
  <c r="U65" i="1" s="1"/>
  <c r="P66" i="1"/>
  <c r="S66" i="1" l="1"/>
  <c r="U66" i="1" s="1"/>
  <c r="P67" i="1"/>
  <c r="P68" i="1" l="1"/>
  <c r="S67" i="1"/>
  <c r="U67" i="1" s="1"/>
  <c r="P69" i="1" l="1"/>
  <c r="P70" i="1" s="1"/>
  <c r="S68" i="1"/>
  <c r="U68" i="1" s="1"/>
  <c r="P71" i="1" l="1"/>
  <c r="S70" i="1"/>
  <c r="U70" i="1" s="1"/>
  <c r="S69" i="1"/>
  <c r="U69" i="1" s="1"/>
  <c r="P72" i="1" l="1"/>
  <c r="S71" i="1"/>
  <c r="U71" i="1" s="1"/>
  <c r="P73" i="1" l="1"/>
  <c r="S72" i="1"/>
  <c r="U72" i="1" s="1"/>
  <c r="S73" i="1" l="1"/>
  <c r="U73" i="1" s="1"/>
  <c r="P74" i="1"/>
  <c r="S74" i="1" l="1"/>
  <c r="U74" i="1" s="1"/>
  <c r="P75" i="1"/>
  <c r="P76" i="1" l="1"/>
  <c r="S75" i="1"/>
  <c r="U75" i="1" s="1"/>
  <c r="P77" i="1" l="1"/>
  <c r="S76" i="1"/>
  <c r="U76" i="1" s="1"/>
  <c r="P78" i="1" l="1"/>
  <c r="S77" i="1"/>
  <c r="U77" i="1" s="1"/>
  <c r="S78" i="1" l="1"/>
  <c r="U78" i="1" s="1"/>
  <c r="P79" i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S86" i="1" l="1"/>
  <c r="U86" i="1" s="1"/>
  <c r="P87" i="1"/>
  <c r="P88" i="1" l="1"/>
  <c r="S87" i="1"/>
  <c r="U87" i="1" s="1"/>
  <c r="P89" i="1" l="1"/>
  <c r="S88" i="1"/>
  <c r="U88" i="1" s="1"/>
  <c r="P90" i="1" l="1"/>
  <c r="S89" i="1"/>
  <c r="U89" i="1" s="1"/>
  <c r="S90" i="1" l="1"/>
  <c r="U90" i="1" s="1"/>
  <c r="P91" i="1"/>
  <c r="S91" i="1" l="1"/>
  <c r="U91" i="1" s="1"/>
  <c r="P92" i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5" i="1" s="1"/>
  <c r="U105" i="1" s="1"/>
  <c r="S104" i="1"/>
  <c r="U104" i="1" s="1"/>
</calcChain>
</file>

<file path=xl/sharedStrings.xml><?xml version="1.0" encoding="utf-8"?>
<sst xmlns="http://schemas.openxmlformats.org/spreadsheetml/2006/main" count="939" uniqueCount="273">
  <si>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</si>
  <si>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</si>
  <si>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</si>
  <si>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</si>
  <si>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</si>
  <si>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</si>
  <si>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</si>
  <si>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</si>
  <si>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</si>
  <si>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</si>
  <si>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</si>
  <si>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</si>
  <si>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</si>
  <si>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</si>
  <si>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</si>
  <si>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</si>
  <si>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</si>
  <si>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</si>
  <si>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</si>
  <si>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</si>
  <si>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</si>
  <si>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</si>
  <si>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</si>
  <si>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</si>
  <si>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</si>
  <si>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df</t>
  </si>
  <si>
    <t>ma</t>
  </si>
  <si>
    <t>Fussball</t>
  </si>
  <si>
    <t>da</t>
  </si>
  <si>
    <t>Bet365</t>
  </si>
  <si>
    <t>Live</t>
  </si>
  <si>
    <t>0-1</t>
  </si>
  <si>
    <t>2-0</t>
  </si>
  <si>
    <t>2-1</t>
  </si>
  <si>
    <t>1x</t>
  </si>
  <si>
    <t>0-8</t>
  </si>
  <si>
    <t>1-2</t>
  </si>
  <si>
    <t>1
1</t>
  </si>
  <si>
    <t>Amateure</t>
  </si>
  <si>
    <t>2 asian -7</t>
  </si>
  <si>
    <t>Tennis</t>
  </si>
  <si>
    <t>2 asian -2</t>
  </si>
  <si>
    <t>0-2</t>
  </si>
  <si>
    <t>4. Tor 2</t>
  </si>
  <si>
    <t>1
2</t>
  </si>
  <si>
    <t>2
2</t>
  </si>
  <si>
    <t>2-3</t>
  </si>
  <si>
    <t>0-3</t>
  </si>
  <si>
    <t>1-1</t>
  </si>
  <si>
    <t>3-1</t>
  </si>
  <si>
    <t>0-4</t>
  </si>
  <si>
    <t>2 asian -1</t>
  </si>
  <si>
    <t>2-2</t>
  </si>
  <si>
    <t>2
1</t>
  </si>
  <si>
    <t>1 asian -1</t>
  </si>
  <si>
    <t>esports</t>
  </si>
  <si>
    <t>Fulda - Baunatal</t>
  </si>
  <si>
    <t>1X</t>
  </si>
  <si>
    <t>Würzburg II - Aschaffenburg</t>
  </si>
  <si>
    <t>Weiche II - TSB Flensburg</t>
  </si>
  <si>
    <t>X2</t>
  </si>
  <si>
    <t>Rheine - Schalke II
Watzenborn - Griesheim</t>
  </si>
  <si>
    <t>0-0
3-3</t>
  </si>
  <si>
    <t>4er Kombi</t>
  </si>
  <si>
    <t>1/4</t>
  </si>
  <si>
    <t>Neu-Isenburg - Dreieich
Schwartzman - Cilic</t>
  </si>
  <si>
    <r>
      <rPr>
        <b/>
        <sz val="10"/>
        <color rgb="FF00B050"/>
        <rFont val="Arial"/>
        <family val="2"/>
      </rPr>
      <t>0-2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3-1</t>
    </r>
  </si>
  <si>
    <t>Immortals - fnatic
Reutlingen - Backnang</t>
  </si>
  <si>
    <r>
      <rPr>
        <b/>
        <sz val="10"/>
        <color rgb="FF00B050"/>
        <rFont val="Arial"/>
        <family val="2"/>
      </rPr>
      <t>2-0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1-2</t>
    </r>
  </si>
  <si>
    <t>Worms - Stadtallendorf</t>
  </si>
  <si>
    <t>Nöttingen - Neckarsulmur</t>
  </si>
  <si>
    <t>Viktoria Köln - Erndtebrück
Watzenborn - Griesheim</t>
  </si>
  <si>
    <t>2-2
3-3</t>
  </si>
  <si>
    <t>Eutin - Lübeck</t>
  </si>
  <si>
    <t>2-4</t>
  </si>
  <si>
    <t>Göppinger - Pforzheim</t>
  </si>
  <si>
    <t>G2 - SK Gaming
Astralis - Gambit</t>
  </si>
  <si>
    <t>Bernburg - Magdeburg</t>
  </si>
  <si>
    <t>2 asian -4,25</t>
  </si>
  <si>
    <t>ASC Dortmund - Hassel
Zeulenroda - Meuselwitz</t>
  </si>
  <si>
    <t>1
2 -4,5</t>
  </si>
  <si>
    <r>
      <rPr>
        <b/>
        <sz val="10"/>
        <color rgb="FF00B050"/>
        <rFont val="Arial"/>
        <family val="2"/>
      </rPr>
      <t>2-0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0-3</t>
    </r>
  </si>
  <si>
    <t>Cloppenburg - Gifhorn</t>
  </si>
  <si>
    <t>Deutschland - Norwegen
Polen - Kasachstan</t>
  </si>
  <si>
    <t>1 -1,5
1 -1,5</t>
  </si>
  <si>
    <t>6-0
3-0</t>
  </si>
  <si>
    <t>England - Slowakai
Federer - Kohlschreiber</t>
  </si>
  <si>
    <t>1
1 -1,5</t>
  </si>
  <si>
    <t>2-1
3-0</t>
  </si>
  <si>
    <t>Oberhausen - Winfried Kray</t>
  </si>
  <si>
    <t>1 asian -6,75</t>
  </si>
  <si>
    <t>5-0</t>
  </si>
  <si>
    <t>Lichtenfels - Wü Kickers</t>
  </si>
  <si>
    <t>2 asian -1 1.</t>
  </si>
  <si>
    <t>Busta - Schwatzman</t>
  </si>
  <si>
    <t>2 +2,5</t>
  </si>
  <si>
    <t>unibet</t>
  </si>
  <si>
    <t>3-0</t>
  </si>
  <si>
    <t>Estland U21 - Spanien U21</t>
  </si>
  <si>
    <t>Buchbach - Haching</t>
  </si>
  <si>
    <t>1 asian -5</t>
  </si>
  <si>
    <t>SC Oberhausen - Wuppertal</t>
  </si>
  <si>
    <t>Federer - Potro
Keys - Kanepi</t>
  </si>
  <si>
    <t>1 -1,5
1</t>
  </si>
  <si>
    <r>
      <rPr>
        <b/>
        <sz val="10"/>
        <color rgb="FFFF0000"/>
        <rFont val="Arial"/>
        <family val="2"/>
      </rPr>
      <t>1-3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2-0</t>
    </r>
  </si>
  <si>
    <t>Kiel - Lautern</t>
  </si>
  <si>
    <t>HSV II - Eutin</t>
  </si>
  <si>
    <t>Uerdingen - Gladbach</t>
  </si>
  <si>
    <t>Dreieich - Lohfelden
Juve - Chievo</t>
  </si>
  <si>
    <t>3-0
2-0</t>
  </si>
  <si>
    <t>Baunatal - Lehnerz</t>
  </si>
  <si>
    <t>Litauen - Griechenland
Mainz - Leverkusen</t>
  </si>
  <si>
    <t>1
X2</t>
  </si>
  <si>
    <t>64-77
3-1</t>
  </si>
  <si>
    <t>7er Kombi</t>
  </si>
  <si>
    <t>3/7</t>
  </si>
  <si>
    <t>Friedrichsberg - Eichede
Vienna - Horn</t>
  </si>
  <si>
    <r>
      <t xml:space="preserve">abg.
</t>
    </r>
    <r>
      <rPr>
        <b/>
        <sz val="10"/>
        <color rgb="FF00B050"/>
        <rFont val="Arial"/>
        <family val="2"/>
      </rPr>
      <t>0-1</t>
    </r>
  </si>
  <si>
    <t>Walldorf II - Ravensburg
Grödig - Hohenems</t>
  </si>
  <si>
    <r>
      <rPr>
        <b/>
        <sz val="10"/>
        <color rgb="FF00B050"/>
        <rFont val="Arial"/>
        <family val="2"/>
      </rPr>
      <t>0-2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2-2</t>
    </r>
  </si>
  <si>
    <t>Hadamar - Watzenborn
Griesheim - Fulda</t>
  </si>
  <si>
    <t>X2
X2</t>
  </si>
  <si>
    <r>
      <rPr>
        <b/>
        <sz val="10"/>
        <color rgb="FFFF0000"/>
        <rFont val="Arial"/>
        <family val="2"/>
      </rPr>
      <t>1-3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0-2</t>
    </r>
  </si>
  <si>
    <t>Bissingen - Villingen</t>
  </si>
  <si>
    <t>Sandhausen II - Reutlingen</t>
  </si>
  <si>
    <t>Basel - Lausanne
Barca - Espanyol
SK - Liquid</t>
  </si>
  <si>
    <t>1
1
1</t>
  </si>
  <si>
    <r>
      <rPr>
        <b/>
        <sz val="10"/>
        <color rgb="FFFF0000"/>
        <rFont val="Arial"/>
        <family val="2"/>
      </rPr>
      <t>1-2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5-0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0-2</t>
    </r>
  </si>
  <si>
    <t>Paderborn II - Schalke II</t>
  </si>
  <si>
    <t>Bears - Falcons
Browns - Steelers</t>
  </si>
  <si>
    <t>NFL</t>
  </si>
  <si>
    <t>2 -3,5
2</t>
  </si>
  <si>
    <t>17-23
18-21</t>
  </si>
  <si>
    <t>Cuneo - Prato</t>
  </si>
  <si>
    <t>zuerst 9 2</t>
  </si>
  <si>
    <t>6</t>
  </si>
  <si>
    <t>80. 2-2</t>
  </si>
  <si>
    <t>94. 2-1</t>
  </si>
  <si>
    <t>85. 2-2</t>
  </si>
  <si>
    <t>90. 2-2</t>
  </si>
  <si>
    <t>Bayern - Anderlecht</t>
  </si>
  <si>
    <t>CL</t>
  </si>
  <si>
    <t>1 -1,25 1. Hz</t>
  </si>
  <si>
    <t>1-0</t>
  </si>
  <si>
    <t>Bayern - Anderlecht
Chelsea - Qarabag</t>
  </si>
  <si>
    <t>1 HC
gg no</t>
  </si>
  <si>
    <t>3-0
6-0</t>
  </si>
  <si>
    <t>Bayern - Anderlecht
Rom - Atletico</t>
  </si>
  <si>
    <t>über 64,5 BB
über 53,5 BB</t>
  </si>
  <si>
    <r>
      <rPr>
        <b/>
        <sz val="10"/>
        <color rgb="FF00B050"/>
        <rFont val="Arial"/>
        <family val="2"/>
      </rPr>
      <t>68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51</t>
    </r>
  </si>
  <si>
    <t>..</t>
  </si>
  <si>
    <t>Real - Nikosia</t>
  </si>
  <si>
    <t>Ronaldo 2+</t>
  </si>
  <si>
    <t>2</t>
  </si>
  <si>
    <t>Neckarelz - Karlsruhe
Feyenoord - City</t>
  </si>
  <si>
    <t>2/2
2</t>
  </si>
  <si>
    <r>
      <t xml:space="preserve">1-1/1-2
</t>
    </r>
    <r>
      <rPr>
        <b/>
        <sz val="10"/>
        <color rgb="FF00B050"/>
        <rFont val="Arial"/>
        <family val="2"/>
      </rPr>
      <t>0-4</t>
    </r>
  </si>
  <si>
    <t>Neckarelz - Karlsruhe</t>
  </si>
  <si>
    <t>2 asian -3</t>
  </si>
  <si>
    <t>Hertha - Bilbao
Arsenal - Köln</t>
  </si>
  <si>
    <t>EL</t>
  </si>
  <si>
    <t>X2
1</t>
  </si>
  <si>
    <t>0-0
3-1</t>
  </si>
  <si>
    <t>Neu Isenburg - Flieden</t>
  </si>
  <si>
    <t>bigbet</t>
  </si>
  <si>
    <t>Bremer SV - Schwachhausen
Adler Mannheim - Bremerhaven</t>
  </si>
  <si>
    <t>Eishockey</t>
  </si>
  <si>
    <t>1/1
1</t>
  </si>
  <si>
    <r>
      <rPr>
        <b/>
        <sz val="10"/>
        <color rgb="FF00B050"/>
        <rFont val="Arial"/>
        <family val="2"/>
      </rPr>
      <t>3-0/6-1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2-4</t>
    </r>
  </si>
  <si>
    <t>Niendorf U19 - Wolfsburg U19
Getafe - Barca</t>
  </si>
  <si>
    <t>2 -1,25
2</t>
  </si>
  <si>
    <t>2-4
1-2</t>
  </si>
  <si>
    <t>Strand - Frisia
Dornbreite - Wankendorf</t>
  </si>
  <si>
    <r>
      <rPr>
        <b/>
        <sz val="10"/>
        <color rgb="FFFF0000"/>
        <rFont val="Arial"/>
        <family val="2"/>
      </rPr>
      <t>3-3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3-0</t>
    </r>
  </si>
  <si>
    <t>Dreieich - Steinbach</t>
  </si>
  <si>
    <t>1 HC</t>
  </si>
  <si>
    <t>Bayern - Mainz
New Orleans - Patriots</t>
  </si>
  <si>
    <t>1 HC
2</t>
  </si>
  <si>
    <t>4-0
20-36</t>
  </si>
  <si>
    <t>Göppinger - Freiberg</t>
  </si>
  <si>
    <t>3-4</t>
  </si>
  <si>
    <t>Torgelow - TeBe Berlin
Bahlinger - Backnang</t>
  </si>
  <si>
    <r>
      <t xml:space="preserve">1-1
</t>
    </r>
    <r>
      <rPr>
        <b/>
        <sz val="10"/>
        <color rgb="FF00B050"/>
        <rFont val="Arial"/>
        <family val="2"/>
      </rPr>
      <t>2-0</t>
    </r>
  </si>
  <si>
    <t>78. 1-1</t>
  </si>
  <si>
    <t>Saar - Homburg
Griesheim - Lehnerz</t>
  </si>
  <si>
    <t>0-3
0-4</t>
  </si>
  <si>
    <t>Watzenborn - Alzenau</t>
  </si>
  <si>
    <t>Großbardorf - Aschaffenburg</t>
  </si>
  <si>
    <t>1-3</t>
  </si>
  <si>
    <t>Faze - Liquid
Seahawks - 49ers
Sociedad - Real</t>
  </si>
  <si>
    <t>1
1 -6,5
X2</t>
  </si>
  <si>
    <r>
      <rPr>
        <b/>
        <sz val="10"/>
        <color rgb="FF00B050"/>
        <rFont val="Arial"/>
        <family val="2"/>
      </rPr>
      <t>3-0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12-9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1-3</t>
    </r>
  </si>
  <si>
    <t>Sprockhövel - Hassel</t>
  </si>
  <si>
    <t>Wacker - Teutonia
Chiasso - Basel</t>
  </si>
  <si>
    <t>1-3
0-1</t>
  </si>
  <si>
    <t>Alfter - Freisdorf
Marl-Hüls - Rheine
Milan - Udinese</t>
  </si>
  <si>
    <t>X2
2
gg</t>
  </si>
  <si>
    <r>
      <rPr>
        <b/>
        <sz val="10"/>
        <color rgb="FF00B050"/>
        <rFont val="Arial"/>
        <family val="2"/>
      </rPr>
      <t>1-2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3-0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2-1</t>
    </r>
  </si>
  <si>
    <t>Schalke II - Haltern</t>
  </si>
  <si>
    <t>Nöttingen - Oberachern</t>
  </si>
  <si>
    <t>1 asian -1,75</t>
  </si>
  <si>
    <t>0-0</t>
  </si>
  <si>
    <t>Kfar Qasem - Roei Hesh</t>
  </si>
  <si>
    <t>tipico</t>
  </si>
  <si>
    <t>7-1</t>
  </si>
  <si>
    <t>Duisburg U19 - Schalke U19</t>
  </si>
  <si>
    <t>Heidenheim - Darmstadt</t>
  </si>
  <si>
    <t>H2H 2</t>
  </si>
  <si>
    <t>Real - Betis</t>
  </si>
  <si>
    <t>haha</t>
  </si>
  <si>
    <t>Schott Mainz - Mainz II</t>
  </si>
  <si>
    <t>Vienna - Schwechat</t>
  </si>
  <si>
    <t>TeBe Berlin - Frankfurt
Leipzig U19 - Niendorf U19</t>
  </si>
  <si>
    <r>
      <t xml:space="preserve">4-3
</t>
    </r>
    <r>
      <rPr>
        <b/>
        <sz val="10"/>
        <color rgb="FFFF0000"/>
        <rFont val="Arial"/>
        <family val="2"/>
      </rPr>
      <t>4-4</t>
    </r>
  </si>
  <si>
    <t>87. 4-4</t>
  </si>
  <si>
    <t>Flieden - Dreieich</t>
  </si>
  <si>
    <t>RW Frankfurt - Watzenborn</t>
  </si>
  <si>
    <t>Maccabi Jamal - Maccabi Iksal</t>
  </si>
  <si>
    <t>2 H2H</t>
  </si>
  <si>
    <t>1-8</t>
  </si>
  <si>
    <t>Alzenau - Fulda
Unterhaching - Meppen</t>
  </si>
  <si>
    <t>X2
over 2,5</t>
  </si>
  <si>
    <t>1-1
4-0</t>
  </si>
  <si>
    <t>Aschaffenburg - Sand
Juve - Turin</t>
  </si>
  <si>
    <t>4-0
3-0</t>
  </si>
  <si>
    <t>Kottern - Vilzing
Spal - Neapel</t>
  </si>
  <si>
    <t>X2
2 HC -1</t>
  </si>
  <si>
    <r>
      <rPr>
        <b/>
        <sz val="10"/>
        <color rgb="FF00B050"/>
        <rFont val="Arial"/>
        <family val="2"/>
      </rPr>
      <t>1-2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1-2</t>
    </r>
  </si>
  <si>
    <t>Backnang - Ravensburg</t>
  </si>
  <si>
    <t>1-4</t>
  </si>
  <si>
    <t>Regensburg - Braunschweig</t>
  </si>
  <si>
    <t>4. Tor 1</t>
  </si>
  <si>
    <t>Northeim - Atlas
Bielefeld II - Schalke II</t>
  </si>
  <si>
    <r>
      <rPr>
        <b/>
        <sz val="10"/>
        <color rgb="FFFF0000"/>
        <rFont val="Arial"/>
        <family val="2"/>
      </rPr>
      <t>0-3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0-2</t>
    </r>
  </si>
  <si>
    <t>Brieselang - Strausberg
Brünninghausen - Hassel</t>
  </si>
  <si>
    <r>
      <rPr>
        <b/>
        <sz val="10"/>
        <color rgb="FFFF0000"/>
        <rFont val="Arial"/>
        <family val="2"/>
      </rPr>
      <t>2-0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3-1</t>
    </r>
  </si>
  <si>
    <t>Bielefeld II - Schalke II</t>
  </si>
  <si>
    <t>Siegburger - Merten</t>
  </si>
  <si>
    <t>Lagerdorf - Eichede
Packers - Bengals</t>
  </si>
  <si>
    <r>
      <t xml:space="preserve">3-3
</t>
    </r>
    <r>
      <rPr>
        <b/>
        <sz val="10"/>
        <color rgb="FF00B050"/>
        <rFont val="Arial"/>
        <family val="2"/>
      </rPr>
      <t>27-23</t>
    </r>
  </si>
  <si>
    <t xml:space="preserve">
Packers - Bengals
Bills - Broncos</t>
  </si>
  <si>
    <r>
      <rPr>
        <b/>
        <sz val="10"/>
        <color rgb="FF00B050"/>
        <rFont val="Arial"/>
        <family val="2"/>
      </rPr>
      <t xml:space="preserve">27-24
</t>
    </r>
    <r>
      <rPr>
        <b/>
        <sz val="10"/>
        <color rgb="FFFF0000"/>
        <rFont val="Arial"/>
        <family val="2"/>
      </rPr>
      <t>26-16</t>
    </r>
  </si>
  <si>
    <t>City - Donetsk
Dortmund - Real</t>
  </si>
  <si>
    <t>1 HC
over 2,5</t>
  </si>
  <si>
    <t>2-0
1-3</t>
  </si>
  <si>
    <t>City - Donetsk
Neapel - Feyenoord</t>
  </si>
  <si>
    <t>Ecke 10min
Ecke 10min</t>
  </si>
  <si>
    <t>nein
nein</t>
  </si>
  <si>
    <t>PSG - Bayern</t>
  </si>
  <si>
    <t>Vidal Gelb</t>
  </si>
  <si>
    <t>Karabakh - Rom
Juve - Piräus</t>
  </si>
  <si>
    <t>2
kein Tor 2</t>
  </si>
  <si>
    <t>1-2
2-0</t>
  </si>
  <si>
    <t>Bayern - Paris
Basel - Benfica</t>
  </si>
  <si>
    <t>Bayern Ball
2</t>
  </si>
  <si>
    <r>
      <rPr>
        <b/>
        <sz val="10"/>
        <color rgb="FF00B050"/>
        <rFont val="Arial"/>
        <family val="2"/>
      </rPr>
      <t>ja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5-0</t>
    </r>
  </si>
  <si>
    <t>Juve - Piräus
Sporting - Barca</t>
  </si>
  <si>
    <t>2-0
0-1</t>
  </si>
  <si>
    <t>Paris - Bayern</t>
  </si>
  <si>
    <t>2 -15 Ecken</t>
  </si>
  <si>
    <t>1-18</t>
  </si>
  <si>
    <t>Köln - Belgrad
Packers - Bears</t>
  </si>
  <si>
    <t>Tor Team 2
1</t>
  </si>
  <si>
    <t>0-1
35-14</t>
  </si>
  <si>
    <t>Gonsenheim - Homburg
Hertha - Bayern</t>
  </si>
  <si>
    <r>
      <rPr>
        <b/>
        <sz val="10"/>
        <color rgb="FF00B050"/>
        <rFont val="Arial"/>
        <family val="2"/>
      </rPr>
      <t>0-2/0-2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2-2</t>
    </r>
  </si>
  <si>
    <t>nach 0-2</t>
  </si>
  <si>
    <t>Eltersdorf - Aschaffenburg</t>
  </si>
  <si>
    <t>Dortmund II - Erndtebrück
Augsburg - Dortmund</t>
  </si>
  <si>
    <r>
      <rPr>
        <b/>
        <sz val="10"/>
        <color rgb="FFFF0000"/>
        <rFont val="Arial"/>
        <family val="2"/>
      </rPr>
      <t>0-0</t>
    </r>
    <r>
      <rPr>
        <b/>
        <sz val="10"/>
        <color theme="0" tint="-0.34998626667073579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1-2</t>
    </r>
  </si>
  <si>
    <t>missend Pen</t>
  </si>
  <si>
    <t>Wolfsburg - Mainz</t>
  </si>
  <si>
    <t>zuerst 7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</si>
</sst>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5" borderId="0" xfId="0" applyFill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4" fillId="10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September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8808887029538768E-2"/>
          <c:y val="7.0659335967862044E-2"/>
          <c:w val="0.85399313700588186"/>
          <c:h val="0.8638922993940495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layout>
                <c:manualLayout>
                  <c:x val="-3.1068879736550332E-2"/>
                  <c:y val="1.794393981126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4"/>
              <c:layout>
                <c:manualLayout>
                  <c:x val="-3.7692029639213018E-2"/>
                  <c:y val="1.570304266191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layout>
                <c:manualLayout>
                  <c:x val="-2.933098555108939E-2"/>
                  <c:y val="-2.2392208877022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layout>
                <c:manualLayout>
                  <c:x val="-3.4081578782977927E-2"/>
                  <c:y val="2.0184836960616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layout>
                <c:manualLayout>
                  <c:x val="-3.6551887263559797E-2"/>
                  <c:y val="-2.911490032507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layout>
                <c:manualLayout>
                  <c:x val="-3.4436547146639816E-2"/>
                  <c:y val="-2.7474271901579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layout>
                <c:manualLayout>
                  <c:x val="-3.2959739681662693E-2"/>
                  <c:y val="1.147189075592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layout>
                <c:manualLayout>
                  <c:x val="-3.0360649363274129E-2"/>
                  <c:y val="-2.060141966790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layout>
                <c:manualLayout>
                  <c:x val="-3.6001285760205719E-2"/>
                  <c:y val="-2.290950744558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layout>
                <c:manualLayout>
                  <c:x val="-4.4655646114411141E-2"/>
                  <c:y val="-2.9765222646138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layout>
                <c:manualLayout>
                  <c:x val="-4.7006178229651819E-3"/>
                  <c:y val="-1.3728567434225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3.1296321877893919E-2"/>
                  <c:y val="1.605379224504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layout>
                <c:manualLayout>
                  <c:x val="-3.1746035196256468E-2"/>
                  <c:y val="-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layout>
                <c:manualLayout>
                  <c:x val="-3.1296321877893919E-2"/>
                  <c:y val="-1.6019518178784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3.389541219628258E-2"/>
                  <c:y val="2.0635693734159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layout>
                <c:manualLayout>
                  <c:x val="-2.479859608192251E-2"/>
                  <c:y val="-1.831046892334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2"/>
              <c:layout>
                <c:manualLayout>
                  <c:x val="-3.389541219628258E-2"/>
                  <c:y val="-1.8310468923343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layout>
                <c:manualLayout>
                  <c:x val="-3.0604332606929439E-2"/>
                  <c:y val="1.147189075592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layout>
                <c:manualLayout>
                  <c:x val="-2.5370395951968088E-2"/>
                  <c:y val="1.376284150048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layout>
                <c:manualLayout>
                  <c:x val="-2.2771305633579427E-2"/>
                  <c:y val="-1.601951817878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layout>
                <c:manualLayout>
                  <c:x val="-3.0724522007848528E-2"/>
                  <c:y val="-2.2738137114304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3.9821338122208505E-2"/>
                  <c:y val="-2.27381371143044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layout>
                <c:manualLayout>
                  <c:x val="-3.8521792963014126E-2"/>
                  <c:y val="2.3080877776875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2"/>
              <c:layout>
                <c:manualLayout>
                  <c:x val="-4.733618823962794E-3"/>
                  <c:y val="-1.143761668966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layout>
                <c:manualLayout>
                  <c:x val="-9.9317994607400172E-3"/>
                  <c:y val="-1.6019518178784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September!$R$2:$R$105</c:f>
              <c:numCache>
                <c:formatCode>General</c:formatCode>
                <c:ptCount val="104"/>
                <c:pt idx="0">
                  <c:v>0</c:v>
                </c:pt>
                <c:pt idx="1">
                  <c:v>6.25</c:v>
                </c:pt>
                <c:pt idx="2">
                  <c:v>10.25</c:v>
                </c:pt>
                <c:pt idx="3">
                  <c:v>7.25</c:v>
                </c:pt>
                <c:pt idx="4">
                  <c:v>8.4499999999999993</c:v>
                </c:pt>
                <c:pt idx="5">
                  <c:v>5.4499999999999993</c:v>
                </c:pt>
                <c:pt idx="6">
                  <c:v>4.9499999999999993</c:v>
                </c:pt>
                <c:pt idx="7">
                  <c:v>3.4499999999999993</c:v>
                </c:pt>
                <c:pt idx="8">
                  <c:v>2.4499999999999993</c:v>
                </c:pt>
                <c:pt idx="9">
                  <c:v>1.4499999999999993</c:v>
                </c:pt>
                <c:pt idx="10">
                  <c:v>3.2499999999999996</c:v>
                </c:pt>
                <c:pt idx="11">
                  <c:v>-0.75000000000000044</c:v>
                </c:pt>
                <c:pt idx="12">
                  <c:v>0.82999999999999963</c:v>
                </c:pt>
                <c:pt idx="13">
                  <c:v>0.32999999999999963</c:v>
                </c:pt>
                <c:pt idx="14">
                  <c:v>-1.1700000000000004</c:v>
                </c:pt>
                <c:pt idx="15">
                  <c:v>1.1737499999999996</c:v>
                </c:pt>
                <c:pt idx="16">
                  <c:v>0.17374999999999963</c:v>
                </c:pt>
                <c:pt idx="17">
                  <c:v>-0.32625000000000037</c:v>
                </c:pt>
                <c:pt idx="18">
                  <c:v>1.0177499999999995</c:v>
                </c:pt>
                <c:pt idx="19">
                  <c:v>2.5672499999999996</c:v>
                </c:pt>
                <c:pt idx="20">
                  <c:v>0.56724999999999959</c:v>
                </c:pt>
                <c:pt idx="21">
                  <c:v>1.8459999999999992</c:v>
                </c:pt>
                <c:pt idx="22">
                  <c:v>0.8459999999999992</c:v>
                </c:pt>
                <c:pt idx="23">
                  <c:v>-0.6540000000000008</c:v>
                </c:pt>
                <c:pt idx="24">
                  <c:v>-1.6540000000000008</c:v>
                </c:pt>
                <c:pt idx="25">
                  <c:v>-1.8040000000000012</c:v>
                </c:pt>
                <c:pt idx="26">
                  <c:v>-0.95150000000000134</c:v>
                </c:pt>
                <c:pt idx="27">
                  <c:v>-1.9515000000000013</c:v>
                </c:pt>
                <c:pt idx="28">
                  <c:v>-2.9515000000000011</c:v>
                </c:pt>
                <c:pt idx="29">
                  <c:v>-2.9515000000000011</c:v>
                </c:pt>
                <c:pt idx="30">
                  <c:v>-2.0115000000000012</c:v>
                </c:pt>
                <c:pt idx="31">
                  <c:v>0.77249999999999863</c:v>
                </c:pt>
                <c:pt idx="32">
                  <c:v>2.0594999999999986</c:v>
                </c:pt>
                <c:pt idx="33">
                  <c:v>0.55949999999999855</c:v>
                </c:pt>
                <c:pt idx="34">
                  <c:v>5.9499999999998554E-2</c:v>
                </c:pt>
                <c:pt idx="35">
                  <c:v>0.98949999999999871</c:v>
                </c:pt>
                <c:pt idx="36">
                  <c:v>-0.51050000000000129</c:v>
                </c:pt>
                <c:pt idx="37">
                  <c:v>-2.0105000000000013</c:v>
                </c:pt>
                <c:pt idx="38">
                  <c:v>-3.5105000000000013</c:v>
                </c:pt>
                <c:pt idx="39">
                  <c:v>-1.3905000000000012</c:v>
                </c:pt>
                <c:pt idx="40">
                  <c:v>-2.8905000000000012</c:v>
                </c:pt>
                <c:pt idx="41">
                  <c:v>-5.8905000000000012</c:v>
                </c:pt>
                <c:pt idx="42">
                  <c:v>-3.9545000000000012</c:v>
                </c:pt>
                <c:pt idx="43">
                  <c:v>-4.9545000000000012</c:v>
                </c:pt>
                <c:pt idx="44">
                  <c:v>-5.7045000000000012</c:v>
                </c:pt>
                <c:pt idx="45">
                  <c:v>-3.9265000000000012</c:v>
                </c:pt>
                <c:pt idx="46">
                  <c:v>-4.9265000000000008</c:v>
                </c:pt>
                <c:pt idx="47">
                  <c:v>-3.8265000000000007</c:v>
                </c:pt>
                <c:pt idx="48">
                  <c:v>-6.3265000000000011</c:v>
                </c:pt>
                <c:pt idx="49">
                  <c:v>-10.326500000000001</c:v>
                </c:pt>
                <c:pt idx="50">
                  <c:v>-9.1190000000000015</c:v>
                </c:pt>
                <c:pt idx="51">
                  <c:v>-7.9190000000000014</c:v>
                </c:pt>
                <c:pt idx="52">
                  <c:v>-9.4190000000000005</c:v>
                </c:pt>
                <c:pt idx="53">
                  <c:v>-7.8770000000000007</c:v>
                </c:pt>
                <c:pt idx="54">
                  <c:v>-10.877000000000001</c:v>
                </c:pt>
                <c:pt idx="55">
                  <c:v>-8.2625000000000011</c:v>
                </c:pt>
                <c:pt idx="56">
                  <c:v>-6.0425000000000013</c:v>
                </c:pt>
                <c:pt idx="57">
                  <c:v>-4.767500000000001</c:v>
                </c:pt>
                <c:pt idx="58">
                  <c:v>-3.4175000000000009</c:v>
                </c:pt>
                <c:pt idx="59">
                  <c:v>-4.9175000000000004</c:v>
                </c:pt>
                <c:pt idx="60">
                  <c:v>-3.2775000000000003</c:v>
                </c:pt>
                <c:pt idx="61">
                  <c:v>-4.2774999999999999</c:v>
                </c:pt>
                <c:pt idx="62">
                  <c:v>-2.5894999999999997</c:v>
                </c:pt>
                <c:pt idx="63">
                  <c:v>-3.5894999999999997</c:v>
                </c:pt>
                <c:pt idx="64">
                  <c:v>-2.0257500000000004</c:v>
                </c:pt>
                <c:pt idx="65">
                  <c:v>-1.0697500000000004</c:v>
                </c:pt>
                <c:pt idx="66">
                  <c:v>-1.5697500000000004</c:v>
                </c:pt>
                <c:pt idx="67">
                  <c:v>-3.5697500000000004</c:v>
                </c:pt>
                <c:pt idx="68">
                  <c:v>-5.5697500000000009</c:v>
                </c:pt>
                <c:pt idx="69">
                  <c:v>-3.9947500000000011</c:v>
                </c:pt>
                <c:pt idx="70">
                  <c:v>-5.9947500000000016</c:v>
                </c:pt>
                <c:pt idx="71">
                  <c:v>-5.9947500000000016</c:v>
                </c:pt>
                <c:pt idx="72">
                  <c:v>-6.9947500000000016</c:v>
                </c:pt>
                <c:pt idx="73">
                  <c:v>-5.4347500000000011</c:v>
                </c:pt>
                <c:pt idx="74">
                  <c:v>-6.4347500000000011</c:v>
                </c:pt>
                <c:pt idx="75">
                  <c:v>-10.434750000000001</c:v>
                </c:pt>
                <c:pt idx="76">
                  <c:v>-6.2497500000000006</c:v>
                </c:pt>
                <c:pt idx="77">
                  <c:v>-4.0747499999999999</c:v>
                </c:pt>
                <c:pt idx="78">
                  <c:v>-2.98475</c:v>
                </c:pt>
                <c:pt idx="79">
                  <c:v>-1.62975</c:v>
                </c:pt>
                <c:pt idx="80">
                  <c:v>1.4702500000000005</c:v>
                </c:pt>
                <c:pt idx="81">
                  <c:v>0.4702500000000005</c:v>
                </c:pt>
                <c:pt idx="82">
                  <c:v>2.9702500000000005</c:v>
                </c:pt>
                <c:pt idx="83">
                  <c:v>1.9702500000000005</c:v>
                </c:pt>
                <c:pt idx="84">
                  <c:v>0.9702500000000005</c:v>
                </c:pt>
                <c:pt idx="85">
                  <c:v>-2.9749999999999499E-2</c:v>
                </c:pt>
                <c:pt idx="86">
                  <c:v>2.0102500000000005</c:v>
                </c:pt>
                <c:pt idx="87">
                  <c:v>0.51025000000000054</c:v>
                </c:pt>
                <c:pt idx="88">
                  <c:v>-1.4897499999999995</c:v>
                </c:pt>
                <c:pt idx="89">
                  <c:v>-2.9897499999999995</c:v>
                </c:pt>
                <c:pt idx="90">
                  <c:v>-0.64974999999999961</c:v>
                </c:pt>
                <c:pt idx="91">
                  <c:v>-2.1497499999999996</c:v>
                </c:pt>
                <c:pt idx="92">
                  <c:v>-2.6497499999999996</c:v>
                </c:pt>
                <c:pt idx="93">
                  <c:v>-8.9749999999999996E-2</c:v>
                </c:pt>
                <c:pt idx="94">
                  <c:v>2.0902499999999997</c:v>
                </c:pt>
                <c:pt idx="95">
                  <c:v>1.5902499999999997</c:v>
                </c:pt>
                <c:pt idx="96">
                  <c:v>2.8202499999999997</c:v>
                </c:pt>
                <c:pt idx="97">
                  <c:v>4.1002499999999991</c:v>
                </c:pt>
                <c:pt idx="98">
                  <c:v>5.7202499999999992</c:v>
                </c:pt>
                <c:pt idx="99">
                  <c:v>4.2202499999999992</c:v>
                </c:pt>
                <c:pt idx="100">
                  <c:v>5.3202499999999997</c:v>
                </c:pt>
                <c:pt idx="101">
                  <c:v>4.8202499999999997</c:v>
                </c:pt>
                <c:pt idx="102">
                  <c:v>3.3202499999999997</c:v>
                </c:pt>
                <c:pt idx="103">
                  <c:v>2.3202499999999997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1885951</xdr:colOff>
      <xdr:row>105</xdr:row>
      <xdr:rowOff>104775</xdr:rowOff>
    </xdr:from>
    <xdr:to>
      <xdr:col>15</xdr:col>
      <xdr:colOff>447675</xdr:colOff>
      <xdr:row>140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05"/>
  <sheetViews>
    <sheetView tabSelected="1" topLeftCell="A91" zoomScaleNormal="100" workbookViewId="0">
      <selection activeCell="C110" sqref="C110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3.140625" style="1" customWidth="1"/>
    <col min="4" max="4" width="18.42578125" style="1" customWidth="1"/>
    <col min="5" max="5" width="6.42578125" style="1" customWidth="1"/>
    <col min="6" max="6" width="19" style="1" customWidth="1"/>
    <col min="7" max="8" width="9.28515625" style="1" customWidth="1"/>
    <col min="9" max="11" width="9.140625" style="1" customWidth="1"/>
    <col min="12" max="245" width="9.140625" style="2" customWidth="1"/>
  </cols>
  <sheetData>
    <row r="1" spans="1:245" s="26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30" t="s">
        <v>10</v>
      </c>
      <c r="S1" s="31" t="s">
        <v>11</v>
      </c>
      <c r="T1" s="32" t="s">
        <v>12</v>
      </c>
      <c r="U1" s="21" t="s">
        <v>13</v>
      </c>
      <c r="V1" s="22" t="s">
        <v>20</v>
      </c>
      <c r="W1" s="23" t="s">
        <v>21</v>
      </c>
    </row>
    <row r="2" spans="1:245" s="26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9"/>
      <c r="W2" s="29"/>
    </row>
    <row r="3" spans="1:245" ht="17.25" customHeight="1" x14ac:dyDescent="0.2">
      <c r="A3" s="3">
        <v>1</v>
      </c>
      <c r="B3" s="4">
        <v>42979</v>
      </c>
      <c r="C3" s="3" t="s">
        <v>56</v>
      </c>
      <c r="D3" s="3" t="s">
        <v>38</v>
      </c>
      <c r="E3" s="3">
        <v>1</v>
      </c>
      <c r="F3" s="3">
        <v>1</v>
      </c>
      <c r="G3" s="3" t="s">
        <v>25</v>
      </c>
      <c r="H3" s="3" t="s">
        <v>34</v>
      </c>
      <c r="I3" s="3" t="s">
        <v>14</v>
      </c>
      <c r="J3" s="15" t="s">
        <v>33</v>
      </c>
      <c r="K3" s="15"/>
      <c r="L3" s="6" t="s">
        <v>17</v>
      </c>
      <c r="M3" s="8">
        <v>3.5</v>
      </c>
      <c r="N3" s="8">
        <v>2.5</v>
      </c>
      <c r="O3" s="9" t="s">
        <v>15</v>
      </c>
      <c r="P3" s="8">
        <f>N3</f>
        <v>2.5</v>
      </c>
      <c r="Q3" s="27">
        <f t="shared" ref="Q3:Q66" si="0">IF(AND(L3="1",O3="ja"),(N3*M3*0.95)-N3,IF(AND(L3="1",O3="nein"),N3*M3-N3,-N3))</f>
        <v>6.25</v>
      </c>
      <c r="R3" s="10">
        <f>Q3</f>
        <v>6.25</v>
      </c>
      <c r="S3" s="11">
        <f t="shared" ref="S3:S66" si="1">P3+R3</f>
        <v>8.75</v>
      </c>
      <c r="T3" s="12">
        <f t="shared" ref="T3:T66" si="2">V3/W3</f>
        <v>1</v>
      </c>
      <c r="U3" s="13">
        <f t="shared" ref="U3:U66" si="3">((S3-P3)/P3)*100%</f>
        <v>2.5</v>
      </c>
      <c r="V3" s="14">
        <f>COUNTIF(L$2:$L3,1)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2</v>
      </c>
      <c r="B4" s="4">
        <v>42979</v>
      </c>
      <c r="C4" s="3" t="s">
        <v>56</v>
      </c>
      <c r="D4" s="3" t="s">
        <v>38</v>
      </c>
      <c r="E4" s="3">
        <v>1</v>
      </c>
      <c r="F4" s="3" t="s">
        <v>57</v>
      </c>
      <c r="G4" s="3" t="s">
        <v>25</v>
      </c>
      <c r="H4" s="3" t="s">
        <v>34</v>
      </c>
      <c r="I4" s="3" t="s">
        <v>14</v>
      </c>
      <c r="J4" s="15" t="s">
        <v>33</v>
      </c>
      <c r="K4" s="15"/>
      <c r="L4" s="6" t="s">
        <v>17</v>
      </c>
      <c r="M4" s="8">
        <v>2</v>
      </c>
      <c r="N4" s="8">
        <v>4</v>
      </c>
      <c r="O4" s="9" t="s">
        <v>15</v>
      </c>
      <c r="P4" s="8">
        <f>P3+N4</f>
        <v>6.5</v>
      </c>
      <c r="Q4" s="36">
        <f t="shared" si="0"/>
        <v>4</v>
      </c>
      <c r="R4" s="10">
        <f>R3+Q4</f>
        <v>10.25</v>
      </c>
      <c r="S4" s="11">
        <f t="shared" si="1"/>
        <v>16.75</v>
      </c>
      <c r="T4" s="12">
        <f t="shared" si="2"/>
        <v>1</v>
      </c>
      <c r="U4" s="13">
        <f t="shared" si="3"/>
        <v>1.5769230769230769</v>
      </c>
      <c r="V4" s="14">
        <f>COUNTIF(L$2:$L4,1)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42979</v>
      </c>
      <c r="C5" s="3" t="s">
        <v>58</v>
      </c>
      <c r="D5" s="3" t="s">
        <v>38</v>
      </c>
      <c r="E5" s="3">
        <v>1</v>
      </c>
      <c r="F5" s="3">
        <v>2</v>
      </c>
      <c r="G5" s="3" t="s">
        <v>26</v>
      </c>
      <c r="H5" s="3" t="s">
        <v>34</v>
      </c>
      <c r="I5" s="3" t="s">
        <v>14</v>
      </c>
      <c r="J5" s="5" t="s">
        <v>32</v>
      </c>
      <c r="K5" s="5"/>
      <c r="L5" s="6" t="s">
        <v>16</v>
      </c>
      <c r="M5" s="7">
        <v>2</v>
      </c>
      <c r="N5" s="8">
        <v>3</v>
      </c>
      <c r="O5" s="9" t="s">
        <v>23</v>
      </c>
      <c r="P5" s="8">
        <f>P4+N5</f>
        <v>9.5</v>
      </c>
      <c r="Q5" s="28">
        <f t="shared" si="0"/>
        <v>-3</v>
      </c>
      <c r="R5" s="10">
        <f>R4+Q5</f>
        <v>7.25</v>
      </c>
      <c r="S5" s="11">
        <f t="shared" si="1"/>
        <v>16.75</v>
      </c>
      <c r="T5" s="12">
        <f t="shared" si="2"/>
        <v>0.66666666666666663</v>
      </c>
      <c r="U5" s="13">
        <f t="shared" si="3"/>
        <v>0.76315789473684215</v>
      </c>
      <c r="V5" s="14">
        <f>COUNTIF(L$2:$L5,1)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42979</v>
      </c>
      <c r="C6" s="3" t="s">
        <v>59</v>
      </c>
      <c r="D6" s="3" t="s">
        <v>38</v>
      </c>
      <c r="E6" s="3">
        <v>1</v>
      </c>
      <c r="F6" s="3" t="s">
        <v>60</v>
      </c>
      <c r="G6" s="3" t="s">
        <v>26</v>
      </c>
      <c r="H6" s="3" t="s">
        <v>34</v>
      </c>
      <c r="I6" s="3" t="s">
        <v>14</v>
      </c>
      <c r="J6" s="15" t="s">
        <v>52</v>
      </c>
      <c r="K6" s="15"/>
      <c r="L6" s="6" t="s">
        <v>17</v>
      </c>
      <c r="M6" s="7">
        <v>2.2000000000000002</v>
      </c>
      <c r="N6" s="8">
        <v>1</v>
      </c>
      <c r="O6" s="9" t="s">
        <v>15</v>
      </c>
      <c r="P6" s="8">
        <f t="shared" ref="P6:P69" si="4">P5+N6</f>
        <v>10.5</v>
      </c>
      <c r="Q6" s="40">
        <f t="shared" si="0"/>
        <v>1.2000000000000002</v>
      </c>
      <c r="R6" s="10">
        <f t="shared" ref="R6:R69" si="5">R5+Q6</f>
        <v>8.4499999999999993</v>
      </c>
      <c r="S6" s="11">
        <f t="shared" si="1"/>
        <v>18.95</v>
      </c>
      <c r="T6" s="12">
        <f t="shared" si="2"/>
        <v>0.75</v>
      </c>
      <c r="U6" s="13">
        <f t="shared" si="3"/>
        <v>0.80476190476190468</v>
      </c>
      <c r="V6" s="14">
        <f>COUNTIF(L$2:$L6,1)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5.5" x14ac:dyDescent="0.2">
      <c r="A7" s="3">
        <v>5</v>
      </c>
      <c r="B7" s="4">
        <v>42979</v>
      </c>
      <c r="C7" s="3" t="s">
        <v>61</v>
      </c>
      <c r="D7" s="3" t="s">
        <v>38</v>
      </c>
      <c r="E7" s="3">
        <v>2</v>
      </c>
      <c r="F7" s="3" t="s">
        <v>53</v>
      </c>
      <c r="G7" s="3" t="s">
        <v>26</v>
      </c>
      <c r="H7" s="3" t="s">
        <v>34</v>
      </c>
      <c r="I7" s="3" t="s">
        <v>14</v>
      </c>
      <c r="J7" s="5" t="s">
        <v>62</v>
      </c>
      <c r="K7" s="5"/>
      <c r="L7" s="6" t="s">
        <v>16</v>
      </c>
      <c r="M7" s="7">
        <v>2.38</v>
      </c>
      <c r="N7" s="8">
        <v>3</v>
      </c>
      <c r="O7" s="9" t="s">
        <v>23</v>
      </c>
      <c r="P7" s="8">
        <f t="shared" si="4"/>
        <v>13.5</v>
      </c>
      <c r="Q7" s="28">
        <f t="shared" si="0"/>
        <v>-3</v>
      </c>
      <c r="R7" s="10">
        <f t="shared" si="5"/>
        <v>5.4499999999999993</v>
      </c>
      <c r="S7" s="11">
        <f t="shared" si="1"/>
        <v>18.95</v>
      </c>
      <c r="T7" s="12">
        <f t="shared" si="2"/>
        <v>0.6</v>
      </c>
      <c r="U7" s="13">
        <f t="shared" si="3"/>
        <v>0.40370370370370368</v>
      </c>
      <c r="V7" s="14">
        <f>COUNTIF(L$2:$L7,1)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4.25" customHeight="1" x14ac:dyDescent="0.2">
      <c r="A8" s="3">
        <v>6</v>
      </c>
      <c r="B8" s="4">
        <v>42979</v>
      </c>
      <c r="C8" s="3" t="s">
        <v>63</v>
      </c>
      <c r="D8" s="3" t="s">
        <v>27</v>
      </c>
      <c r="E8" s="3">
        <v>4</v>
      </c>
      <c r="F8" s="3">
        <v>1</v>
      </c>
      <c r="G8" s="3" t="s">
        <v>25</v>
      </c>
      <c r="H8" s="3" t="s">
        <v>29</v>
      </c>
      <c r="I8" s="3" t="s">
        <v>14</v>
      </c>
      <c r="J8" s="5" t="s">
        <v>64</v>
      </c>
      <c r="K8" s="5"/>
      <c r="L8" s="6" t="s">
        <v>16</v>
      </c>
      <c r="M8" s="7">
        <v>6.23</v>
      </c>
      <c r="N8" s="8">
        <v>0.5</v>
      </c>
      <c r="O8" s="9" t="s">
        <v>23</v>
      </c>
      <c r="P8" s="8">
        <f t="shared" si="4"/>
        <v>14</v>
      </c>
      <c r="Q8" s="28">
        <f t="shared" si="0"/>
        <v>-0.5</v>
      </c>
      <c r="R8" s="10">
        <f t="shared" si="5"/>
        <v>4.9499999999999993</v>
      </c>
      <c r="S8" s="11">
        <f t="shared" si="1"/>
        <v>18.95</v>
      </c>
      <c r="T8" s="12">
        <f t="shared" si="2"/>
        <v>0.5</v>
      </c>
      <c r="U8" s="13">
        <f t="shared" si="3"/>
        <v>0.35357142857142854</v>
      </c>
      <c r="V8" s="14">
        <f>COUNTIF(L$2:$L8,1)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42979</v>
      </c>
      <c r="C9" s="3" t="s">
        <v>65</v>
      </c>
      <c r="D9" s="3" t="s">
        <v>40</v>
      </c>
      <c r="E9" s="3">
        <v>2</v>
      </c>
      <c r="F9" s="3" t="s">
        <v>45</v>
      </c>
      <c r="G9" s="3" t="s">
        <v>26</v>
      </c>
      <c r="H9" s="3" t="s">
        <v>34</v>
      </c>
      <c r="I9" s="3" t="s">
        <v>14</v>
      </c>
      <c r="J9" s="35" t="s">
        <v>66</v>
      </c>
      <c r="K9" s="35"/>
      <c r="L9" s="6" t="s">
        <v>16</v>
      </c>
      <c r="M9" s="7">
        <v>2.16</v>
      </c>
      <c r="N9" s="8">
        <v>1.5</v>
      </c>
      <c r="O9" s="9" t="s">
        <v>23</v>
      </c>
      <c r="P9" s="8">
        <f t="shared" si="4"/>
        <v>15.5</v>
      </c>
      <c r="Q9" s="28">
        <f t="shared" si="0"/>
        <v>-1.5</v>
      </c>
      <c r="R9" s="10">
        <f t="shared" si="5"/>
        <v>3.4499999999999993</v>
      </c>
      <c r="S9" s="11">
        <f t="shared" si="1"/>
        <v>18.95</v>
      </c>
      <c r="T9" s="12">
        <f t="shared" si="2"/>
        <v>0.42857142857142855</v>
      </c>
      <c r="U9" s="13">
        <f t="shared" si="3"/>
        <v>0.22258064516129028</v>
      </c>
      <c r="V9" s="14">
        <f>COUNTIF(L$2:$L9,1)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42979</v>
      </c>
      <c r="C10" s="3" t="s">
        <v>67</v>
      </c>
      <c r="D10" s="3" t="s">
        <v>38</v>
      </c>
      <c r="E10" s="3">
        <v>2</v>
      </c>
      <c r="F10" s="3" t="s">
        <v>37</v>
      </c>
      <c r="G10" s="3" t="s">
        <v>26</v>
      </c>
      <c r="H10" s="3" t="s">
        <v>34</v>
      </c>
      <c r="I10" s="3" t="s">
        <v>14</v>
      </c>
      <c r="J10" s="35" t="s">
        <v>68</v>
      </c>
      <c r="K10" s="35"/>
      <c r="L10" s="6" t="s">
        <v>16</v>
      </c>
      <c r="M10" s="7">
        <v>3.41</v>
      </c>
      <c r="N10" s="8">
        <v>1</v>
      </c>
      <c r="O10" s="9" t="s">
        <v>23</v>
      </c>
      <c r="P10" s="8">
        <f t="shared" si="4"/>
        <v>16.5</v>
      </c>
      <c r="Q10" s="28">
        <f t="shared" si="0"/>
        <v>-1</v>
      </c>
      <c r="R10" s="10">
        <f t="shared" si="5"/>
        <v>2.4499999999999993</v>
      </c>
      <c r="S10" s="11">
        <f t="shared" si="1"/>
        <v>18.95</v>
      </c>
      <c r="T10" s="12">
        <f t="shared" si="2"/>
        <v>0.375</v>
      </c>
      <c r="U10" s="13">
        <f t="shared" si="3"/>
        <v>0.14848484848484844</v>
      </c>
      <c r="V10" s="14">
        <f>COUNTIF(L$2:$L10,1)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" customHeight="1" x14ac:dyDescent="0.2">
      <c r="A11" s="3">
        <v>9</v>
      </c>
      <c r="B11" s="4">
        <v>42980</v>
      </c>
      <c r="C11" s="3" t="s">
        <v>69</v>
      </c>
      <c r="D11" s="3" t="s">
        <v>27</v>
      </c>
      <c r="E11" s="3">
        <v>1</v>
      </c>
      <c r="F11" s="3">
        <v>1</v>
      </c>
      <c r="G11" s="3" t="s">
        <v>25</v>
      </c>
      <c r="H11" s="3" t="s">
        <v>34</v>
      </c>
      <c r="I11" s="3" t="s">
        <v>14</v>
      </c>
      <c r="J11" s="5" t="s">
        <v>46</v>
      </c>
      <c r="K11" s="5"/>
      <c r="L11" s="6" t="s">
        <v>16</v>
      </c>
      <c r="M11" s="7">
        <v>1.984</v>
      </c>
      <c r="N11" s="8">
        <v>1</v>
      </c>
      <c r="O11" s="9" t="s">
        <v>15</v>
      </c>
      <c r="P11" s="8">
        <f t="shared" si="4"/>
        <v>17.5</v>
      </c>
      <c r="Q11" s="28">
        <f t="shared" si="0"/>
        <v>-1</v>
      </c>
      <c r="R11" s="10">
        <f t="shared" si="5"/>
        <v>1.4499999999999993</v>
      </c>
      <c r="S11" s="11">
        <f t="shared" si="1"/>
        <v>18.95</v>
      </c>
      <c r="T11" s="12">
        <f t="shared" si="2"/>
        <v>0.33333333333333331</v>
      </c>
      <c r="U11" s="13">
        <f t="shared" si="3"/>
        <v>8.285714285714281E-2</v>
      </c>
      <c r="V11" s="14">
        <f>COUNTIF(L$2:$L11,1)</f>
        <v>3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4.25" customHeight="1" x14ac:dyDescent="0.2">
      <c r="A12" s="3">
        <v>10</v>
      </c>
      <c r="B12" s="4">
        <v>42980</v>
      </c>
      <c r="C12" s="3" t="s">
        <v>70</v>
      </c>
      <c r="D12" s="3" t="s">
        <v>38</v>
      </c>
      <c r="E12" s="3">
        <v>1</v>
      </c>
      <c r="F12" s="3">
        <v>1</v>
      </c>
      <c r="G12" s="3" t="s">
        <v>25</v>
      </c>
      <c r="H12" s="3" t="s">
        <v>34</v>
      </c>
      <c r="I12" s="3" t="s">
        <v>14</v>
      </c>
      <c r="J12" s="15" t="s">
        <v>49</v>
      </c>
      <c r="K12" s="15"/>
      <c r="L12" s="6" t="s">
        <v>17</v>
      </c>
      <c r="M12" s="7">
        <v>2.2000000000000002</v>
      </c>
      <c r="N12" s="8">
        <v>1.5</v>
      </c>
      <c r="O12" s="9" t="s">
        <v>15</v>
      </c>
      <c r="P12" s="8">
        <f t="shared" si="4"/>
        <v>19</v>
      </c>
      <c r="Q12" s="27">
        <f t="shared" si="0"/>
        <v>1.8000000000000003</v>
      </c>
      <c r="R12" s="10">
        <f t="shared" si="5"/>
        <v>3.2499999999999996</v>
      </c>
      <c r="S12" s="11">
        <f t="shared" si="1"/>
        <v>22.25</v>
      </c>
      <c r="T12" s="12">
        <f t="shared" si="2"/>
        <v>0.4</v>
      </c>
      <c r="U12" s="13">
        <f t="shared" si="3"/>
        <v>0.17105263157894737</v>
      </c>
      <c r="V12" s="14">
        <f>COUNTIF(L$2:$L12,1)</f>
        <v>4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42980</v>
      </c>
      <c r="C13" s="3" t="s">
        <v>71</v>
      </c>
      <c r="D13" s="3" t="s">
        <v>38</v>
      </c>
      <c r="E13" s="3">
        <v>2</v>
      </c>
      <c r="F13" s="3" t="s">
        <v>37</v>
      </c>
      <c r="G13" s="3" t="s">
        <v>25</v>
      </c>
      <c r="H13" s="3" t="s">
        <v>34</v>
      </c>
      <c r="I13" s="3" t="s">
        <v>14</v>
      </c>
      <c r="J13" s="5" t="s">
        <v>72</v>
      </c>
      <c r="K13" s="5"/>
      <c r="L13" s="6" t="s">
        <v>16</v>
      </c>
      <c r="M13" s="7">
        <v>1.728</v>
      </c>
      <c r="N13" s="8">
        <v>4</v>
      </c>
      <c r="O13" s="9" t="s">
        <v>15</v>
      </c>
      <c r="P13" s="8">
        <f t="shared" si="4"/>
        <v>23</v>
      </c>
      <c r="Q13" s="28">
        <f t="shared" si="0"/>
        <v>-4</v>
      </c>
      <c r="R13" s="10">
        <f t="shared" si="5"/>
        <v>-0.75000000000000044</v>
      </c>
      <c r="S13" s="11">
        <f t="shared" si="1"/>
        <v>22.25</v>
      </c>
      <c r="T13" s="12">
        <f t="shared" si="2"/>
        <v>0.36363636363636365</v>
      </c>
      <c r="U13" s="13">
        <f t="shared" si="3"/>
        <v>-3.2608695652173912E-2</v>
      </c>
      <c r="V13" s="14">
        <f>COUNTIF(L$2:$L13,1)</f>
        <v>4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42980</v>
      </c>
      <c r="C14" s="3" t="s">
        <v>73</v>
      </c>
      <c r="D14" s="3" t="s">
        <v>27</v>
      </c>
      <c r="E14" s="3">
        <v>1</v>
      </c>
      <c r="F14" s="3" t="s">
        <v>51</v>
      </c>
      <c r="G14" s="3" t="s">
        <v>25</v>
      </c>
      <c r="H14" s="3" t="s">
        <v>34</v>
      </c>
      <c r="I14" s="3" t="s">
        <v>14</v>
      </c>
      <c r="J14" s="15" t="s">
        <v>74</v>
      </c>
      <c r="K14" s="15"/>
      <c r="L14" s="6" t="s">
        <v>17</v>
      </c>
      <c r="M14" s="7">
        <v>1.79</v>
      </c>
      <c r="N14" s="8">
        <v>2</v>
      </c>
      <c r="O14" s="9" t="s">
        <v>15</v>
      </c>
      <c r="P14" s="8">
        <f t="shared" si="4"/>
        <v>25</v>
      </c>
      <c r="Q14" s="27">
        <f t="shared" si="0"/>
        <v>1.58</v>
      </c>
      <c r="R14" s="10">
        <f t="shared" si="5"/>
        <v>0.82999999999999963</v>
      </c>
      <c r="S14" s="11">
        <f t="shared" si="1"/>
        <v>25.83</v>
      </c>
      <c r="T14" s="12">
        <f t="shared" si="2"/>
        <v>0.41666666666666669</v>
      </c>
      <c r="U14" s="13">
        <f t="shared" si="3"/>
        <v>3.3199999999999931E-2</v>
      </c>
      <c r="V14" s="14">
        <f>COUNTIF(L$2:$L14,1)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42980</v>
      </c>
      <c r="C15" s="3" t="s">
        <v>75</v>
      </c>
      <c r="D15" s="3" t="s">
        <v>38</v>
      </c>
      <c r="E15" s="3">
        <v>1</v>
      </c>
      <c r="F15" s="3">
        <v>2</v>
      </c>
      <c r="G15" s="3" t="s">
        <v>26</v>
      </c>
      <c r="H15" s="3" t="s">
        <v>29</v>
      </c>
      <c r="I15" s="3" t="s">
        <v>14</v>
      </c>
      <c r="J15" s="5" t="s">
        <v>52</v>
      </c>
      <c r="K15" s="37" t="s">
        <v>136</v>
      </c>
      <c r="L15" s="6" t="s">
        <v>16</v>
      </c>
      <c r="M15" s="7">
        <v>5</v>
      </c>
      <c r="N15" s="8">
        <v>0.5</v>
      </c>
      <c r="O15" s="9" t="s">
        <v>23</v>
      </c>
      <c r="P15" s="8">
        <f t="shared" si="4"/>
        <v>25.5</v>
      </c>
      <c r="Q15" s="28">
        <f t="shared" si="0"/>
        <v>-0.5</v>
      </c>
      <c r="R15" s="10">
        <f t="shared" si="5"/>
        <v>0.32999999999999963</v>
      </c>
      <c r="S15" s="11">
        <f t="shared" si="1"/>
        <v>25.83</v>
      </c>
      <c r="T15" s="12">
        <f t="shared" si="2"/>
        <v>0.38461538461538464</v>
      </c>
      <c r="U15" s="13">
        <f t="shared" si="3"/>
        <v>1.2941176470588168E-2</v>
      </c>
      <c r="V15" s="14">
        <f>COUNTIF(L$2:$L15,1)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x14ac:dyDescent="0.2">
      <c r="A16" s="3">
        <v>14</v>
      </c>
      <c r="B16" s="4">
        <v>42980</v>
      </c>
      <c r="C16" s="3" t="s">
        <v>76</v>
      </c>
      <c r="D16" s="3" t="s">
        <v>55</v>
      </c>
      <c r="E16" s="3">
        <v>2</v>
      </c>
      <c r="F16" s="3" t="s">
        <v>53</v>
      </c>
      <c r="G16" s="3" t="s">
        <v>26</v>
      </c>
      <c r="H16" s="3" t="s">
        <v>29</v>
      </c>
      <c r="I16" s="3" t="s">
        <v>30</v>
      </c>
      <c r="J16" s="5" t="s">
        <v>44</v>
      </c>
      <c r="K16" s="5"/>
      <c r="L16" s="6" t="s">
        <v>16</v>
      </c>
      <c r="M16" s="7">
        <v>2.25</v>
      </c>
      <c r="N16" s="8">
        <v>1.5</v>
      </c>
      <c r="O16" s="9" t="s">
        <v>23</v>
      </c>
      <c r="P16" s="8">
        <f t="shared" si="4"/>
        <v>27</v>
      </c>
      <c r="Q16" s="28">
        <f t="shared" si="0"/>
        <v>-1.5</v>
      </c>
      <c r="R16" s="10">
        <f t="shared" si="5"/>
        <v>-1.1700000000000004</v>
      </c>
      <c r="S16" s="11">
        <f t="shared" si="1"/>
        <v>25.83</v>
      </c>
      <c r="T16" s="12">
        <f t="shared" si="2"/>
        <v>0.35714285714285715</v>
      </c>
      <c r="U16" s="13">
        <f t="shared" si="3"/>
        <v>-4.3333333333333397E-2</v>
      </c>
      <c r="V16" s="14">
        <f>COUNTIF(L$2:$L16,1)</f>
        <v>5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" customHeight="1" x14ac:dyDescent="0.2">
      <c r="A17" s="3">
        <v>15</v>
      </c>
      <c r="B17" s="4">
        <v>42980</v>
      </c>
      <c r="C17" s="3" t="s">
        <v>77</v>
      </c>
      <c r="D17" s="3" t="s">
        <v>38</v>
      </c>
      <c r="E17" s="3">
        <v>1</v>
      </c>
      <c r="F17" s="3" t="s">
        <v>78</v>
      </c>
      <c r="G17" s="3" t="s">
        <v>26</v>
      </c>
      <c r="H17" s="3" t="s">
        <v>29</v>
      </c>
      <c r="I17" s="3" t="s">
        <v>30</v>
      </c>
      <c r="J17" s="15" t="s">
        <v>35</v>
      </c>
      <c r="K17" s="15"/>
      <c r="L17" s="6" t="s">
        <v>17</v>
      </c>
      <c r="M17" s="7">
        <v>1.875</v>
      </c>
      <c r="N17" s="8">
        <v>3</v>
      </c>
      <c r="O17" s="9" t="s">
        <v>23</v>
      </c>
      <c r="P17" s="8">
        <f t="shared" si="4"/>
        <v>30</v>
      </c>
      <c r="Q17" s="27">
        <f t="shared" si="0"/>
        <v>2.34375</v>
      </c>
      <c r="R17" s="10">
        <f t="shared" si="5"/>
        <v>1.1737499999999996</v>
      </c>
      <c r="S17" s="11">
        <f t="shared" si="1"/>
        <v>31.173749999999998</v>
      </c>
      <c r="T17" s="12">
        <f t="shared" si="2"/>
        <v>0.4</v>
      </c>
      <c r="U17" s="13">
        <f t="shared" si="3"/>
        <v>3.9124999999999945E-2</v>
      </c>
      <c r="V17" s="14">
        <f>COUNTIF(L$2:$L17,1)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16</v>
      </c>
      <c r="B18" s="4">
        <v>42981</v>
      </c>
      <c r="C18" s="3" t="s">
        <v>79</v>
      </c>
      <c r="D18" s="3" t="s">
        <v>38</v>
      </c>
      <c r="E18" s="3">
        <v>2</v>
      </c>
      <c r="F18" s="3" t="s">
        <v>80</v>
      </c>
      <c r="G18" s="3" t="s">
        <v>26</v>
      </c>
      <c r="H18" s="3" t="s">
        <v>29</v>
      </c>
      <c r="I18" s="3" t="s">
        <v>14</v>
      </c>
      <c r="J18" s="35" t="s">
        <v>81</v>
      </c>
      <c r="K18" s="35"/>
      <c r="L18" s="6" t="s">
        <v>16</v>
      </c>
      <c r="M18" s="7">
        <v>3.28</v>
      </c>
      <c r="N18" s="8">
        <v>1</v>
      </c>
      <c r="O18" s="9" t="s">
        <v>23</v>
      </c>
      <c r="P18" s="8">
        <f t="shared" si="4"/>
        <v>31</v>
      </c>
      <c r="Q18" s="28">
        <f t="shared" si="0"/>
        <v>-1</v>
      </c>
      <c r="R18" s="10">
        <f t="shared" si="5"/>
        <v>0.17374999999999963</v>
      </c>
      <c r="S18" s="11">
        <f t="shared" si="1"/>
        <v>31.173749999999998</v>
      </c>
      <c r="T18" s="12">
        <f t="shared" si="2"/>
        <v>0.375</v>
      </c>
      <c r="U18" s="13">
        <f t="shared" si="3"/>
        <v>5.6048387096773646E-3</v>
      </c>
      <c r="V18" s="14">
        <f>COUNTIF(L$2:$L18,1)</f>
        <v>6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4.25" customHeight="1" x14ac:dyDescent="0.2">
      <c r="A19" s="3">
        <v>17</v>
      </c>
      <c r="B19" s="4">
        <v>42981</v>
      </c>
      <c r="C19" s="3" t="s">
        <v>82</v>
      </c>
      <c r="D19" s="3" t="s">
        <v>38</v>
      </c>
      <c r="E19" s="3">
        <v>1</v>
      </c>
      <c r="F19" s="3">
        <v>1</v>
      </c>
      <c r="G19" s="3" t="s">
        <v>26</v>
      </c>
      <c r="H19" s="3" t="s">
        <v>29</v>
      </c>
      <c r="I19" s="3" t="s">
        <v>14</v>
      </c>
      <c r="J19" s="5" t="s">
        <v>48</v>
      </c>
      <c r="K19" s="5"/>
      <c r="L19" s="6" t="s">
        <v>16</v>
      </c>
      <c r="M19" s="7">
        <v>5</v>
      </c>
      <c r="N19" s="8">
        <v>0.5</v>
      </c>
      <c r="O19" s="9" t="s">
        <v>23</v>
      </c>
      <c r="P19" s="8">
        <f t="shared" si="4"/>
        <v>31.5</v>
      </c>
      <c r="Q19" s="28">
        <f t="shared" si="0"/>
        <v>-0.5</v>
      </c>
      <c r="R19" s="10">
        <f t="shared" si="5"/>
        <v>-0.32625000000000037</v>
      </c>
      <c r="S19" s="11">
        <f t="shared" si="1"/>
        <v>31.173749999999998</v>
      </c>
      <c r="T19" s="12">
        <f t="shared" si="2"/>
        <v>0.35294117647058826</v>
      </c>
      <c r="U19" s="13">
        <f t="shared" si="3"/>
        <v>-1.0357142857142912E-2</v>
      </c>
      <c r="V19" s="14">
        <f>COUNTIF(L$2:$L19,1)</f>
        <v>6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18</v>
      </c>
      <c r="B20" s="4">
        <v>42982</v>
      </c>
      <c r="C20" s="3" t="s">
        <v>83</v>
      </c>
      <c r="D20" s="3" t="s">
        <v>27</v>
      </c>
      <c r="E20" s="3">
        <v>2</v>
      </c>
      <c r="F20" s="3" t="s">
        <v>84</v>
      </c>
      <c r="G20" s="3" t="s">
        <v>26</v>
      </c>
      <c r="H20" s="3" t="s">
        <v>29</v>
      </c>
      <c r="I20" s="3" t="s">
        <v>14</v>
      </c>
      <c r="J20" s="15" t="s">
        <v>85</v>
      </c>
      <c r="K20" s="15"/>
      <c r="L20" s="6" t="s">
        <v>17</v>
      </c>
      <c r="M20" s="7">
        <v>1.76</v>
      </c>
      <c r="N20" s="8">
        <v>2</v>
      </c>
      <c r="O20" s="9" t="s">
        <v>23</v>
      </c>
      <c r="P20" s="8">
        <f t="shared" si="4"/>
        <v>33.5</v>
      </c>
      <c r="Q20" s="27">
        <f t="shared" si="0"/>
        <v>1.3439999999999999</v>
      </c>
      <c r="R20" s="10">
        <f t="shared" si="5"/>
        <v>1.0177499999999995</v>
      </c>
      <c r="S20" s="11">
        <f t="shared" si="1"/>
        <v>34.517749999999999</v>
      </c>
      <c r="T20" s="12">
        <f t="shared" si="2"/>
        <v>0.3888888888888889</v>
      </c>
      <c r="U20" s="13">
        <f t="shared" si="3"/>
        <v>3.0380597014925358E-2</v>
      </c>
      <c r="V20" s="14">
        <f>COUNTIF(L$2:$L20,1)</f>
        <v>7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19</v>
      </c>
      <c r="B21" s="4">
        <v>42982</v>
      </c>
      <c r="C21" s="3" t="s">
        <v>86</v>
      </c>
      <c r="D21" s="3" t="s">
        <v>27</v>
      </c>
      <c r="E21" s="3">
        <v>2</v>
      </c>
      <c r="F21" s="3" t="s">
        <v>87</v>
      </c>
      <c r="G21" s="3" t="s">
        <v>28</v>
      </c>
      <c r="H21" s="3" t="s">
        <v>34</v>
      </c>
      <c r="I21" s="3" t="s">
        <v>30</v>
      </c>
      <c r="J21" s="15" t="s">
        <v>88</v>
      </c>
      <c r="K21" s="15"/>
      <c r="L21" s="6" t="s">
        <v>17</v>
      </c>
      <c r="M21" s="7">
        <v>2.0329999999999999</v>
      </c>
      <c r="N21" s="8">
        <v>1.5</v>
      </c>
      <c r="O21" s="9" t="s">
        <v>15</v>
      </c>
      <c r="P21" s="8">
        <f t="shared" si="4"/>
        <v>35</v>
      </c>
      <c r="Q21" s="27">
        <f t="shared" si="0"/>
        <v>1.5495000000000001</v>
      </c>
      <c r="R21" s="10">
        <f t="shared" si="5"/>
        <v>2.5672499999999996</v>
      </c>
      <c r="S21" s="11">
        <f t="shared" si="1"/>
        <v>37.567250000000001</v>
      </c>
      <c r="T21" s="12">
        <f t="shared" si="2"/>
        <v>0.42105263157894735</v>
      </c>
      <c r="U21" s="13">
        <f t="shared" si="3"/>
        <v>7.335000000000004E-2</v>
      </c>
      <c r="V21" s="14">
        <f>COUNTIF(L$2:$L21,1)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42983</v>
      </c>
      <c r="C22" s="3" t="s">
        <v>89</v>
      </c>
      <c r="D22" s="3" t="s">
        <v>38</v>
      </c>
      <c r="E22" s="3">
        <v>1</v>
      </c>
      <c r="F22" s="3" t="s">
        <v>90</v>
      </c>
      <c r="G22" s="3" t="s">
        <v>26</v>
      </c>
      <c r="H22" s="3" t="s">
        <v>34</v>
      </c>
      <c r="I22" s="3" t="s">
        <v>14</v>
      </c>
      <c r="J22" s="5" t="s">
        <v>91</v>
      </c>
      <c r="K22" s="37" t="s">
        <v>150</v>
      </c>
      <c r="L22" s="6" t="s">
        <v>16</v>
      </c>
      <c r="M22" s="7">
        <v>1.9</v>
      </c>
      <c r="N22" s="8">
        <v>2</v>
      </c>
      <c r="O22" s="9" t="s">
        <v>23</v>
      </c>
      <c r="P22" s="8">
        <f t="shared" si="4"/>
        <v>37</v>
      </c>
      <c r="Q22" s="28">
        <f t="shared" si="0"/>
        <v>-2</v>
      </c>
      <c r="R22" s="10">
        <f t="shared" si="5"/>
        <v>0.56724999999999959</v>
      </c>
      <c r="S22" s="11">
        <f t="shared" si="1"/>
        <v>37.567250000000001</v>
      </c>
      <c r="T22" s="12">
        <f t="shared" si="2"/>
        <v>0.4</v>
      </c>
      <c r="U22" s="13">
        <f t="shared" si="3"/>
        <v>1.5331081081081117E-2</v>
      </c>
      <c r="V22" s="14">
        <f>COUNTIF(L$2:$L22,1)</f>
        <v>8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2.75" x14ac:dyDescent="0.2">
      <c r="A23" s="3">
        <v>21</v>
      </c>
      <c r="B23" s="4">
        <v>42983</v>
      </c>
      <c r="C23" s="3" t="s">
        <v>92</v>
      </c>
      <c r="D23" s="3" t="s">
        <v>38</v>
      </c>
      <c r="E23" s="3">
        <v>1</v>
      </c>
      <c r="F23" s="3" t="s">
        <v>93</v>
      </c>
      <c r="G23" s="3" t="s">
        <v>26</v>
      </c>
      <c r="H23" s="3" t="s">
        <v>29</v>
      </c>
      <c r="I23" s="3" t="s">
        <v>30</v>
      </c>
      <c r="J23" s="15" t="s">
        <v>42</v>
      </c>
      <c r="K23" s="15"/>
      <c r="L23" s="6" t="s">
        <v>17</v>
      </c>
      <c r="M23" s="7">
        <v>1.95</v>
      </c>
      <c r="N23" s="8">
        <v>1.5</v>
      </c>
      <c r="O23" s="9" t="s">
        <v>23</v>
      </c>
      <c r="P23" s="8">
        <f t="shared" si="4"/>
        <v>38.5</v>
      </c>
      <c r="Q23" s="27">
        <f t="shared" si="0"/>
        <v>1.2787499999999996</v>
      </c>
      <c r="R23" s="10">
        <f t="shared" si="5"/>
        <v>1.8459999999999992</v>
      </c>
      <c r="S23" s="11">
        <f t="shared" si="1"/>
        <v>40.345999999999997</v>
      </c>
      <c r="T23" s="12">
        <f t="shared" si="2"/>
        <v>0.42857142857142855</v>
      </c>
      <c r="U23" s="13">
        <f t="shared" si="3"/>
        <v>4.7948051948051858E-2</v>
      </c>
      <c r="V23" s="14">
        <f>COUNTIF(L$2:$L23,1)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2.75" x14ac:dyDescent="0.2">
      <c r="A24" s="3">
        <v>22</v>
      </c>
      <c r="B24" s="4">
        <v>42983</v>
      </c>
      <c r="C24" s="3" t="s">
        <v>94</v>
      </c>
      <c r="D24" s="3" t="s">
        <v>40</v>
      </c>
      <c r="E24" s="3">
        <v>1</v>
      </c>
      <c r="F24" s="3" t="s">
        <v>95</v>
      </c>
      <c r="G24" s="3" t="s">
        <v>28</v>
      </c>
      <c r="H24" s="3" t="s">
        <v>96</v>
      </c>
      <c r="I24" s="3" t="s">
        <v>30</v>
      </c>
      <c r="J24" s="5" t="s">
        <v>97</v>
      </c>
      <c r="K24" s="5"/>
      <c r="L24" s="6" t="s">
        <v>16</v>
      </c>
      <c r="M24" s="7">
        <v>1.89</v>
      </c>
      <c r="N24" s="8">
        <v>1</v>
      </c>
      <c r="O24" s="9" t="s">
        <v>23</v>
      </c>
      <c r="P24" s="8">
        <f t="shared" si="4"/>
        <v>39.5</v>
      </c>
      <c r="Q24" s="28">
        <f t="shared" si="0"/>
        <v>-1</v>
      </c>
      <c r="R24" s="10">
        <f t="shared" si="5"/>
        <v>0.8459999999999992</v>
      </c>
      <c r="S24" s="11">
        <f t="shared" si="1"/>
        <v>40.345999999999997</v>
      </c>
      <c r="T24" s="12">
        <f t="shared" si="2"/>
        <v>0.40909090909090912</v>
      </c>
      <c r="U24" s="13">
        <f t="shared" si="3"/>
        <v>2.1417721518987253E-2</v>
      </c>
      <c r="V24" s="14">
        <f>COUNTIF(L$2:$L24,1)</f>
        <v>9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2.75" x14ac:dyDescent="0.2">
      <c r="A25" s="3">
        <v>23</v>
      </c>
      <c r="B25" s="4">
        <v>42983</v>
      </c>
      <c r="C25" s="3" t="s">
        <v>98</v>
      </c>
      <c r="D25" s="3" t="s">
        <v>27</v>
      </c>
      <c r="E25" s="3">
        <v>1</v>
      </c>
      <c r="F25" s="3" t="s">
        <v>41</v>
      </c>
      <c r="G25" s="3" t="s">
        <v>28</v>
      </c>
      <c r="H25" s="3" t="s">
        <v>29</v>
      </c>
      <c r="I25" s="3" t="s">
        <v>30</v>
      </c>
      <c r="J25" s="5" t="s">
        <v>31</v>
      </c>
      <c r="K25" s="5"/>
      <c r="L25" s="6" t="s">
        <v>16</v>
      </c>
      <c r="M25" s="7">
        <v>2</v>
      </c>
      <c r="N25" s="8">
        <v>1.5</v>
      </c>
      <c r="O25" s="9" t="s">
        <v>23</v>
      </c>
      <c r="P25" s="8">
        <f t="shared" si="4"/>
        <v>41</v>
      </c>
      <c r="Q25" s="28">
        <f t="shared" si="0"/>
        <v>-1.5</v>
      </c>
      <c r="R25" s="10">
        <f t="shared" si="5"/>
        <v>-0.6540000000000008</v>
      </c>
      <c r="S25" s="11">
        <f t="shared" si="1"/>
        <v>40.345999999999997</v>
      </c>
      <c r="T25" s="12">
        <f t="shared" si="2"/>
        <v>0.39130434782608697</v>
      </c>
      <c r="U25" s="13">
        <f t="shared" si="3"/>
        <v>-1.5951219512195206E-2</v>
      </c>
      <c r="V25" s="14">
        <f>COUNTIF(L$2:$L25,1)</f>
        <v>9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2.75" x14ac:dyDescent="0.2">
      <c r="A26" s="3">
        <v>24</v>
      </c>
      <c r="B26" s="4">
        <v>42983</v>
      </c>
      <c r="C26" s="3" t="s">
        <v>99</v>
      </c>
      <c r="D26" s="3" t="s">
        <v>27</v>
      </c>
      <c r="E26" s="3">
        <v>1</v>
      </c>
      <c r="F26" s="3" t="s">
        <v>43</v>
      </c>
      <c r="G26" s="3" t="s">
        <v>25</v>
      </c>
      <c r="H26" s="3" t="s">
        <v>29</v>
      </c>
      <c r="I26" s="3" t="s">
        <v>30</v>
      </c>
      <c r="J26" s="5" t="s">
        <v>36</v>
      </c>
      <c r="K26" s="5"/>
      <c r="L26" s="6" t="s">
        <v>16</v>
      </c>
      <c r="M26" s="7">
        <v>3.1</v>
      </c>
      <c r="N26" s="8">
        <v>1</v>
      </c>
      <c r="O26" s="9" t="s">
        <v>23</v>
      </c>
      <c r="P26" s="8">
        <f t="shared" si="4"/>
        <v>42</v>
      </c>
      <c r="Q26" s="28">
        <f t="shared" si="0"/>
        <v>-1</v>
      </c>
      <c r="R26" s="10">
        <f t="shared" si="5"/>
        <v>-1.6540000000000008</v>
      </c>
      <c r="S26" s="11">
        <f t="shared" si="1"/>
        <v>40.345999999999997</v>
      </c>
      <c r="T26" s="12">
        <f t="shared" si="2"/>
        <v>0.375</v>
      </c>
      <c r="U26" s="13">
        <f t="shared" si="3"/>
        <v>-3.9380952380952461E-2</v>
      </c>
      <c r="V26" s="14">
        <f>COUNTIF(L$2:$L26,1)</f>
        <v>9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25</v>
      </c>
      <c r="B27" s="4">
        <v>42983</v>
      </c>
      <c r="C27" s="3" t="s">
        <v>89</v>
      </c>
      <c r="D27" s="3" t="s">
        <v>38</v>
      </c>
      <c r="E27" s="3">
        <v>1</v>
      </c>
      <c r="F27" s="3" t="s">
        <v>100</v>
      </c>
      <c r="G27" s="3" t="s">
        <v>26</v>
      </c>
      <c r="H27" s="3" t="s">
        <v>29</v>
      </c>
      <c r="I27" s="3" t="s">
        <v>30</v>
      </c>
      <c r="J27" s="38" t="s">
        <v>91</v>
      </c>
      <c r="K27" s="38"/>
      <c r="L27" s="6" t="s">
        <v>17</v>
      </c>
      <c r="M27" s="7">
        <v>1</v>
      </c>
      <c r="N27" s="8">
        <v>3</v>
      </c>
      <c r="O27" s="9" t="s">
        <v>23</v>
      </c>
      <c r="P27" s="8">
        <f t="shared" si="4"/>
        <v>45</v>
      </c>
      <c r="Q27" s="34">
        <f t="shared" si="0"/>
        <v>-0.15000000000000036</v>
      </c>
      <c r="R27" s="10">
        <f t="shared" si="5"/>
        <v>-1.8040000000000012</v>
      </c>
      <c r="S27" s="11">
        <f t="shared" si="1"/>
        <v>43.195999999999998</v>
      </c>
      <c r="T27" s="12">
        <f t="shared" si="2"/>
        <v>0.4</v>
      </c>
      <c r="U27" s="13">
        <f t="shared" si="3"/>
        <v>-4.0088888888888938E-2</v>
      </c>
      <c r="V27" s="14">
        <f>COUNTIF(L$2:$L27,1)</f>
        <v>10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42984</v>
      </c>
      <c r="C28" s="3" t="s">
        <v>101</v>
      </c>
      <c r="D28" s="3" t="s">
        <v>38</v>
      </c>
      <c r="E28" s="3">
        <v>1</v>
      </c>
      <c r="F28" s="3" t="s">
        <v>39</v>
      </c>
      <c r="G28" s="3" t="s">
        <v>26</v>
      </c>
      <c r="H28" s="3" t="s">
        <v>29</v>
      </c>
      <c r="I28" s="3" t="s">
        <v>30</v>
      </c>
      <c r="J28" s="15" t="s">
        <v>35</v>
      </c>
      <c r="K28" s="15"/>
      <c r="L28" s="6" t="s">
        <v>17</v>
      </c>
      <c r="M28" s="7">
        <v>1.95</v>
      </c>
      <c r="N28" s="8">
        <v>1</v>
      </c>
      <c r="O28" s="9" t="s">
        <v>23</v>
      </c>
      <c r="P28" s="8">
        <f t="shared" si="4"/>
        <v>46</v>
      </c>
      <c r="Q28" s="27">
        <f t="shared" si="0"/>
        <v>0.85249999999999981</v>
      </c>
      <c r="R28" s="10">
        <f t="shared" si="5"/>
        <v>-0.95150000000000134</v>
      </c>
      <c r="S28" s="11">
        <f t="shared" si="1"/>
        <v>45.048499999999997</v>
      </c>
      <c r="T28" s="12">
        <f t="shared" si="2"/>
        <v>0.42307692307692307</v>
      </c>
      <c r="U28" s="13">
        <f t="shared" si="3"/>
        <v>-2.0684782608695714E-2</v>
      </c>
      <c r="V28" s="14">
        <f>COUNTIF(L$2:$L28,1)</f>
        <v>11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42985</v>
      </c>
      <c r="C29" s="3" t="s">
        <v>102</v>
      </c>
      <c r="D29" s="3" t="s">
        <v>40</v>
      </c>
      <c r="E29" s="3">
        <v>2</v>
      </c>
      <c r="F29" s="3" t="s">
        <v>103</v>
      </c>
      <c r="G29" s="3" t="s">
        <v>28</v>
      </c>
      <c r="H29" s="3" t="s">
        <v>34</v>
      </c>
      <c r="I29" s="3" t="s">
        <v>14</v>
      </c>
      <c r="J29" s="35" t="s">
        <v>104</v>
      </c>
      <c r="K29" s="35"/>
      <c r="L29" s="6" t="s">
        <v>16</v>
      </c>
      <c r="M29" s="7">
        <v>1.8140000000000001</v>
      </c>
      <c r="N29" s="8">
        <v>1</v>
      </c>
      <c r="O29" s="9" t="s">
        <v>23</v>
      </c>
      <c r="P29" s="8">
        <f t="shared" si="4"/>
        <v>47</v>
      </c>
      <c r="Q29" s="28">
        <f t="shared" si="0"/>
        <v>-1</v>
      </c>
      <c r="R29" s="10">
        <f t="shared" si="5"/>
        <v>-1.9515000000000013</v>
      </c>
      <c r="S29" s="11">
        <f t="shared" si="1"/>
        <v>45.048499999999997</v>
      </c>
      <c r="T29" s="12">
        <f t="shared" si="2"/>
        <v>0.40740740740740738</v>
      </c>
      <c r="U29" s="13">
        <f t="shared" si="3"/>
        <v>-4.1521276595744741E-2</v>
      </c>
      <c r="V29" s="14">
        <f>COUNTIF(L$2:$L29,1)</f>
        <v>11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42987</v>
      </c>
      <c r="C30" s="3" t="s">
        <v>105</v>
      </c>
      <c r="D30" s="3" t="s">
        <v>27</v>
      </c>
      <c r="E30" s="3">
        <v>1</v>
      </c>
      <c r="F30" s="3" t="s">
        <v>60</v>
      </c>
      <c r="G30" s="3" t="s">
        <v>26</v>
      </c>
      <c r="H30" s="3" t="s">
        <v>34</v>
      </c>
      <c r="I30" s="3" t="s">
        <v>14</v>
      </c>
      <c r="J30" s="5" t="s">
        <v>33</v>
      </c>
      <c r="K30" s="37" t="s">
        <v>137</v>
      </c>
      <c r="L30" s="6" t="s">
        <v>16</v>
      </c>
      <c r="M30" s="7">
        <v>2.0299999999999998</v>
      </c>
      <c r="N30" s="8">
        <v>1</v>
      </c>
      <c r="O30" s="9" t="s">
        <v>23</v>
      </c>
      <c r="P30" s="8">
        <f t="shared" si="4"/>
        <v>48</v>
      </c>
      <c r="Q30" s="28">
        <f t="shared" si="0"/>
        <v>-1</v>
      </c>
      <c r="R30" s="10">
        <f t="shared" si="5"/>
        <v>-2.9515000000000011</v>
      </c>
      <c r="S30" s="11">
        <f t="shared" si="1"/>
        <v>45.048499999999997</v>
      </c>
      <c r="T30" s="12">
        <f t="shared" si="2"/>
        <v>0.39285714285714285</v>
      </c>
      <c r="U30" s="13">
        <f t="shared" si="3"/>
        <v>-6.1489583333333396E-2</v>
      </c>
      <c r="V30" s="14">
        <f>COUNTIF(L$2:$L30,1)</f>
        <v>11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" customHeight="1" x14ac:dyDescent="0.2">
      <c r="A31" s="3">
        <v>29</v>
      </c>
      <c r="B31" s="4">
        <v>42987</v>
      </c>
      <c r="C31" s="3" t="s">
        <v>106</v>
      </c>
      <c r="D31" s="3" t="s">
        <v>27</v>
      </c>
      <c r="E31" s="3">
        <v>1</v>
      </c>
      <c r="F31" s="3" t="s">
        <v>54</v>
      </c>
      <c r="G31" s="3" t="s">
        <v>25</v>
      </c>
      <c r="H31" s="3" t="s">
        <v>34</v>
      </c>
      <c r="I31" s="3" t="s">
        <v>14</v>
      </c>
      <c r="J31" s="38" t="s">
        <v>33</v>
      </c>
      <c r="K31" s="38"/>
      <c r="L31" s="6" t="s">
        <v>17</v>
      </c>
      <c r="M31" s="7">
        <v>1</v>
      </c>
      <c r="N31" s="8">
        <v>1</v>
      </c>
      <c r="O31" s="9" t="s">
        <v>15</v>
      </c>
      <c r="P31" s="8">
        <f t="shared" si="4"/>
        <v>49</v>
      </c>
      <c r="Q31" s="34">
        <f t="shared" si="0"/>
        <v>0</v>
      </c>
      <c r="R31" s="10">
        <f t="shared" si="5"/>
        <v>-2.9515000000000011</v>
      </c>
      <c r="S31" s="11">
        <f t="shared" si="1"/>
        <v>46.048499999999997</v>
      </c>
      <c r="T31" s="12">
        <f t="shared" si="2"/>
        <v>0.41379310344827586</v>
      </c>
      <c r="U31" s="13">
        <f t="shared" si="3"/>
        <v>-6.0234693877551079E-2</v>
      </c>
      <c r="V31" s="14">
        <f>COUNTIF(L$2:$L31,1)</f>
        <v>12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42987</v>
      </c>
      <c r="C32" s="3" t="s">
        <v>107</v>
      </c>
      <c r="D32" s="3" t="s">
        <v>27</v>
      </c>
      <c r="E32" s="3">
        <v>1</v>
      </c>
      <c r="F32" s="3" t="s">
        <v>60</v>
      </c>
      <c r="G32" s="3" t="s">
        <v>26</v>
      </c>
      <c r="H32" s="3" t="s">
        <v>34</v>
      </c>
      <c r="I32" s="3" t="s">
        <v>14</v>
      </c>
      <c r="J32" s="15" t="s">
        <v>48</v>
      </c>
      <c r="K32" s="15"/>
      <c r="L32" s="6" t="s">
        <v>17</v>
      </c>
      <c r="M32" s="7">
        <v>1.94</v>
      </c>
      <c r="N32" s="8">
        <v>1</v>
      </c>
      <c r="O32" s="9" t="s">
        <v>15</v>
      </c>
      <c r="P32" s="8">
        <f t="shared" si="4"/>
        <v>50</v>
      </c>
      <c r="Q32" s="27">
        <f t="shared" si="0"/>
        <v>0.94</v>
      </c>
      <c r="R32" s="10">
        <f t="shared" si="5"/>
        <v>-2.0115000000000012</v>
      </c>
      <c r="S32" s="11">
        <f t="shared" si="1"/>
        <v>47.988500000000002</v>
      </c>
      <c r="T32" s="12">
        <f t="shared" si="2"/>
        <v>0.43333333333333335</v>
      </c>
      <c r="U32" s="13">
        <f t="shared" si="3"/>
        <v>-4.022999999999996E-2</v>
      </c>
      <c r="V32" s="14">
        <f>COUNTIF(L$2:$L32,1)</f>
        <v>13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42987</v>
      </c>
      <c r="C33" s="3" t="s">
        <v>108</v>
      </c>
      <c r="D33" s="3" t="s">
        <v>38</v>
      </c>
      <c r="E33" s="3">
        <v>2</v>
      </c>
      <c r="F33" s="3" t="s">
        <v>37</v>
      </c>
      <c r="G33" s="3" t="s">
        <v>25</v>
      </c>
      <c r="H33" s="3" t="s">
        <v>34</v>
      </c>
      <c r="I33" s="3" t="s">
        <v>14</v>
      </c>
      <c r="J33" s="15" t="s">
        <v>109</v>
      </c>
      <c r="K33" s="15"/>
      <c r="L33" s="6" t="s">
        <v>17</v>
      </c>
      <c r="M33" s="7">
        <v>1.9279999999999999</v>
      </c>
      <c r="N33" s="8">
        <v>3</v>
      </c>
      <c r="O33" s="9" t="s">
        <v>15</v>
      </c>
      <c r="P33" s="8">
        <f t="shared" si="4"/>
        <v>53</v>
      </c>
      <c r="Q33" s="27">
        <f t="shared" si="0"/>
        <v>2.7839999999999998</v>
      </c>
      <c r="R33" s="10">
        <f t="shared" si="5"/>
        <v>0.77249999999999863</v>
      </c>
      <c r="S33" s="11">
        <f t="shared" si="1"/>
        <v>53.772500000000001</v>
      </c>
      <c r="T33" s="12">
        <f t="shared" si="2"/>
        <v>0.45161290322580644</v>
      </c>
      <c r="U33" s="13">
        <f t="shared" si="3"/>
        <v>1.4575471698113223E-2</v>
      </c>
      <c r="V33" s="14">
        <f>COUNTIF(L$2:$L33,1)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" customHeight="1" x14ac:dyDescent="0.2">
      <c r="A34" s="3">
        <v>32</v>
      </c>
      <c r="B34" s="4">
        <v>42987</v>
      </c>
      <c r="C34" s="3" t="s">
        <v>110</v>
      </c>
      <c r="D34" s="3" t="s">
        <v>38</v>
      </c>
      <c r="E34" s="3">
        <v>1</v>
      </c>
      <c r="F34" s="3" t="s">
        <v>60</v>
      </c>
      <c r="G34" s="3" t="s">
        <v>25</v>
      </c>
      <c r="H34" s="3" t="s">
        <v>96</v>
      </c>
      <c r="I34" s="3" t="s">
        <v>14</v>
      </c>
      <c r="J34" s="15" t="s">
        <v>47</v>
      </c>
      <c r="K34" s="15"/>
      <c r="L34" s="6" t="s">
        <v>17</v>
      </c>
      <c r="M34" s="7">
        <v>1.73</v>
      </c>
      <c r="N34" s="8">
        <v>2</v>
      </c>
      <c r="O34" s="9" t="s">
        <v>23</v>
      </c>
      <c r="P34" s="8">
        <f t="shared" si="4"/>
        <v>55</v>
      </c>
      <c r="Q34" s="27">
        <f t="shared" si="0"/>
        <v>1.2869999999999999</v>
      </c>
      <c r="R34" s="10">
        <f t="shared" si="5"/>
        <v>2.0594999999999986</v>
      </c>
      <c r="S34" s="11">
        <f t="shared" si="1"/>
        <v>57.0595</v>
      </c>
      <c r="T34" s="12">
        <f t="shared" si="2"/>
        <v>0.46875</v>
      </c>
      <c r="U34" s="13">
        <f t="shared" si="3"/>
        <v>3.7445454545454546E-2</v>
      </c>
      <c r="V34" s="14">
        <f>COUNTIF(L$2:$L34,1)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42987</v>
      </c>
      <c r="C35" s="3" t="s">
        <v>111</v>
      </c>
      <c r="D35" s="3" t="s">
        <v>27</v>
      </c>
      <c r="E35" s="3">
        <v>2</v>
      </c>
      <c r="F35" s="3" t="s">
        <v>112</v>
      </c>
      <c r="G35" s="3" t="s">
        <v>28</v>
      </c>
      <c r="H35" s="3" t="s">
        <v>34</v>
      </c>
      <c r="I35" s="3" t="s">
        <v>14</v>
      </c>
      <c r="J35" s="5" t="s">
        <v>113</v>
      </c>
      <c r="K35" s="5"/>
      <c r="L35" s="6" t="s">
        <v>16</v>
      </c>
      <c r="M35" s="7">
        <v>1.96</v>
      </c>
      <c r="N35" s="8">
        <v>1.5</v>
      </c>
      <c r="O35" s="9" t="s">
        <v>23</v>
      </c>
      <c r="P35" s="8">
        <f t="shared" si="4"/>
        <v>56.5</v>
      </c>
      <c r="Q35" s="28">
        <f t="shared" si="0"/>
        <v>-1.5</v>
      </c>
      <c r="R35" s="10">
        <f t="shared" si="5"/>
        <v>0.55949999999999855</v>
      </c>
      <c r="S35" s="11">
        <f t="shared" si="1"/>
        <v>57.0595</v>
      </c>
      <c r="T35" s="12">
        <f t="shared" si="2"/>
        <v>0.45454545454545453</v>
      </c>
      <c r="U35" s="13">
        <f t="shared" si="3"/>
        <v>9.9026548672566349E-3</v>
      </c>
      <c r="V35" s="14">
        <f>COUNTIF(L$2:$L35,1)</f>
        <v>15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42987</v>
      </c>
      <c r="C36" s="3" t="s">
        <v>114</v>
      </c>
      <c r="D36" s="3" t="s">
        <v>27</v>
      </c>
      <c r="E36" s="3">
        <v>7</v>
      </c>
      <c r="F36" s="3">
        <v>1</v>
      </c>
      <c r="G36" s="3" t="s">
        <v>26</v>
      </c>
      <c r="H36" s="3" t="s">
        <v>29</v>
      </c>
      <c r="I36" s="3" t="s">
        <v>14</v>
      </c>
      <c r="J36" s="5" t="s">
        <v>115</v>
      </c>
      <c r="K36" s="5"/>
      <c r="L36" s="6" t="s">
        <v>16</v>
      </c>
      <c r="M36" s="7">
        <v>17.07</v>
      </c>
      <c r="N36" s="8">
        <v>0.5</v>
      </c>
      <c r="O36" s="9" t="s">
        <v>23</v>
      </c>
      <c r="P36" s="8">
        <f t="shared" si="4"/>
        <v>57</v>
      </c>
      <c r="Q36" s="28">
        <f t="shared" si="0"/>
        <v>-0.5</v>
      </c>
      <c r="R36" s="10">
        <f t="shared" si="5"/>
        <v>5.9499999999998554E-2</v>
      </c>
      <c r="S36" s="11">
        <f t="shared" si="1"/>
        <v>57.0595</v>
      </c>
      <c r="T36" s="12">
        <f t="shared" si="2"/>
        <v>0.44117647058823528</v>
      </c>
      <c r="U36" s="13">
        <f t="shared" si="3"/>
        <v>1.043859649122805E-3</v>
      </c>
      <c r="V36" s="14">
        <f>COUNTIF(L$2:$L36,1)</f>
        <v>15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42987</v>
      </c>
      <c r="C37" s="3" t="s">
        <v>116</v>
      </c>
      <c r="D37" s="3" t="s">
        <v>38</v>
      </c>
      <c r="E37" s="3">
        <v>2</v>
      </c>
      <c r="F37" s="3" t="s">
        <v>45</v>
      </c>
      <c r="G37" s="3" t="s">
        <v>26</v>
      </c>
      <c r="H37" s="3" t="s">
        <v>34</v>
      </c>
      <c r="I37" s="3" t="s">
        <v>14</v>
      </c>
      <c r="J37" s="35" t="s">
        <v>117</v>
      </c>
      <c r="K37" s="35"/>
      <c r="L37" s="6" t="s">
        <v>17</v>
      </c>
      <c r="M37" s="7">
        <v>1.4650000000000001</v>
      </c>
      <c r="N37" s="8">
        <v>2</v>
      </c>
      <c r="O37" s="9" t="s">
        <v>15</v>
      </c>
      <c r="P37" s="8">
        <f t="shared" si="4"/>
        <v>59</v>
      </c>
      <c r="Q37" s="27">
        <f t="shared" si="0"/>
        <v>0.93000000000000016</v>
      </c>
      <c r="R37" s="10">
        <f t="shared" si="5"/>
        <v>0.98949999999999871</v>
      </c>
      <c r="S37" s="11">
        <f t="shared" si="1"/>
        <v>59.9895</v>
      </c>
      <c r="T37" s="12">
        <f t="shared" si="2"/>
        <v>0.45714285714285713</v>
      </c>
      <c r="U37" s="13">
        <f t="shared" si="3"/>
        <v>1.677118644067796E-2</v>
      </c>
      <c r="V37" s="14">
        <f>COUNTIF(L$2:$L37,1)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42987</v>
      </c>
      <c r="C38" s="3" t="s">
        <v>118</v>
      </c>
      <c r="D38" s="3" t="s">
        <v>38</v>
      </c>
      <c r="E38" s="3">
        <v>2</v>
      </c>
      <c r="F38" s="3" t="s">
        <v>53</v>
      </c>
      <c r="G38" s="3" t="s">
        <v>26</v>
      </c>
      <c r="H38" s="3" t="s">
        <v>34</v>
      </c>
      <c r="I38" s="3" t="s">
        <v>14</v>
      </c>
      <c r="J38" s="35" t="s">
        <v>119</v>
      </c>
      <c r="K38" s="37" t="s">
        <v>138</v>
      </c>
      <c r="L38" s="6" t="s">
        <v>16</v>
      </c>
      <c r="M38" s="7">
        <v>1.9790000000000001</v>
      </c>
      <c r="N38" s="8">
        <v>1.5</v>
      </c>
      <c r="O38" s="9" t="s">
        <v>15</v>
      </c>
      <c r="P38" s="8">
        <f t="shared" si="4"/>
        <v>60.5</v>
      </c>
      <c r="Q38" s="28">
        <f t="shared" si="0"/>
        <v>-1.5</v>
      </c>
      <c r="R38" s="10">
        <f t="shared" si="5"/>
        <v>-0.51050000000000129</v>
      </c>
      <c r="S38" s="11">
        <f t="shared" si="1"/>
        <v>59.9895</v>
      </c>
      <c r="T38" s="12">
        <f t="shared" si="2"/>
        <v>0.44444444444444442</v>
      </c>
      <c r="U38" s="13">
        <f t="shared" si="3"/>
        <v>-8.4380165289256268E-3</v>
      </c>
      <c r="V38" s="14">
        <f>COUNTIF(L$2:$L38,1)</f>
        <v>16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42987</v>
      </c>
      <c r="C39" s="3" t="s">
        <v>120</v>
      </c>
      <c r="D39" s="3" t="s">
        <v>38</v>
      </c>
      <c r="E39" s="3">
        <v>2</v>
      </c>
      <c r="F39" s="3" t="s">
        <v>121</v>
      </c>
      <c r="G39" s="3" t="s">
        <v>25</v>
      </c>
      <c r="H39" s="3" t="s">
        <v>96</v>
      </c>
      <c r="I39" s="3" t="s">
        <v>14</v>
      </c>
      <c r="J39" s="35" t="s">
        <v>122</v>
      </c>
      <c r="K39" s="35"/>
      <c r="L39" s="6" t="s">
        <v>16</v>
      </c>
      <c r="M39" s="7">
        <v>2.0699999999999998</v>
      </c>
      <c r="N39" s="8">
        <v>1.5</v>
      </c>
      <c r="O39" s="9" t="s">
        <v>23</v>
      </c>
      <c r="P39" s="8">
        <f t="shared" si="4"/>
        <v>62</v>
      </c>
      <c r="Q39" s="28">
        <f t="shared" si="0"/>
        <v>-1.5</v>
      </c>
      <c r="R39" s="10">
        <f t="shared" si="5"/>
        <v>-2.0105000000000013</v>
      </c>
      <c r="S39" s="11">
        <f t="shared" si="1"/>
        <v>59.9895</v>
      </c>
      <c r="T39" s="12">
        <f t="shared" si="2"/>
        <v>0.43243243243243246</v>
      </c>
      <c r="U39" s="13">
        <f t="shared" si="3"/>
        <v>-3.2427419354838713E-2</v>
      </c>
      <c r="V39" s="14">
        <f>COUNTIF(L$2:$L39,1)</f>
        <v>16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42987</v>
      </c>
      <c r="C40" s="3" t="s">
        <v>123</v>
      </c>
      <c r="D40" s="3" t="s">
        <v>38</v>
      </c>
      <c r="E40" s="3">
        <v>1</v>
      </c>
      <c r="F40" s="3">
        <v>1</v>
      </c>
      <c r="G40" s="3" t="s">
        <v>26</v>
      </c>
      <c r="H40" s="3" t="s">
        <v>34</v>
      </c>
      <c r="I40" s="3" t="s">
        <v>14</v>
      </c>
      <c r="J40" s="5" t="s">
        <v>48</v>
      </c>
      <c r="K40" s="5"/>
      <c r="L40" s="6" t="s">
        <v>16</v>
      </c>
      <c r="M40" s="7">
        <v>1.82</v>
      </c>
      <c r="N40" s="8">
        <v>1.5</v>
      </c>
      <c r="O40" s="9" t="s">
        <v>15</v>
      </c>
      <c r="P40" s="8">
        <f t="shared" si="4"/>
        <v>63.5</v>
      </c>
      <c r="Q40" s="28">
        <f t="shared" si="0"/>
        <v>-1.5</v>
      </c>
      <c r="R40" s="10">
        <f t="shared" si="5"/>
        <v>-3.5105000000000013</v>
      </c>
      <c r="S40" s="11">
        <f t="shared" si="1"/>
        <v>59.9895</v>
      </c>
      <c r="T40" s="12">
        <f t="shared" si="2"/>
        <v>0.42105263157894735</v>
      </c>
      <c r="U40" s="13">
        <f t="shared" si="3"/>
        <v>-5.528346456692914E-2</v>
      </c>
      <c r="V40" s="14">
        <f>COUNTIF(L$2:$L40,1)</f>
        <v>16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42987</v>
      </c>
      <c r="C41" s="3" t="s">
        <v>124</v>
      </c>
      <c r="D41" s="3" t="s">
        <v>38</v>
      </c>
      <c r="E41" s="3">
        <v>1</v>
      </c>
      <c r="F41" s="3">
        <v>2</v>
      </c>
      <c r="G41" s="3" t="s">
        <v>26</v>
      </c>
      <c r="H41" s="3" t="s">
        <v>34</v>
      </c>
      <c r="I41" s="3" t="s">
        <v>14</v>
      </c>
      <c r="J41" s="15" t="s">
        <v>50</v>
      </c>
      <c r="K41" s="15"/>
      <c r="L41" s="6" t="s">
        <v>17</v>
      </c>
      <c r="M41" s="7">
        <v>2.06</v>
      </c>
      <c r="N41" s="8">
        <v>2</v>
      </c>
      <c r="O41" s="9" t="s">
        <v>15</v>
      </c>
      <c r="P41" s="8">
        <f t="shared" si="4"/>
        <v>65.5</v>
      </c>
      <c r="Q41" s="27">
        <f t="shared" si="0"/>
        <v>2.12</v>
      </c>
      <c r="R41" s="10">
        <f t="shared" si="5"/>
        <v>-1.3905000000000012</v>
      </c>
      <c r="S41" s="11">
        <f t="shared" si="1"/>
        <v>64.109499999999997</v>
      </c>
      <c r="T41" s="12">
        <f t="shared" si="2"/>
        <v>0.4358974358974359</v>
      </c>
      <c r="U41" s="13">
        <f t="shared" si="3"/>
        <v>-2.1229007633587833E-2</v>
      </c>
      <c r="V41" s="14">
        <f>COUNTIF(L$2:$L41,1)</f>
        <v>17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39" customHeight="1" x14ac:dyDescent="0.2">
      <c r="A42" s="3">
        <v>40</v>
      </c>
      <c r="B42" s="4">
        <v>42987</v>
      </c>
      <c r="C42" s="3" t="s">
        <v>125</v>
      </c>
      <c r="D42" s="3" t="s">
        <v>27</v>
      </c>
      <c r="E42" s="3">
        <v>3</v>
      </c>
      <c r="F42" s="3" t="s">
        <v>126</v>
      </c>
      <c r="G42" s="3" t="s">
        <v>26</v>
      </c>
      <c r="H42" s="3" t="s">
        <v>29</v>
      </c>
      <c r="I42" s="3" t="s">
        <v>14</v>
      </c>
      <c r="J42" s="35" t="s">
        <v>127</v>
      </c>
      <c r="K42" s="35"/>
      <c r="L42" s="6" t="s">
        <v>16</v>
      </c>
      <c r="M42" s="7">
        <v>1.87</v>
      </c>
      <c r="N42" s="8">
        <v>1.5</v>
      </c>
      <c r="O42" s="9" t="s">
        <v>23</v>
      </c>
      <c r="P42" s="8">
        <f t="shared" si="4"/>
        <v>67</v>
      </c>
      <c r="Q42" s="28">
        <f t="shared" si="0"/>
        <v>-1.5</v>
      </c>
      <c r="R42" s="10">
        <f t="shared" si="5"/>
        <v>-2.8905000000000012</v>
      </c>
      <c r="S42" s="11">
        <f t="shared" si="1"/>
        <v>64.109499999999997</v>
      </c>
      <c r="T42" s="12">
        <f t="shared" si="2"/>
        <v>0.42499999999999999</v>
      </c>
      <c r="U42" s="13">
        <f t="shared" si="3"/>
        <v>-4.3141791044776161E-2</v>
      </c>
      <c r="V42" s="14">
        <f>COUNTIF(L$2:$L42,1)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42988</v>
      </c>
      <c r="C43" s="3" t="s">
        <v>128</v>
      </c>
      <c r="D43" s="3" t="s">
        <v>38</v>
      </c>
      <c r="E43" s="3">
        <v>1</v>
      </c>
      <c r="F43" s="3">
        <v>2</v>
      </c>
      <c r="G43" s="3" t="s">
        <v>26</v>
      </c>
      <c r="H43" s="3" t="s">
        <v>34</v>
      </c>
      <c r="I43" s="3" t="s">
        <v>14</v>
      </c>
      <c r="J43" s="5" t="s">
        <v>52</v>
      </c>
      <c r="K43" s="37" t="s">
        <v>139</v>
      </c>
      <c r="L43" s="6" t="s">
        <v>16</v>
      </c>
      <c r="M43" s="7">
        <v>1.744</v>
      </c>
      <c r="N43" s="8">
        <v>3</v>
      </c>
      <c r="O43" s="9" t="s">
        <v>15</v>
      </c>
      <c r="P43" s="8">
        <f t="shared" si="4"/>
        <v>70</v>
      </c>
      <c r="Q43" s="28">
        <f t="shared" si="0"/>
        <v>-3</v>
      </c>
      <c r="R43" s="10">
        <f t="shared" si="5"/>
        <v>-5.8905000000000012</v>
      </c>
      <c r="S43" s="11">
        <f t="shared" si="1"/>
        <v>64.109499999999997</v>
      </c>
      <c r="T43" s="12">
        <f t="shared" si="2"/>
        <v>0.41463414634146339</v>
      </c>
      <c r="U43" s="13">
        <f t="shared" si="3"/>
        <v>-8.4150000000000044E-2</v>
      </c>
      <c r="V43" s="14">
        <f>COUNTIF(L$2:$L43,1)</f>
        <v>17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" customHeight="1" x14ac:dyDescent="0.2">
      <c r="A44" s="3">
        <v>42</v>
      </c>
      <c r="B44" s="4">
        <v>42988</v>
      </c>
      <c r="C44" s="3" t="s">
        <v>129</v>
      </c>
      <c r="D44" s="3" t="s">
        <v>130</v>
      </c>
      <c r="E44" s="3">
        <v>2</v>
      </c>
      <c r="F44" s="3" t="s">
        <v>131</v>
      </c>
      <c r="G44" s="3" t="s">
        <v>28</v>
      </c>
      <c r="H44" s="3" t="s">
        <v>34</v>
      </c>
      <c r="I44" s="3" t="s">
        <v>14</v>
      </c>
      <c r="J44" s="39" t="s">
        <v>132</v>
      </c>
      <c r="K44" s="39"/>
      <c r="L44" s="6" t="s">
        <v>17</v>
      </c>
      <c r="M44" s="7">
        <v>1.968</v>
      </c>
      <c r="N44" s="8">
        <v>2</v>
      </c>
      <c r="O44" s="9" t="s">
        <v>15</v>
      </c>
      <c r="P44" s="8">
        <f t="shared" si="4"/>
        <v>72</v>
      </c>
      <c r="Q44" s="27">
        <f t="shared" si="0"/>
        <v>1.9359999999999999</v>
      </c>
      <c r="R44" s="10">
        <f t="shared" si="5"/>
        <v>-3.9545000000000012</v>
      </c>
      <c r="S44" s="11">
        <f t="shared" si="1"/>
        <v>68.045500000000004</v>
      </c>
      <c r="T44" s="12">
        <f t="shared" si="2"/>
        <v>0.42857142857142855</v>
      </c>
      <c r="U44" s="13">
        <f t="shared" si="3"/>
        <v>-5.4923611111111055E-2</v>
      </c>
      <c r="V44" s="14">
        <f>COUNTIF(L$2:$L44,1)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2.75" x14ac:dyDescent="0.2">
      <c r="A45" s="3">
        <v>43</v>
      </c>
      <c r="B45" s="4">
        <v>42988</v>
      </c>
      <c r="C45" s="3" t="s">
        <v>133</v>
      </c>
      <c r="D45" s="3" t="s">
        <v>27</v>
      </c>
      <c r="E45" s="3">
        <v>1</v>
      </c>
      <c r="F45" s="3" t="s">
        <v>134</v>
      </c>
      <c r="G45" s="3" t="s">
        <v>26</v>
      </c>
      <c r="H45" s="3" t="s">
        <v>29</v>
      </c>
      <c r="I45" s="3" t="s">
        <v>30</v>
      </c>
      <c r="J45" s="5" t="s">
        <v>135</v>
      </c>
      <c r="K45" s="5"/>
      <c r="L45" s="6" t="s">
        <v>16</v>
      </c>
      <c r="M45" s="7">
        <v>3.25</v>
      </c>
      <c r="N45" s="8">
        <v>1</v>
      </c>
      <c r="O45" s="9" t="s">
        <v>23</v>
      </c>
      <c r="P45" s="8">
        <f t="shared" si="4"/>
        <v>73</v>
      </c>
      <c r="Q45" s="28">
        <f t="shared" si="0"/>
        <v>-1</v>
      </c>
      <c r="R45" s="24">
        <f t="shared" si="5"/>
        <v>-4.9545000000000012</v>
      </c>
      <c r="S45" s="25">
        <f t="shared" si="1"/>
        <v>68.045500000000004</v>
      </c>
      <c r="T45" s="33">
        <f t="shared" si="2"/>
        <v>0.41860465116279072</v>
      </c>
      <c r="U45" s="13">
        <f t="shared" si="3"/>
        <v>-6.7869863013698573E-2</v>
      </c>
      <c r="V45" s="14">
        <f>COUNTIF(L$2:$L45,1)</f>
        <v>18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" customHeight="1" x14ac:dyDescent="0.2">
      <c r="A46" s="3">
        <v>44</v>
      </c>
      <c r="B46" s="4">
        <v>42990</v>
      </c>
      <c r="C46" s="3" t="s">
        <v>140</v>
      </c>
      <c r="D46" s="3" t="s">
        <v>141</v>
      </c>
      <c r="E46" s="3">
        <v>1</v>
      </c>
      <c r="F46" s="3" t="s">
        <v>142</v>
      </c>
      <c r="G46" s="3" t="s">
        <v>25</v>
      </c>
      <c r="H46" s="3" t="s">
        <v>29</v>
      </c>
      <c r="I46" s="3" t="s">
        <v>14</v>
      </c>
      <c r="J46" s="5" t="s">
        <v>143</v>
      </c>
      <c r="K46" s="37"/>
      <c r="L46" s="6" t="s">
        <v>16</v>
      </c>
      <c r="M46" s="7">
        <v>1.9750000000000001</v>
      </c>
      <c r="N46" s="8">
        <v>0.75</v>
      </c>
      <c r="O46" s="9" t="s">
        <v>23</v>
      </c>
      <c r="P46" s="8">
        <f t="shared" si="4"/>
        <v>73.75</v>
      </c>
      <c r="Q46" s="28">
        <f t="shared" si="0"/>
        <v>-0.75</v>
      </c>
      <c r="R46" s="10">
        <f t="shared" si="5"/>
        <v>-5.7045000000000012</v>
      </c>
      <c r="S46" s="11">
        <f t="shared" si="1"/>
        <v>68.045500000000004</v>
      </c>
      <c r="T46" s="12">
        <f t="shared" si="2"/>
        <v>0.40909090909090912</v>
      </c>
      <c r="U46" s="13">
        <f t="shared" si="3"/>
        <v>-7.7349152542372832E-2</v>
      </c>
      <c r="V46" s="14">
        <f>COUNTIF($L$2:L46,1)</f>
        <v>18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42990</v>
      </c>
      <c r="C47" s="3" t="s">
        <v>144</v>
      </c>
      <c r="D47" s="3" t="s">
        <v>141</v>
      </c>
      <c r="E47" s="3">
        <v>2</v>
      </c>
      <c r="F47" s="3" t="s">
        <v>145</v>
      </c>
      <c r="G47" s="3" t="s">
        <v>26</v>
      </c>
      <c r="H47" s="3" t="s">
        <v>34</v>
      </c>
      <c r="I47" s="3" t="s">
        <v>14</v>
      </c>
      <c r="J47" s="15" t="s">
        <v>146</v>
      </c>
      <c r="K47" s="37"/>
      <c r="L47" s="6" t="s">
        <v>17</v>
      </c>
      <c r="M47" s="7">
        <v>1.889</v>
      </c>
      <c r="N47" s="8">
        <v>2</v>
      </c>
      <c r="O47" s="9" t="s">
        <v>15</v>
      </c>
      <c r="P47" s="8">
        <f t="shared" si="4"/>
        <v>75.75</v>
      </c>
      <c r="Q47" s="27">
        <f t="shared" si="0"/>
        <v>1.778</v>
      </c>
      <c r="R47" s="10">
        <f t="shared" si="5"/>
        <v>-3.9265000000000012</v>
      </c>
      <c r="S47" s="11">
        <f t="shared" si="1"/>
        <v>71.823499999999996</v>
      </c>
      <c r="T47" s="12">
        <f t="shared" si="2"/>
        <v>0.42222222222222222</v>
      </c>
      <c r="U47" s="13">
        <f t="shared" si="3"/>
        <v>-5.183498349834989E-2</v>
      </c>
      <c r="V47" s="14">
        <f>COUNTIF($L$2:L47,1)</f>
        <v>19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42990</v>
      </c>
      <c r="C48" s="3" t="s">
        <v>147</v>
      </c>
      <c r="D48" s="3" t="s">
        <v>141</v>
      </c>
      <c r="E48" s="3">
        <v>2</v>
      </c>
      <c r="F48" s="3" t="s">
        <v>148</v>
      </c>
      <c r="G48" s="3" t="s">
        <v>26</v>
      </c>
      <c r="H48" s="3" t="s">
        <v>96</v>
      </c>
      <c r="I48" s="3" t="s">
        <v>14</v>
      </c>
      <c r="J48" s="35" t="s">
        <v>149</v>
      </c>
      <c r="K48" s="37" t="s">
        <v>150</v>
      </c>
      <c r="L48" s="6" t="s">
        <v>16</v>
      </c>
      <c r="M48" s="7">
        <v>2.72</v>
      </c>
      <c r="N48" s="8">
        <v>1</v>
      </c>
      <c r="O48" s="9" t="s">
        <v>23</v>
      </c>
      <c r="P48" s="8">
        <f t="shared" si="4"/>
        <v>76.75</v>
      </c>
      <c r="Q48" s="28">
        <f t="shared" si="0"/>
        <v>-1</v>
      </c>
      <c r="R48" s="10">
        <f t="shared" si="5"/>
        <v>-4.9265000000000008</v>
      </c>
      <c r="S48" s="11">
        <f t="shared" si="1"/>
        <v>71.823499999999996</v>
      </c>
      <c r="T48" s="12">
        <f t="shared" si="2"/>
        <v>0.41304347826086957</v>
      </c>
      <c r="U48" s="13">
        <f t="shared" si="3"/>
        <v>-6.4188925081433285E-2</v>
      </c>
      <c r="V48" s="14">
        <f>COUNTIF($L$2:L48,1)</f>
        <v>19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4.25" customHeight="1" x14ac:dyDescent="0.2">
      <c r="A49" s="3">
        <v>47</v>
      </c>
      <c r="B49" s="4">
        <v>42991</v>
      </c>
      <c r="C49" s="3" t="s">
        <v>151</v>
      </c>
      <c r="D49" s="3" t="s">
        <v>141</v>
      </c>
      <c r="E49" s="3">
        <v>1</v>
      </c>
      <c r="F49" s="3" t="s">
        <v>152</v>
      </c>
      <c r="G49" s="3" t="s">
        <v>28</v>
      </c>
      <c r="H49" s="3" t="s">
        <v>29</v>
      </c>
      <c r="I49" s="3" t="s">
        <v>14</v>
      </c>
      <c r="J49" s="15" t="s">
        <v>153</v>
      </c>
      <c r="K49" s="37"/>
      <c r="L49" s="6" t="s">
        <v>17</v>
      </c>
      <c r="M49" s="7">
        <v>2.1</v>
      </c>
      <c r="N49" s="8">
        <v>1</v>
      </c>
      <c r="O49" s="9" t="s">
        <v>15</v>
      </c>
      <c r="P49" s="8">
        <f t="shared" si="4"/>
        <v>77.75</v>
      </c>
      <c r="Q49" s="27">
        <f t="shared" si="0"/>
        <v>1.1000000000000001</v>
      </c>
      <c r="R49" s="10">
        <f t="shared" si="5"/>
        <v>-3.8265000000000007</v>
      </c>
      <c r="S49" s="11">
        <f t="shared" si="1"/>
        <v>73.923500000000004</v>
      </c>
      <c r="T49" s="12">
        <f t="shared" si="2"/>
        <v>0.42553191489361702</v>
      </c>
      <c r="U49" s="13">
        <f t="shared" si="3"/>
        <v>-4.9215434083601232E-2</v>
      </c>
      <c r="V49" s="14">
        <f>COUNTIF($L$2:L49,1)</f>
        <v>20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42991</v>
      </c>
      <c r="C50" s="3" t="s">
        <v>154</v>
      </c>
      <c r="D50" s="3" t="s">
        <v>38</v>
      </c>
      <c r="E50" s="3">
        <v>2</v>
      </c>
      <c r="F50" s="3" t="s">
        <v>155</v>
      </c>
      <c r="G50" s="3" t="s">
        <v>28</v>
      </c>
      <c r="H50" s="3" t="s">
        <v>34</v>
      </c>
      <c r="I50" s="3" t="s">
        <v>14</v>
      </c>
      <c r="J50" s="5" t="s">
        <v>156</v>
      </c>
      <c r="K50" s="37" t="s">
        <v>150</v>
      </c>
      <c r="L50" s="6" t="s">
        <v>16</v>
      </c>
      <c r="M50" s="7">
        <v>2.137</v>
      </c>
      <c r="N50" s="8">
        <v>2.5</v>
      </c>
      <c r="O50" s="9" t="s">
        <v>15</v>
      </c>
      <c r="P50" s="8">
        <f t="shared" si="4"/>
        <v>80.25</v>
      </c>
      <c r="Q50" s="28">
        <f t="shared" si="0"/>
        <v>-2.5</v>
      </c>
      <c r="R50" s="10">
        <f t="shared" si="5"/>
        <v>-6.3265000000000011</v>
      </c>
      <c r="S50" s="11">
        <f t="shared" si="1"/>
        <v>73.923500000000004</v>
      </c>
      <c r="T50" s="12">
        <f t="shared" si="2"/>
        <v>0.41666666666666669</v>
      </c>
      <c r="U50" s="13">
        <f t="shared" si="3"/>
        <v>-7.8834890965732041E-2</v>
      </c>
      <c r="V50" s="14">
        <f>COUNTIF($L$2:L50,1)</f>
        <v>20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42991</v>
      </c>
      <c r="C51" s="3" t="s">
        <v>157</v>
      </c>
      <c r="D51" s="3" t="s">
        <v>38</v>
      </c>
      <c r="E51" s="3">
        <v>1</v>
      </c>
      <c r="F51" s="3" t="s">
        <v>158</v>
      </c>
      <c r="G51" s="3" t="s">
        <v>26</v>
      </c>
      <c r="H51" s="3" t="s">
        <v>34</v>
      </c>
      <c r="I51" s="3" t="s">
        <v>14</v>
      </c>
      <c r="J51" s="5" t="s">
        <v>36</v>
      </c>
      <c r="K51" s="37" t="s">
        <v>150</v>
      </c>
      <c r="L51" s="6" t="s">
        <v>16</v>
      </c>
      <c r="M51" s="7">
        <v>1.9</v>
      </c>
      <c r="N51" s="8">
        <v>4</v>
      </c>
      <c r="O51" s="9" t="s">
        <v>15</v>
      </c>
      <c r="P51" s="8">
        <f t="shared" si="4"/>
        <v>84.25</v>
      </c>
      <c r="Q51" s="28">
        <f t="shared" si="0"/>
        <v>-4</v>
      </c>
      <c r="R51" s="10">
        <f t="shared" si="5"/>
        <v>-10.326500000000001</v>
      </c>
      <c r="S51" s="11">
        <f t="shared" si="1"/>
        <v>73.923500000000004</v>
      </c>
      <c r="T51" s="12">
        <f t="shared" si="2"/>
        <v>0.40816326530612246</v>
      </c>
      <c r="U51" s="13">
        <f t="shared" si="3"/>
        <v>-0.12256973293768542</v>
      </c>
      <c r="V51" s="14">
        <f>COUNTIF($L$2:L51,1)</f>
        <v>20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42992</v>
      </c>
      <c r="C52" s="3" t="s">
        <v>159</v>
      </c>
      <c r="D52" s="3" t="s">
        <v>160</v>
      </c>
      <c r="E52" s="3">
        <v>2</v>
      </c>
      <c r="F52" s="3" t="s">
        <v>161</v>
      </c>
      <c r="G52" s="3" t="s">
        <v>25</v>
      </c>
      <c r="H52" s="3" t="s">
        <v>29</v>
      </c>
      <c r="I52" s="3" t="s">
        <v>30</v>
      </c>
      <c r="J52" s="15" t="s">
        <v>162</v>
      </c>
      <c r="K52" s="37"/>
      <c r="L52" s="6" t="s">
        <v>17</v>
      </c>
      <c r="M52" s="7">
        <v>1.9</v>
      </c>
      <c r="N52" s="8">
        <v>1.5</v>
      </c>
      <c r="O52" s="9" t="s">
        <v>23</v>
      </c>
      <c r="P52" s="8">
        <f t="shared" si="4"/>
        <v>85.75</v>
      </c>
      <c r="Q52" s="41">
        <f t="shared" si="0"/>
        <v>1.2074999999999996</v>
      </c>
      <c r="R52" s="10">
        <f t="shared" si="5"/>
        <v>-9.1190000000000015</v>
      </c>
      <c r="S52" s="11">
        <f t="shared" si="1"/>
        <v>76.631</v>
      </c>
      <c r="T52" s="12">
        <f t="shared" si="2"/>
        <v>0.42</v>
      </c>
      <c r="U52" s="13">
        <f t="shared" si="3"/>
        <v>-0.10634402332361516</v>
      </c>
      <c r="V52" s="14">
        <f>COUNTIF($L$2:L52,1)</f>
        <v>21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42993</v>
      </c>
      <c r="C53" s="3" t="s">
        <v>163</v>
      </c>
      <c r="D53" s="3" t="s">
        <v>38</v>
      </c>
      <c r="E53" s="3">
        <v>1</v>
      </c>
      <c r="F53" s="3">
        <v>1</v>
      </c>
      <c r="G53" s="3" t="s">
        <v>25</v>
      </c>
      <c r="H53" s="3" t="s">
        <v>164</v>
      </c>
      <c r="I53" s="3" t="s">
        <v>14</v>
      </c>
      <c r="J53" s="15" t="s">
        <v>33</v>
      </c>
      <c r="K53" s="37"/>
      <c r="L53" s="6" t="s">
        <v>17</v>
      </c>
      <c r="M53" s="7">
        <v>2.2000000000000002</v>
      </c>
      <c r="N53" s="8">
        <v>1</v>
      </c>
      <c r="O53" s="9" t="s">
        <v>15</v>
      </c>
      <c r="P53" s="8">
        <f t="shared" si="4"/>
        <v>86.75</v>
      </c>
      <c r="Q53" s="27">
        <f t="shared" si="0"/>
        <v>1.2000000000000002</v>
      </c>
      <c r="R53" s="10">
        <f t="shared" si="5"/>
        <v>-7.9190000000000014</v>
      </c>
      <c r="S53" s="11">
        <f t="shared" si="1"/>
        <v>78.831000000000003</v>
      </c>
      <c r="T53" s="12">
        <f t="shared" si="2"/>
        <v>0.43137254901960786</v>
      </c>
      <c r="U53" s="13">
        <f t="shared" si="3"/>
        <v>-9.1285302593659912E-2</v>
      </c>
      <c r="V53" s="14">
        <f>COUNTIF($L$2:L53,1)</f>
        <v>22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7" customHeight="1" x14ac:dyDescent="0.2">
      <c r="A54" s="3">
        <v>52</v>
      </c>
      <c r="B54" s="4">
        <v>42993</v>
      </c>
      <c r="C54" s="3" t="s">
        <v>165</v>
      </c>
      <c r="D54" s="3" t="s">
        <v>166</v>
      </c>
      <c r="E54" s="3">
        <v>2</v>
      </c>
      <c r="F54" s="3" t="s">
        <v>167</v>
      </c>
      <c r="G54" s="3" t="s">
        <v>26</v>
      </c>
      <c r="H54" s="3" t="s">
        <v>34</v>
      </c>
      <c r="I54" s="3" t="s">
        <v>14</v>
      </c>
      <c r="J54" s="35" t="s">
        <v>168</v>
      </c>
      <c r="K54" s="37"/>
      <c r="L54" s="6" t="s">
        <v>16</v>
      </c>
      <c r="M54" s="7">
        <v>2</v>
      </c>
      <c r="N54" s="8">
        <v>1.5</v>
      </c>
      <c r="O54" s="9" t="s">
        <v>23</v>
      </c>
      <c r="P54" s="8">
        <f t="shared" si="4"/>
        <v>88.25</v>
      </c>
      <c r="Q54" s="28">
        <f t="shared" si="0"/>
        <v>-1.5</v>
      </c>
      <c r="R54" s="10">
        <f t="shared" si="5"/>
        <v>-9.4190000000000005</v>
      </c>
      <c r="S54" s="11">
        <f t="shared" si="1"/>
        <v>78.831000000000003</v>
      </c>
      <c r="T54" s="12">
        <f t="shared" si="2"/>
        <v>0.42307692307692307</v>
      </c>
      <c r="U54" s="13">
        <f t="shared" si="3"/>
        <v>-0.1067308781869688</v>
      </c>
      <c r="V54" s="14">
        <f>COUNTIF($L$2:L54,1)</f>
        <v>22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42994</v>
      </c>
      <c r="C55" s="3" t="s">
        <v>169</v>
      </c>
      <c r="D55" s="3" t="s">
        <v>38</v>
      </c>
      <c r="E55" s="3">
        <v>2</v>
      </c>
      <c r="F55" s="3" t="s">
        <v>170</v>
      </c>
      <c r="G55" s="3" t="s">
        <v>26</v>
      </c>
      <c r="H55" s="3" t="s">
        <v>34</v>
      </c>
      <c r="I55" s="3" t="s">
        <v>14</v>
      </c>
      <c r="J55" s="15" t="s">
        <v>171</v>
      </c>
      <c r="K55" s="37"/>
      <c r="L55" s="6" t="s">
        <v>17</v>
      </c>
      <c r="M55" s="7">
        <v>2.028</v>
      </c>
      <c r="N55" s="8">
        <v>1.5</v>
      </c>
      <c r="O55" s="9" t="s">
        <v>15</v>
      </c>
      <c r="P55" s="8">
        <f t="shared" si="4"/>
        <v>89.75</v>
      </c>
      <c r="Q55" s="27">
        <f t="shared" si="0"/>
        <v>1.5419999999999998</v>
      </c>
      <c r="R55" s="10">
        <f t="shared" si="5"/>
        <v>-7.8770000000000007</v>
      </c>
      <c r="S55" s="11">
        <f t="shared" si="1"/>
        <v>81.873000000000005</v>
      </c>
      <c r="T55" s="12">
        <f t="shared" si="2"/>
        <v>0.43396226415094341</v>
      </c>
      <c r="U55" s="13">
        <f t="shared" si="3"/>
        <v>-8.7766016713091866E-2</v>
      </c>
      <c r="V55" s="14">
        <f>COUNTIF($L$2:L55,1)</f>
        <v>23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42994</v>
      </c>
      <c r="C56" s="3" t="s">
        <v>172</v>
      </c>
      <c r="D56" s="3" t="s">
        <v>38</v>
      </c>
      <c r="E56" s="3">
        <v>2</v>
      </c>
      <c r="F56" s="3" t="s">
        <v>37</v>
      </c>
      <c r="G56" s="3" t="s">
        <v>26</v>
      </c>
      <c r="H56" s="3" t="s">
        <v>164</v>
      </c>
      <c r="I56" s="3" t="s">
        <v>14</v>
      </c>
      <c r="J56" s="35" t="s">
        <v>173</v>
      </c>
      <c r="K56" s="37" t="s">
        <v>150</v>
      </c>
      <c r="L56" s="6" t="s">
        <v>16</v>
      </c>
      <c r="M56" s="7">
        <v>2.08</v>
      </c>
      <c r="N56" s="8">
        <v>3</v>
      </c>
      <c r="O56" s="9" t="s">
        <v>15</v>
      </c>
      <c r="P56" s="8">
        <f t="shared" si="4"/>
        <v>92.75</v>
      </c>
      <c r="Q56" s="28">
        <f t="shared" si="0"/>
        <v>-3</v>
      </c>
      <c r="R56" s="10">
        <f t="shared" si="5"/>
        <v>-10.877000000000001</v>
      </c>
      <c r="S56" s="11">
        <f t="shared" si="1"/>
        <v>81.873000000000005</v>
      </c>
      <c r="T56" s="12">
        <f t="shared" si="2"/>
        <v>0.42592592592592593</v>
      </c>
      <c r="U56" s="13">
        <f t="shared" si="3"/>
        <v>-0.11727223719676545</v>
      </c>
      <c r="V56" s="14">
        <f>COUNTIF($L$2:L56,1)</f>
        <v>23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" customHeight="1" x14ac:dyDescent="0.2">
      <c r="A57" s="3">
        <v>55</v>
      </c>
      <c r="B57" s="4">
        <v>42994</v>
      </c>
      <c r="C57" s="3" t="s">
        <v>174</v>
      </c>
      <c r="D57" s="3" t="s">
        <v>38</v>
      </c>
      <c r="E57" s="3">
        <v>1</v>
      </c>
      <c r="F57" s="3" t="s">
        <v>175</v>
      </c>
      <c r="G57" s="3" t="s">
        <v>25</v>
      </c>
      <c r="H57" s="3" t="s">
        <v>96</v>
      </c>
      <c r="I57" s="3" t="s">
        <v>14</v>
      </c>
      <c r="J57" s="15" t="s">
        <v>97</v>
      </c>
      <c r="K57" s="37"/>
      <c r="L57" s="6" t="s">
        <v>17</v>
      </c>
      <c r="M57" s="7">
        <v>1.97</v>
      </c>
      <c r="N57" s="8">
        <v>3</v>
      </c>
      <c r="O57" s="9" t="s">
        <v>23</v>
      </c>
      <c r="P57" s="8">
        <f t="shared" si="4"/>
        <v>95.75</v>
      </c>
      <c r="Q57" s="27">
        <f t="shared" si="0"/>
        <v>2.6144999999999996</v>
      </c>
      <c r="R57" s="10">
        <f t="shared" si="5"/>
        <v>-8.2625000000000011</v>
      </c>
      <c r="S57" s="11">
        <f t="shared" si="1"/>
        <v>87.487499999999997</v>
      </c>
      <c r="T57" s="12">
        <f t="shared" si="2"/>
        <v>0.43636363636363634</v>
      </c>
      <c r="U57" s="13">
        <f t="shared" si="3"/>
        <v>-8.6292428198433455E-2</v>
      </c>
      <c r="V57" s="14">
        <f>COUNTIF($L$2:L57,1)</f>
        <v>24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5.5" x14ac:dyDescent="0.2">
      <c r="A58" s="3">
        <v>56</v>
      </c>
      <c r="B58" s="4">
        <v>42994</v>
      </c>
      <c r="C58" s="3" t="s">
        <v>176</v>
      </c>
      <c r="D58" s="3" t="s">
        <v>130</v>
      </c>
      <c r="E58" s="3">
        <v>2</v>
      </c>
      <c r="F58" s="3" t="s">
        <v>177</v>
      </c>
      <c r="G58" s="3" t="s">
        <v>28</v>
      </c>
      <c r="H58" s="3" t="s">
        <v>34</v>
      </c>
      <c r="I58" s="3" t="s">
        <v>14</v>
      </c>
      <c r="J58" s="15" t="s">
        <v>178</v>
      </c>
      <c r="K58" s="37"/>
      <c r="L58" s="6" t="s">
        <v>17</v>
      </c>
      <c r="M58" s="7">
        <v>2.11</v>
      </c>
      <c r="N58" s="8">
        <v>2</v>
      </c>
      <c r="O58" s="9" t="s">
        <v>15</v>
      </c>
      <c r="P58" s="8">
        <f t="shared" si="4"/>
        <v>97.75</v>
      </c>
      <c r="Q58" s="27">
        <f t="shared" si="0"/>
        <v>2.2199999999999998</v>
      </c>
      <c r="R58" s="10">
        <f t="shared" si="5"/>
        <v>-6.0425000000000013</v>
      </c>
      <c r="S58" s="11">
        <f t="shared" si="1"/>
        <v>91.707499999999996</v>
      </c>
      <c r="T58" s="12">
        <f t="shared" si="2"/>
        <v>0.44642857142857145</v>
      </c>
      <c r="U58" s="13">
        <f t="shared" si="3"/>
        <v>-6.1815856777493648E-2</v>
      </c>
      <c r="V58" s="14">
        <f>COUNTIF($L$2:L58,1)</f>
        <v>25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42994</v>
      </c>
      <c r="C59" s="3" t="s">
        <v>179</v>
      </c>
      <c r="D59" s="3" t="s">
        <v>38</v>
      </c>
      <c r="E59" s="3">
        <v>1</v>
      </c>
      <c r="F59" s="3" t="s">
        <v>60</v>
      </c>
      <c r="G59" s="3" t="s">
        <v>26</v>
      </c>
      <c r="H59" s="3" t="s">
        <v>164</v>
      </c>
      <c r="I59" s="3" t="s">
        <v>14</v>
      </c>
      <c r="J59" s="15" t="s">
        <v>180</v>
      </c>
      <c r="K59" s="37"/>
      <c r="L59" s="6" t="s">
        <v>17</v>
      </c>
      <c r="M59" s="7">
        <v>1.85</v>
      </c>
      <c r="N59" s="8">
        <v>1.5</v>
      </c>
      <c r="O59" s="9" t="s">
        <v>15</v>
      </c>
      <c r="P59" s="8">
        <f t="shared" si="4"/>
        <v>99.25</v>
      </c>
      <c r="Q59" s="27">
        <f t="shared" si="0"/>
        <v>1.2750000000000004</v>
      </c>
      <c r="R59" s="10">
        <f t="shared" si="5"/>
        <v>-4.767500000000001</v>
      </c>
      <c r="S59" s="11">
        <f t="shared" si="1"/>
        <v>94.482500000000002</v>
      </c>
      <c r="T59" s="12">
        <f t="shared" si="2"/>
        <v>0.45614035087719296</v>
      </c>
      <c r="U59" s="13">
        <f t="shared" si="3"/>
        <v>-4.8035264483627188E-2</v>
      </c>
      <c r="V59" s="14">
        <f>COUNTIF($L$2:L59,1)</f>
        <v>26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" customHeight="1" x14ac:dyDescent="0.2">
      <c r="A60" s="3">
        <v>58</v>
      </c>
      <c r="B60" s="4">
        <v>42994</v>
      </c>
      <c r="C60" s="3" t="s">
        <v>179</v>
      </c>
      <c r="D60" s="3" t="s">
        <v>38</v>
      </c>
      <c r="E60" s="3">
        <v>1</v>
      </c>
      <c r="F60" s="3">
        <v>2</v>
      </c>
      <c r="G60" s="3" t="s">
        <v>26</v>
      </c>
      <c r="H60" s="3" t="s">
        <v>164</v>
      </c>
      <c r="I60" s="3" t="s">
        <v>14</v>
      </c>
      <c r="J60" s="15" t="s">
        <v>180</v>
      </c>
      <c r="K60" s="37"/>
      <c r="L60" s="6" t="s">
        <v>17</v>
      </c>
      <c r="M60" s="7">
        <v>3.7</v>
      </c>
      <c r="N60" s="8">
        <v>0.5</v>
      </c>
      <c r="O60" s="9" t="s">
        <v>15</v>
      </c>
      <c r="P60" s="8">
        <f t="shared" si="4"/>
        <v>99.75</v>
      </c>
      <c r="Q60" s="27">
        <f t="shared" si="0"/>
        <v>1.35</v>
      </c>
      <c r="R60" s="10">
        <f t="shared" si="5"/>
        <v>-3.4175000000000009</v>
      </c>
      <c r="S60" s="11">
        <f t="shared" si="1"/>
        <v>96.332499999999996</v>
      </c>
      <c r="T60" s="12">
        <f t="shared" si="2"/>
        <v>0.46551724137931033</v>
      </c>
      <c r="U60" s="13">
        <f t="shared" si="3"/>
        <v>-3.4260651629072721E-2</v>
      </c>
      <c r="V60" s="14">
        <f>COUNTIF($L$2:L60,1)</f>
        <v>27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42994</v>
      </c>
      <c r="C61" s="3" t="s">
        <v>181</v>
      </c>
      <c r="D61" s="3" t="s">
        <v>38</v>
      </c>
      <c r="E61" s="3">
        <v>2</v>
      </c>
      <c r="F61" s="3" t="s">
        <v>53</v>
      </c>
      <c r="G61" s="3" t="s">
        <v>26</v>
      </c>
      <c r="H61" s="3" t="s">
        <v>164</v>
      </c>
      <c r="I61" s="3" t="s">
        <v>14</v>
      </c>
      <c r="J61" s="5" t="s">
        <v>182</v>
      </c>
      <c r="K61" s="37" t="s">
        <v>183</v>
      </c>
      <c r="L61" s="6" t="s">
        <v>16</v>
      </c>
      <c r="M61" s="7">
        <v>2.64</v>
      </c>
      <c r="N61" s="8">
        <v>1.5</v>
      </c>
      <c r="O61" s="9" t="s">
        <v>23</v>
      </c>
      <c r="P61" s="8">
        <f>P59+N61</f>
        <v>100.75</v>
      </c>
      <c r="Q61" s="28">
        <f t="shared" si="0"/>
        <v>-1.5</v>
      </c>
      <c r="R61" s="10">
        <f t="shared" si="5"/>
        <v>-4.9175000000000004</v>
      </c>
      <c r="S61" s="11">
        <f t="shared" si="1"/>
        <v>95.832499999999996</v>
      </c>
      <c r="T61" s="12">
        <f t="shared" si="2"/>
        <v>0.4576271186440678</v>
      </c>
      <c r="U61" s="13">
        <f t="shared" si="3"/>
        <v>-4.8808933002481431E-2</v>
      </c>
      <c r="V61" s="14">
        <f>COUNTIF($L$2:L61,1)</f>
        <v>27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42994</v>
      </c>
      <c r="C62" s="3" t="s">
        <v>184</v>
      </c>
      <c r="D62" s="3" t="s">
        <v>38</v>
      </c>
      <c r="E62" s="3">
        <v>2</v>
      </c>
      <c r="F62" s="3" t="s">
        <v>45</v>
      </c>
      <c r="G62" s="3" t="s">
        <v>25</v>
      </c>
      <c r="H62" s="3" t="s">
        <v>164</v>
      </c>
      <c r="I62" s="3" t="s">
        <v>14</v>
      </c>
      <c r="J62" s="15" t="s">
        <v>185</v>
      </c>
      <c r="K62" s="37"/>
      <c r="L62" s="6" t="s">
        <v>17</v>
      </c>
      <c r="M62" s="7">
        <v>2.64</v>
      </c>
      <c r="N62" s="8">
        <v>1</v>
      </c>
      <c r="O62" s="9" t="s">
        <v>15</v>
      </c>
      <c r="P62" s="8">
        <f t="shared" si="4"/>
        <v>101.75</v>
      </c>
      <c r="Q62" s="27">
        <f t="shared" si="0"/>
        <v>1.6400000000000001</v>
      </c>
      <c r="R62" s="10">
        <f t="shared" si="5"/>
        <v>-3.2775000000000003</v>
      </c>
      <c r="S62" s="11">
        <f t="shared" si="1"/>
        <v>98.472499999999997</v>
      </c>
      <c r="T62" s="12">
        <f t="shared" si="2"/>
        <v>0.46666666666666667</v>
      </c>
      <c r="U62" s="13">
        <f t="shared" si="3"/>
        <v>-3.2211302211302244E-2</v>
      </c>
      <c r="V62" s="14">
        <f>COUNTIF($L$2:L62,1)</f>
        <v>28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6.5" customHeight="1" x14ac:dyDescent="0.2">
      <c r="A63" s="3">
        <v>61</v>
      </c>
      <c r="B63" s="4">
        <v>42994</v>
      </c>
      <c r="C63" s="3" t="s">
        <v>186</v>
      </c>
      <c r="D63" s="3" t="s">
        <v>38</v>
      </c>
      <c r="E63" s="3">
        <v>1</v>
      </c>
      <c r="F63" s="3">
        <v>1</v>
      </c>
      <c r="G63" s="3" t="s">
        <v>26</v>
      </c>
      <c r="H63" s="3" t="s">
        <v>164</v>
      </c>
      <c r="I63" s="3" t="s">
        <v>14</v>
      </c>
      <c r="J63" s="5" t="s">
        <v>31</v>
      </c>
      <c r="K63" s="37"/>
      <c r="L63" s="6" t="s">
        <v>16</v>
      </c>
      <c r="M63" s="7">
        <v>2.9</v>
      </c>
      <c r="N63" s="8">
        <v>1</v>
      </c>
      <c r="O63" s="9" t="s">
        <v>23</v>
      </c>
      <c r="P63" s="8">
        <f t="shared" si="4"/>
        <v>102.75</v>
      </c>
      <c r="Q63" s="28">
        <f t="shared" si="0"/>
        <v>-1</v>
      </c>
      <c r="R63" s="10">
        <f t="shared" si="5"/>
        <v>-4.2774999999999999</v>
      </c>
      <c r="S63" s="11">
        <f t="shared" si="1"/>
        <v>98.472499999999997</v>
      </c>
      <c r="T63" s="12">
        <f t="shared" si="2"/>
        <v>0.45901639344262296</v>
      </c>
      <c r="U63" s="13">
        <f t="shared" si="3"/>
        <v>-4.1630170316301736E-2</v>
      </c>
      <c r="V63" s="14">
        <f>COUNTIF($L$2:L63,1)</f>
        <v>28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42994</v>
      </c>
      <c r="C64" s="3" t="s">
        <v>187</v>
      </c>
      <c r="D64" s="3" t="s">
        <v>38</v>
      </c>
      <c r="E64" s="3">
        <v>1</v>
      </c>
      <c r="F64" s="3">
        <v>2</v>
      </c>
      <c r="G64" s="3" t="s">
        <v>26</v>
      </c>
      <c r="H64" s="3" t="s">
        <v>34</v>
      </c>
      <c r="I64" s="3" t="s">
        <v>14</v>
      </c>
      <c r="J64" s="15" t="s">
        <v>188</v>
      </c>
      <c r="K64" s="37"/>
      <c r="L64" s="6" t="s">
        <v>17</v>
      </c>
      <c r="M64" s="7">
        <v>2.6880000000000002</v>
      </c>
      <c r="N64" s="8">
        <v>1</v>
      </c>
      <c r="O64" s="9" t="s">
        <v>15</v>
      </c>
      <c r="P64" s="8">
        <f t="shared" si="4"/>
        <v>103.75</v>
      </c>
      <c r="Q64" s="27">
        <f t="shared" si="0"/>
        <v>1.6880000000000002</v>
      </c>
      <c r="R64" s="10">
        <f t="shared" si="5"/>
        <v>-2.5894999999999997</v>
      </c>
      <c r="S64" s="11">
        <f t="shared" si="1"/>
        <v>101.1605</v>
      </c>
      <c r="T64" s="12">
        <f t="shared" si="2"/>
        <v>0.46774193548387094</v>
      </c>
      <c r="U64" s="13">
        <f t="shared" si="3"/>
        <v>-2.4959036144578322E-2</v>
      </c>
      <c r="V64" s="14">
        <f>COUNTIF($L$2:L64,1)</f>
        <v>29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38.25" x14ac:dyDescent="0.2">
      <c r="A65" s="3">
        <v>63</v>
      </c>
      <c r="B65" s="4">
        <v>42995</v>
      </c>
      <c r="C65" s="3" t="s">
        <v>189</v>
      </c>
      <c r="D65" s="3" t="s">
        <v>130</v>
      </c>
      <c r="E65" s="3">
        <v>3</v>
      </c>
      <c r="F65" s="3" t="s">
        <v>190</v>
      </c>
      <c r="G65" s="3" t="s">
        <v>28</v>
      </c>
      <c r="H65" s="3" t="s">
        <v>29</v>
      </c>
      <c r="I65" s="3" t="s">
        <v>14</v>
      </c>
      <c r="J65" s="35" t="s">
        <v>191</v>
      </c>
      <c r="K65" s="37"/>
      <c r="L65" s="6" t="s">
        <v>16</v>
      </c>
      <c r="M65" s="7">
        <v>2.04</v>
      </c>
      <c r="N65" s="8">
        <v>1</v>
      </c>
      <c r="O65" s="9" t="s">
        <v>23</v>
      </c>
      <c r="P65" s="8">
        <f t="shared" si="4"/>
        <v>104.75</v>
      </c>
      <c r="Q65" s="28">
        <f t="shared" si="0"/>
        <v>-1</v>
      </c>
      <c r="R65" s="10">
        <f t="shared" si="5"/>
        <v>-3.5894999999999997</v>
      </c>
      <c r="S65" s="11">
        <f t="shared" si="1"/>
        <v>101.1605</v>
      </c>
      <c r="T65" s="12">
        <f t="shared" si="2"/>
        <v>0.46031746031746029</v>
      </c>
      <c r="U65" s="13">
        <f t="shared" si="3"/>
        <v>-3.426730310262531E-2</v>
      </c>
      <c r="V65" s="14">
        <f>COUNTIF($L$2:L65,1)</f>
        <v>29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42995</v>
      </c>
      <c r="C66" s="3" t="s">
        <v>192</v>
      </c>
      <c r="D66" s="3" t="s">
        <v>38</v>
      </c>
      <c r="E66" s="3">
        <v>1</v>
      </c>
      <c r="F66" s="3" t="s">
        <v>175</v>
      </c>
      <c r="G66" s="3" t="s">
        <v>26</v>
      </c>
      <c r="H66" s="3" t="s">
        <v>96</v>
      </c>
      <c r="I66" s="3" t="s">
        <v>14</v>
      </c>
      <c r="J66" s="15" t="s">
        <v>49</v>
      </c>
      <c r="K66" s="37"/>
      <c r="L66" s="6" t="s">
        <v>17</v>
      </c>
      <c r="M66" s="7">
        <v>2.15</v>
      </c>
      <c r="N66" s="8">
        <v>1.5</v>
      </c>
      <c r="O66" s="9" t="s">
        <v>23</v>
      </c>
      <c r="P66" s="8">
        <f t="shared" si="4"/>
        <v>106.25</v>
      </c>
      <c r="Q66" s="27">
        <f t="shared" si="0"/>
        <v>1.5637499999999993</v>
      </c>
      <c r="R66" s="10">
        <f t="shared" si="5"/>
        <v>-2.0257500000000004</v>
      </c>
      <c r="S66" s="11">
        <f t="shared" si="1"/>
        <v>104.22425</v>
      </c>
      <c r="T66" s="12">
        <f t="shared" si="2"/>
        <v>0.46875</v>
      </c>
      <c r="U66" s="13">
        <f t="shared" si="3"/>
        <v>-1.9065882352941196E-2</v>
      </c>
      <c r="V66" s="14">
        <f>COUNTIF($L$2:L66,1)</f>
        <v>30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42995</v>
      </c>
      <c r="C67" s="3" t="s">
        <v>193</v>
      </c>
      <c r="D67" s="3" t="s">
        <v>38</v>
      </c>
      <c r="E67" s="3">
        <v>2</v>
      </c>
      <c r="F67" s="3" t="s">
        <v>45</v>
      </c>
      <c r="G67" s="3" t="s">
        <v>26</v>
      </c>
      <c r="H67" s="3" t="s">
        <v>34</v>
      </c>
      <c r="I67" s="3" t="s">
        <v>14</v>
      </c>
      <c r="J67" s="15" t="s">
        <v>194</v>
      </c>
      <c r="K67" s="37"/>
      <c r="L67" s="6" t="s">
        <v>17</v>
      </c>
      <c r="M67" s="7">
        <v>1.956</v>
      </c>
      <c r="N67" s="8">
        <v>1</v>
      </c>
      <c r="O67" s="9" t="s">
        <v>15</v>
      </c>
      <c r="P67" s="8">
        <f t="shared" si="4"/>
        <v>107.25</v>
      </c>
      <c r="Q67" s="27">
        <f t="shared" ref="Q67:Q90" si="6">IF(AND(L67="1",O67="ja"),(N67*M67*0.95)-N67,IF(AND(L67="1",O67="nein"),N67*M67-N67,-N67))</f>
        <v>0.95599999999999996</v>
      </c>
      <c r="R67" s="10">
        <f t="shared" si="5"/>
        <v>-1.0697500000000004</v>
      </c>
      <c r="S67" s="11">
        <f t="shared" ref="S67:S90" si="7">P67+R67</f>
        <v>106.18025</v>
      </c>
      <c r="T67" s="12">
        <f t="shared" ref="T67:T90" si="8">V67/W67</f>
        <v>0.47692307692307695</v>
      </c>
      <c r="U67" s="13">
        <f t="shared" ref="U67:U90" si="9">((S67-P67)/P67)*100%</f>
        <v>-9.9743589743589659E-3</v>
      </c>
      <c r="V67" s="14">
        <f>COUNTIF($L$2:L67,1)</f>
        <v>31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38.25" x14ac:dyDescent="0.2">
      <c r="A68" s="3">
        <v>66</v>
      </c>
      <c r="B68" s="4">
        <v>42995</v>
      </c>
      <c r="C68" s="3" t="s">
        <v>195</v>
      </c>
      <c r="D68" s="3" t="s">
        <v>38</v>
      </c>
      <c r="E68" s="3">
        <v>3</v>
      </c>
      <c r="F68" s="3" t="s">
        <v>196</v>
      </c>
      <c r="G68" s="3" t="s">
        <v>25</v>
      </c>
      <c r="H68" s="3" t="s">
        <v>96</v>
      </c>
      <c r="I68" s="3" t="s">
        <v>14</v>
      </c>
      <c r="J68" s="35" t="s">
        <v>197</v>
      </c>
      <c r="K68" s="37"/>
      <c r="L68" s="6" t="s">
        <v>16</v>
      </c>
      <c r="M68" s="7">
        <v>6.02</v>
      </c>
      <c r="N68" s="8">
        <v>0.5</v>
      </c>
      <c r="O68" s="9" t="s">
        <v>23</v>
      </c>
      <c r="P68" s="8">
        <f t="shared" si="4"/>
        <v>107.75</v>
      </c>
      <c r="Q68" s="28">
        <f t="shared" si="6"/>
        <v>-0.5</v>
      </c>
      <c r="R68" s="10">
        <f t="shared" si="5"/>
        <v>-1.5697500000000004</v>
      </c>
      <c r="S68" s="11">
        <f t="shared" si="7"/>
        <v>106.18025</v>
      </c>
      <c r="T68" s="12">
        <f t="shared" si="8"/>
        <v>0.46969696969696972</v>
      </c>
      <c r="U68" s="13">
        <f t="shared" si="9"/>
        <v>-1.4568445475638042E-2</v>
      </c>
      <c r="V68" s="14">
        <f>COUNTIF($L$2:L68,1)</f>
        <v>31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42995</v>
      </c>
      <c r="C69" s="3" t="s">
        <v>198</v>
      </c>
      <c r="D69" s="3" t="s">
        <v>38</v>
      </c>
      <c r="E69" s="3">
        <v>1</v>
      </c>
      <c r="F69" s="3">
        <v>1</v>
      </c>
      <c r="G69" s="3" t="s">
        <v>26</v>
      </c>
      <c r="H69" s="3" t="s">
        <v>34</v>
      </c>
      <c r="I69" s="3" t="s">
        <v>14</v>
      </c>
      <c r="J69" s="5" t="s">
        <v>48</v>
      </c>
      <c r="K69" s="37" t="s">
        <v>183</v>
      </c>
      <c r="L69" s="6" t="s">
        <v>16</v>
      </c>
      <c r="M69" s="7">
        <v>1.74</v>
      </c>
      <c r="N69" s="8">
        <v>2</v>
      </c>
      <c r="O69" s="9" t="s">
        <v>23</v>
      </c>
      <c r="P69" s="8">
        <f t="shared" si="4"/>
        <v>109.75</v>
      </c>
      <c r="Q69" s="28">
        <f t="shared" si="6"/>
        <v>-2</v>
      </c>
      <c r="R69" s="24">
        <f t="shared" si="5"/>
        <v>-3.5697500000000004</v>
      </c>
      <c r="S69" s="25">
        <f t="shared" si="7"/>
        <v>106.18025</v>
      </c>
      <c r="T69" s="33">
        <f t="shared" si="8"/>
        <v>0.46268656716417911</v>
      </c>
      <c r="U69" s="13">
        <f t="shared" si="9"/>
        <v>-3.2526195899772202E-2</v>
      </c>
      <c r="V69" s="14">
        <f>COUNTIF($L$2:L69,1)</f>
        <v>31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42996</v>
      </c>
      <c r="C70" s="3" t="s">
        <v>199</v>
      </c>
      <c r="D70" s="3" t="s">
        <v>38</v>
      </c>
      <c r="E70" s="3">
        <v>1</v>
      </c>
      <c r="F70" s="3" t="s">
        <v>200</v>
      </c>
      <c r="G70" s="3" t="s">
        <v>25</v>
      </c>
      <c r="H70" s="3" t="s">
        <v>29</v>
      </c>
      <c r="I70" s="3" t="s">
        <v>14</v>
      </c>
      <c r="J70" s="5" t="s">
        <v>201</v>
      </c>
      <c r="K70" s="37"/>
      <c r="L70" s="6" t="s">
        <v>16</v>
      </c>
      <c r="M70" s="7">
        <v>1.925</v>
      </c>
      <c r="N70" s="8">
        <v>2</v>
      </c>
      <c r="O70" s="9" t="s">
        <v>23</v>
      </c>
      <c r="P70" s="8">
        <f t="shared" ref="P70:P90" si="10">P69+N70</f>
        <v>111.75</v>
      </c>
      <c r="Q70" s="28">
        <f t="shared" si="6"/>
        <v>-2</v>
      </c>
      <c r="R70" s="10">
        <f t="shared" ref="R70:R90" si="11">R69+Q70</f>
        <v>-5.5697500000000009</v>
      </c>
      <c r="S70" s="11">
        <f t="shared" si="7"/>
        <v>106.18025</v>
      </c>
      <c r="T70" s="12">
        <f t="shared" si="8"/>
        <v>0.45588235294117646</v>
      </c>
      <c r="U70" s="13">
        <f t="shared" si="9"/>
        <v>-4.9841163310961958E-2</v>
      </c>
      <c r="V70" s="14">
        <f>COUNTIF($L$2:L70,1)</f>
        <v>31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7.25" customHeight="1" x14ac:dyDescent="0.2">
      <c r="A71" s="3">
        <v>69</v>
      </c>
      <c r="B71" s="4">
        <v>42997</v>
      </c>
      <c r="C71" s="3" t="s">
        <v>202</v>
      </c>
      <c r="D71" s="3" t="s">
        <v>38</v>
      </c>
      <c r="E71" s="3">
        <v>1</v>
      </c>
      <c r="F71" s="3">
        <v>1</v>
      </c>
      <c r="G71" s="3" t="s">
        <v>26</v>
      </c>
      <c r="H71" s="3" t="s">
        <v>203</v>
      </c>
      <c r="I71" s="3" t="s">
        <v>14</v>
      </c>
      <c r="J71" s="15" t="s">
        <v>204</v>
      </c>
      <c r="K71" s="37"/>
      <c r="L71" s="6" t="s">
        <v>17</v>
      </c>
      <c r="M71" s="7">
        <v>2.0499999999999998</v>
      </c>
      <c r="N71" s="8">
        <v>1.5</v>
      </c>
      <c r="O71" s="9" t="s">
        <v>15</v>
      </c>
      <c r="P71" s="8">
        <f t="shared" si="10"/>
        <v>113.25</v>
      </c>
      <c r="Q71" s="27">
        <f t="shared" si="6"/>
        <v>1.5749999999999997</v>
      </c>
      <c r="R71" s="10">
        <f t="shared" si="11"/>
        <v>-3.9947500000000011</v>
      </c>
      <c r="S71" s="11">
        <f t="shared" si="7"/>
        <v>109.25525</v>
      </c>
      <c r="T71" s="12">
        <f t="shared" si="8"/>
        <v>0.46376811594202899</v>
      </c>
      <c r="U71" s="13">
        <f t="shared" si="9"/>
        <v>-3.5273730684326675E-2</v>
      </c>
      <c r="V71" s="14">
        <f>COUNTIF($L$2:L71,1)</f>
        <v>32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7.25" customHeight="1" x14ac:dyDescent="0.2">
      <c r="A72" s="3">
        <v>70</v>
      </c>
      <c r="B72" s="4">
        <v>42998</v>
      </c>
      <c r="C72" s="3" t="s">
        <v>205</v>
      </c>
      <c r="D72" s="3" t="s">
        <v>38</v>
      </c>
      <c r="E72" s="3">
        <v>1</v>
      </c>
      <c r="F72" s="3" t="s">
        <v>51</v>
      </c>
      <c r="G72" s="3" t="s">
        <v>26</v>
      </c>
      <c r="H72" s="3" t="s">
        <v>34</v>
      </c>
      <c r="I72" s="3" t="s">
        <v>14</v>
      </c>
      <c r="J72" s="5" t="s">
        <v>201</v>
      </c>
      <c r="K72" s="37"/>
      <c r="L72" s="6" t="s">
        <v>16</v>
      </c>
      <c r="M72" s="7">
        <v>1.77</v>
      </c>
      <c r="N72" s="8">
        <v>2</v>
      </c>
      <c r="O72" s="9" t="s">
        <v>15</v>
      </c>
      <c r="P72" s="8">
        <f t="shared" si="10"/>
        <v>115.25</v>
      </c>
      <c r="Q72" s="28">
        <f t="shared" si="6"/>
        <v>-2</v>
      </c>
      <c r="R72" s="10">
        <f t="shared" si="11"/>
        <v>-5.9947500000000016</v>
      </c>
      <c r="S72" s="11">
        <f t="shared" si="7"/>
        <v>109.25525</v>
      </c>
      <c r="T72" s="12">
        <f t="shared" si="8"/>
        <v>0.45714285714285713</v>
      </c>
      <c r="U72" s="13">
        <f t="shared" si="9"/>
        <v>-5.2015184381778712E-2</v>
      </c>
      <c r="V72" s="14">
        <f>COUNTIF($L$2:L72,1)</f>
        <v>32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7.25" customHeight="1" x14ac:dyDescent="0.2">
      <c r="A73" s="3">
        <v>71</v>
      </c>
      <c r="B73" s="4">
        <v>42998</v>
      </c>
      <c r="C73" s="3" t="s">
        <v>206</v>
      </c>
      <c r="D73" s="3" t="s">
        <v>27</v>
      </c>
      <c r="E73" s="3">
        <v>1</v>
      </c>
      <c r="F73" s="3" t="s">
        <v>207</v>
      </c>
      <c r="G73" s="3" t="s">
        <v>28</v>
      </c>
      <c r="H73" s="3" t="s">
        <v>34</v>
      </c>
      <c r="I73" s="3" t="s">
        <v>14</v>
      </c>
      <c r="J73" s="42" t="s">
        <v>52</v>
      </c>
      <c r="K73" s="37"/>
      <c r="L73" s="6" t="s">
        <v>17</v>
      </c>
      <c r="M73" s="7">
        <v>1</v>
      </c>
      <c r="N73" s="8">
        <v>1</v>
      </c>
      <c r="O73" s="9" t="s">
        <v>15</v>
      </c>
      <c r="P73" s="8">
        <f t="shared" si="10"/>
        <v>116.25</v>
      </c>
      <c r="Q73" s="34">
        <f t="shared" si="6"/>
        <v>0</v>
      </c>
      <c r="R73" s="10">
        <f t="shared" si="11"/>
        <v>-5.9947500000000016</v>
      </c>
      <c r="S73" s="11">
        <f t="shared" si="7"/>
        <v>110.25525</v>
      </c>
      <c r="T73" s="12">
        <f t="shared" si="8"/>
        <v>0.46478873239436619</v>
      </c>
      <c r="U73" s="13">
        <f t="shared" si="9"/>
        <v>-5.1567741935483837E-2</v>
      </c>
      <c r="V73" s="14">
        <f>COUNTIF($L$2:L73,1)</f>
        <v>33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2.75" x14ac:dyDescent="0.2">
      <c r="A74" s="3">
        <v>72</v>
      </c>
      <c r="B74" s="4">
        <v>42998</v>
      </c>
      <c r="C74" s="3" t="s">
        <v>208</v>
      </c>
      <c r="D74" s="3" t="s">
        <v>27</v>
      </c>
      <c r="E74" s="3">
        <v>1</v>
      </c>
      <c r="F74" s="3" t="s">
        <v>54</v>
      </c>
      <c r="G74" s="3" t="s">
        <v>28</v>
      </c>
      <c r="H74" s="3" t="s">
        <v>34</v>
      </c>
      <c r="I74" s="3" t="s">
        <v>30</v>
      </c>
      <c r="J74" s="5" t="s">
        <v>31</v>
      </c>
      <c r="K74" s="37" t="s">
        <v>209</v>
      </c>
      <c r="L74" s="6" t="s">
        <v>16</v>
      </c>
      <c r="M74" s="7">
        <v>1.79</v>
      </c>
      <c r="N74" s="8">
        <v>1</v>
      </c>
      <c r="O74" s="9" t="s">
        <v>23</v>
      </c>
      <c r="P74" s="8">
        <f t="shared" si="10"/>
        <v>117.25</v>
      </c>
      <c r="Q74" s="28">
        <f t="shared" si="6"/>
        <v>-1</v>
      </c>
      <c r="R74" s="10">
        <f t="shared" si="11"/>
        <v>-6.9947500000000016</v>
      </c>
      <c r="S74" s="11">
        <f t="shared" si="7"/>
        <v>110.25525</v>
      </c>
      <c r="T74" s="12">
        <f t="shared" si="8"/>
        <v>0.45833333333333331</v>
      </c>
      <c r="U74" s="13">
        <f t="shared" si="9"/>
        <v>-5.9656716417910413E-2</v>
      </c>
      <c r="V74" s="14">
        <f>COUNTIF($L$2:L74,1)</f>
        <v>33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6.5" customHeight="1" x14ac:dyDescent="0.2">
      <c r="A75" s="3">
        <v>73</v>
      </c>
      <c r="B75" s="4">
        <v>43000</v>
      </c>
      <c r="C75" s="3" t="s">
        <v>210</v>
      </c>
      <c r="D75" s="3" t="s">
        <v>27</v>
      </c>
      <c r="E75" s="3">
        <v>1</v>
      </c>
      <c r="F75" s="3">
        <v>2</v>
      </c>
      <c r="G75" s="3" t="s">
        <v>28</v>
      </c>
      <c r="H75" s="3" t="s">
        <v>34</v>
      </c>
      <c r="I75" s="3" t="s">
        <v>14</v>
      </c>
      <c r="J75" s="15" t="s">
        <v>31</v>
      </c>
      <c r="K75" s="37"/>
      <c r="L75" s="6" t="s">
        <v>17</v>
      </c>
      <c r="M75" s="7">
        <v>1.78</v>
      </c>
      <c r="N75" s="8">
        <v>2</v>
      </c>
      <c r="O75" s="9" t="s">
        <v>15</v>
      </c>
      <c r="P75" s="8">
        <f t="shared" si="10"/>
        <v>119.25</v>
      </c>
      <c r="Q75" s="27">
        <f t="shared" si="6"/>
        <v>1.56</v>
      </c>
      <c r="R75" s="10">
        <f t="shared" si="11"/>
        <v>-5.4347500000000011</v>
      </c>
      <c r="S75" s="11">
        <f t="shared" si="7"/>
        <v>113.81524999999999</v>
      </c>
      <c r="T75" s="12">
        <f t="shared" si="8"/>
        <v>0.46575342465753422</v>
      </c>
      <c r="U75" s="13">
        <f t="shared" si="9"/>
        <v>-4.5574423480083927E-2</v>
      </c>
      <c r="V75" s="14">
        <f>COUNTIF($L$2:L75,1)</f>
        <v>34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6.5" customHeight="1" x14ac:dyDescent="0.2">
      <c r="A76" s="3">
        <v>74</v>
      </c>
      <c r="B76" s="4">
        <v>43000</v>
      </c>
      <c r="C76" s="3" t="s">
        <v>211</v>
      </c>
      <c r="D76" s="3" t="s">
        <v>38</v>
      </c>
      <c r="E76" s="3">
        <v>1</v>
      </c>
      <c r="F76" s="3" t="s">
        <v>60</v>
      </c>
      <c r="G76" s="3" t="s">
        <v>26</v>
      </c>
      <c r="H76" s="3" t="s">
        <v>29</v>
      </c>
      <c r="I76" s="3" t="s">
        <v>14</v>
      </c>
      <c r="J76" s="5" t="s">
        <v>49</v>
      </c>
      <c r="K76" s="37"/>
      <c r="L76" s="6" t="s">
        <v>16</v>
      </c>
      <c r="M76" s="7">
        <v>2.75</v>
      </c>
      <c r="N76" s="8">
        <v>1</v>
      </c>
      <c r="O76" s="9" t="s">
        <v>23</v>
      </c>
      <c r="P76" s="8">
        <f t="shared" si="10"/>
        <v>120.25</v>
      </c>
      <c r="Q76" s="28">
        <f t="shared" si="6"/>
        <v>-1</v>
      </c>
      <c r="R76" s="10">
        <f t="shared" si="11"/>
        <v>-6.4347500000000011</v>
      </c>
      <c r="S76" s="11">
        <f t="shared" si="7"/>
        <v>113.81524999999999</v>
      </c>
      <c r="T76" s="12">
        <f t="shared" si="8"/>
        <v>0.45945945945945948</v>
      </c>
      <c r="U76" s="13">
        <f t="shared" si="9"/>
        <v>-5.3511434511434579E-2</v>
      </c>
      <c r="V76" s="14">
        <f>COUNTIF($L$2:L76,1)</f>
        <v>34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43000</v>
      </c>
      <c r="C77" s="3" t="s">
        <v>212</v>
      </c>
      <c r="D77" s="3" t="s">
        <v>38</v>
      </c>
      <c r="E77" s="3">
        <v>2</v>
      </c>
      <c r="F77" s="3" t="s">
        <v>37</v>
      </c>
      <c r="G77" s="3" t="s">
        <v>26</v>
      </c>
      <c r="H77" s="3" t="s">
        <v>164</v>
      </c>
      <c r="I77" s="3" t="s">
        <v>14</v>
      </c>
      <c r="J77" s="15" t="s">
        <v>213</v>
      </c>
      <c r="K77" s="37" t="s">
        <v>214</v>
      </c>
      <c r="L77" s="6" t="s">
        <v>16</v>
      </c>
      <c r="M77" s="7">
        <v>2.29</v>
      </c>
      <c r="N77" s="8">
        <v>4</v>
      </c>
      <c r="O77" s="9" t="s">
        <v>23</v>
      </c>
      <c r="P77" s="8">
        <f t="shared" si="10"/>
        <v>124.25</v>
      </c>
      <c r="Q77" s="28">
        <f t="shared" si="6"/>
        <v>-4</v>
      </c>
      <c r="R77" s="10">
        <f t="shared" si="11"/>
        <v>-10.434750000000001</v>
      </c>
      <c r="S77" s="11">
        <f t="shared" si="7"/>
        <v>113.81524999999999</v>
      </c>
      <c r="T77" s="12">
        <f t="shared" si="8"/>
        <v>0.45333333333333331</v>
      </c>
      <c r="U77" s="13">
        <f t="shared" si="9"/>
        <v>-8.3981891348088603E-2</v>
      </c>
      <c r="V77" s="14">
        <f>COUNTIF($L$2:L77,1)</f>
        <v>34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6.5" customHeight="1" x14ac:dyDescent="0.2">
      <c r="A78" s="3">
        <v>76</v>
      </c>
      <c r="B78" s="4">
        <v>43001</v>
      </c>
      <c r="C78" s="3" t="s">
        <v>215</v>
      </c>
      <c r="D78" s="3" t="s">
        <v>38</v>
      </c>
      <c r="E78" s="3">
        <v>1</v>
      </c>
      <c r="F78" s="3">
        <v>2</v>
      </c>
      <c r="G78" s="3" t="s">
        <v>25</v>
      </c>
      <c r="H78" s="3" t="s">
        <v>34</v>
      </c>
      <c r="I78" s="3" t="s">
        <v>14</v>
      </c>
      <c r="J78" s="15" t="s">
        <v>36</v>
      </c>
      <c r="K78" s="37"/>
      <c r="L78" s="6" t="s">
        <v>17</v>
      </c>
      <c r="M78" s="7">
        <v>1.93</v>
      </c>
      <c r="N78" s="8">
        <v>4.5</v>
      </c>
      <c r="O78" s="9" t="s">
        <v>15</v>
      </c>
      <c r="P78" s="8">
        <f t="shared" si="10"/>
        <v>128.75</v>
      </c>
      <c r="Q78" s="27">
        <f t="shared" si="6"/>
        <v>4.1850000000000005</v>
      </c>
      <c r="R78" s="10">
        <f t="shared" si="11"/>
        <v>-6.2497500000000006</v>
      </c>
      <c r="S78" s="11">
        <f t="shared" si="7"/>
        <v>122.50024999999999</v>
      </c>
      <c r="T78" s="12">
        <f t="shared" si="8"/>
        <v>0.46052631578947367</v>
      </c>
      <c r="U78" s="13">
        <f t="shared" si="9"/>
        <v>-4.8541747572815583E-2</v>
      </c>
      <c r="V78" s="14">
        <f>COUNTIF($L$2:L78,1)</f>
        <v>35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43001</v>
      </c>
      <c r="C79" s="3" t="s">
        <v>216</v>
      </c>
      <c r="D79" s="3" t="s">
        <v>38</v>
      </c>
      <c r="E79" s="3">
        <v>1</v>
      </c>
      <c r="F79" s="3">
        <v>2</v>
      </c>
      <c r="G79" s="3" t="s">
        <v>25</v>
      </c>
      <c r="H79" s="3" t="s">
        <v>164</v>
      </c>
      <c r="I79" s="3" t="s">
        <v>14</v>
      </c>
      <c r="J79" s="15" t="s">
        <v>188</v>
      </c>
      <c r="K79" s="37"/>
      <c r="L79" s="6" t="s">
        <v>17</v>
      </c>
      <c r="M79" s="7">
        <v>2.4500000000000002</v>
      </c>
      <c r="N79" s="8">
        <v>1.5</v>
      </c>
      <c r="O79" s="9" t="s">
        <v>15</v>
      </c>
      <c r="P79" s="8">
        <f t="shared" si="10"/>
        <v>130.25</v>
      </c>
      <c r="Q79" s="27">
        <f t="shared" si="6"/>
        <v>2.1750000000000003</v>
      </c>
      <c r="R79" s="10">
        <f t="shared" si="11"/>
        <v>-4.0747499999999999</v>
      </c>
      <c r="S79" s="11">
        <f t="shared" si="7"/>
        <v>126.17525000000001</v>
      </c>
      <c r="T79" s="12">
        <f t="shared" si="8"/>
        <v>0.46753246753246752</v>
      </c>
      <c r="U79" s="13">
        <f t="shared" si="9"/>
        <v>-3.1284069097888632E-2</v>
      </c>
      <c r="V79" s="14">
        <f>COUNTIF($L$2:L79,1)</f>
        <v>36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43001</v>
      </c>
      <c r="C80" s="3" t="s">
        <v>217</v>
      </c>
      <c r="D80" s="3" t="s">
        <v>38</v>
      </c>
      <c r="E80" s="3">
        <v>1</v>
      </c>
      <c r="F80" s="3" t="s">
        <v>218</v>
      </c>
      <c r="G80" s="3" t="s">
        <v>26</v>
      </c>
      <c r="H80" s="3" t="s">
        <v>29</v>
      </c>
      <c r="I80" s="3" t="s">
        <v>14</v>
      </c>
      <c r="J80" s="15" t="s">
        <v>219</v>
      </c>
      <c r="K80" s="37"/>
      <c r="L80" s="6" t="s">
        <v>17</v>
      </c>
      <c r="M80" s="7">
        <v>2.2000000000000002</v>
      </c>
      <c r="N80" s="8">
        <v>1</v>
      </c>
      <c r="O80" s="9" t="s">
        <v>23</v>
      </c>
      <c r="P80" s="8">
        <f t="shared" si="10"/>
        <v>131.25</v>
      </c>
      <c r="Q80" s="27">
        <f t="shared" si="6"/>
        <v>1.0899999999999999</v>
      </c>
      <c r="R80" s="10">
        <f t="shared" si="11"/>
        <v>-2.98475</v>
      </c>
      <c r="S80" s="11">
        <f t="shared" si="7"/>
        <v>128.26525000000001</v>
      </c>
      <c r="T80" s="12">
        <f t="shared" si="8"/>
        <v>0.47435897435897434</v>
      </c>
      <c r="U80" s="13">
        <f t="shared" si="9"/>
        <v>-2.2740952380952313E-2</v>
      </c>
      <c r="V80" s="14">
        <f>COUNTIF($L$2:L80,1)</f>
        <v>37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5.5" x14ac:dyDescent="0.2">
      <c r="A81" s="3">
        <v>79</v>
      </c>
      <c r="B81" s="4">
        <v>43001</v>
      </c>
      <c r="C81" s="3" t="s">
        <v>220</v>
      </c>
      <c r="D81" s="3" t="s">
        <v>38</v>
      </c>
      <c r="E81" s="3">
        <v>2</v>
      </c>
      <c r="F81" s="3" t="s">
        <v>221</v>
      </c>
      <c r="G81" s="3" t="s">
        <v>25</v>
      </c>
      <c r="H81" s="3" t="s">
        <v>164</v>
      </c>
      <c r="I81" s="3" t="s">
        <v>14</v>
      </c>
      <c r="J81" s="15" t="s">
        <v>222</v>
      </c>
      <c r="K81" s="37"/>
      <c r="L81" s="6" t="s">
        <v>17</v>
      </c>
      <c r="M81" s="7">
        <v>3.71</v>
      </c>
      <c r="N81" s="8">
        <v>0.5</v>
      </c>
      <c r="O81" s="9" t="s">
        <v>15</v>
      </c>
      <c r="P81" s="8">
        <f t="shared" si="10"/>
        <v>131.75</v>
      </c>
      <c r="Q81" s="27">
        <f t="shared" si="6"/>
        <v>1.355</v>
      </c>
      <c r="R81" s="10">
        <f t="shared" si="11"/>
        <v>-1.62975</v>
      </c>
      <c r="S81" s="11">
        <f t="shared" si="7"/>
        <v>130.12025</v>
      </c>
      <c r="T81" s="12">
        <f t="shared" si="8"/>
        <v>0.48101265822784811</v>
      </c>
      <c r="U81" s="13">
        <f t="shared" si="9"/>
        <v>-1.2370018975332079E-2</v>
      </c>
      <c r="V81" s="14">
        <f>COUNTIF($L$2:L81,1)</f>
        <v>38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5.5" x14ac:dyDescent="0.2">
      <c r="A82" s="3">
        <v>80</v>
      </c>
      <c r="B82" s="4">
        <v>43001</v>
      </c>
      <c r="C82" s="3" t="s">
        <v>223</v>
      </c>
      <c r="D82" s="3" t="s">
        <v>38</v>
      </c>
      <c r="E82" s="3">
        <v>2</v>
      </c>
      <c r="F82" s="3" t="s">
        <v>37</v>
      </c>
      <c r="G82" s="3" t="s">
        <v>26</v>
      </c>
      <c r="H82" s="3" t="s">
        <v>164</v>
      </c>
      <c r="I82" s="3" t="s">
        <v>14</v>
      </c>
      <c r="J82" s="15" t="s">
        <v>224</v>
      </c>
      <c r="K82" s="37"/>
      <c r="L82" s="6" t="s">
        <v>17</v>
      </c>
      <c r="M82" s="7">
        <v>2.2400000000000002</v>
      </c>
      <c r="N82" s="8">
        <v>2.5</v>
      </c>
      <c r="O82" s="9" t="s">
        <v>15</v>
      </c>
      <c r="P82" s="8">
        <f t="shared" si="10"/>
        <v>134.25</v>
      </c>
      <c r="Q82" s="27">
        <f t="shared" si="6"/>
        <v>3.1000000000000005</v>
      </c>
      <c r="R82" s="10">
        <f t="shared" si="11"/>
        <v>1.4702500000000005</v>
      </c>
      <c r="S82" s="11">
        <f t="shared" si="7"/>
        <v>135.72024999999999</v>
      </c>
      <c r="T82" s="12">
        <f t="shared" si="8"/>
        <v>0.48749999999999999</v>
      </c>
      <c r="U82" s="13">
        <f t="shared" si="9"/>
        <v>1.0951582867783933E-2</v>
      </c>
      <c r="V82" s="14">
        <f>COUNTIF($L$2:L82,1)</f>
        <v>39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43001</v>
      </c>
      <c r="C83" s="3" t="s">
        <v>225</v>
      </c>
      <c r="D83" s="3" t="s">
        <v>38</v>
      </c>
      <c r="E83" s="3">
        <v>2</v>
      </c>
      <c r="F83" s="3" t="s">
        <v>226</v>
      </c>
      <c r="G83" s="3" t="s">
        <v>26</v>
      </c>
      <c r="H83" s="3" t="s">
        <v>164</v>
      </c>
      <c r="I83" s="3" t="s">
        <v>14</v>
      </c>
      <c r="J83" s="35" t="s">
        <v>227</v>
      </c>
      <c r="K83" s="37"/>
      <c r="L83" s="6" t="s">
        <v>16</v>
      </c>
      <c r="M83" s="7">
        <v>2.63</v>
      </c>
      <c r="N83" s="8">
        <v>1</v>
      </c>
      <c r="O83" s="9" t="s">
        <v>15</v>
      </c>
      <c r="P83" s="8">
        <f t="shared" si="10"/>
        <v>135.25</v>
      </c>
      <c r="Q83" s="28">
        <f t="shared" si="6"/>
        <v>-1</v>
      </c>
      <c r="R83" s="10">
        <f t="shared" si="11"/>
        <v>0.4702500000000005</v>
      </c>
      <c r="S83" s="11">
        <f t="shared" si="7"/>
        <v>135.72024999999999</v>
      </c>
      <c r="T83" s="12">
        <f t="shared" si="8"/>
        <v>0.48148148148148145</v>
      </c>
      <c r="U83" s="13">
        <f t="shared" si="9"/>
        <v>3.4768946395563249E-3</v>
      </c>
      <c r="V83" s="14">
        <f>COUNTIF($L$2:L83,1)</f>
        <v>39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6.5" customHeight="1" x14ac:dyDescent="0.2">
      <c r="A84" s="3">
        <v>82</v>
      </c>
      <c r="B84" s="4">
        <v>43001</v>
      </c>
      <c r="C84" s="3" t="s">
        <v>228</v>
      </c>
      <c r="D84" s="3" t="s">
        <v>38</v>
      </c>
      <c r="E84" s="3">
        <v>1</v>
      </c>
      <c r="F84" s="3">
        <v>2</v>
      </c>
      <c r="G84" s="3" t="s">
        <v>26</v>
      </c>
      <c r="H84" s="3" t="s">
        <v>164</v>
      </c>
      <c r="I84" s="3" t="s">
        <v>14</v>
      </c>
      <c r="J84" s="15" t="s">
        <v>229</v>
      </c>
      <c r="K84" s="37"/>
      <c r="L84" s="6" t="s">
        <v>17</v>
      </c>
      <c r="M84" s="7">
        <v>2.25</v>
      </c>
      <c r="N84" s="8">
        <v>2</v>
      </c>
      <c r="O84" s="9" t="s">
        <v>15</v>
      </c>
      <c r="P84" s="8">
        <f t="shared" si="10"/>
        <v>137.25</v>
      </c>
      <c r="Q84" s="27">
        <f t="shared" si="6"/>
        <v>2.5</v>
      </c>
      <c r="R84" s="10">
        <f t="shared" si="11"/>
        <v>2.9702500000000005</v>
      </c>
      <c r="S84" s="11">
        <f t="shared" si="7"/>
        <v>140.22024999999999</v>
      </c>
      <c r="T84" s="12">
        <f t="shared" si="8"/>
        <v>0.48780487804878048</v>
      </c>
      <c r="U84" s="13">
        <f t="shared" si="9"/>
        <v>2.1641165755919803E-2</v>
      </c>
      <c r="V84" s="14">
        <f>COUNTIF($L$2:L84,1)</f>
        <v>40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43001</v>
      </c>
      <c r="C85" s="3" t="s">
        <v>230</v>
      </c>
      <c r="D85" s="3" t="s">
        <v>27</v>
      </c>
      <c r="E85" s="3">
        <v>1</v>
      </c>
      <c r="F85" s="3" t="s">
        <v>231</v>
      </c>
      <c r="G85" s="3" t="s">
        <v>28</v>
      </c>
      <c r="H85" s="3" t="s">
        <v>34</v>
      </c>
      <c r="I85" s="3" t="s">
        <v>30</v>
      </c>
      <c r="J85" s="5" t="s">
        <v>33</v>
      </c>
      <c r="K85" s="37"/>
      <c r="L85" s="6" t="s">
        <v>16</v>
      </c>
      <c r="M85" s="7">
        <v>1.95</v>
      </c>
      <c r="N85" s="8">
        <v>1</v>
      </c>
      <c r="O85" s="9" t="s">
        <v>23</v>
      </c>
      <c r="P85" s="8">
        <f t="shared" si="10"/>
        <v>138.25</v>
      </c>
      <c r="Q85" s="28">
        <f t="shared" si="6"/>
        <v>-1</v>
      </c>
      <c r="R85" s="10">
        <f t="shared" si="11"/>
        <v>1.9702500000000005</v>
      </c>
      <c r="S85" s="11">
        <f t="shared" si="7"/>
        <v>140.22024999999999</v>
      </c>
      <c r="T85" s="12">
        <f t="shared" si="8"/>
        <v>0.48192771084337349</v>
      </c>
      <c r="U85" s="13">
        <f t="shared" si="9"/>
        <v>1.425135623869796E-2</v>
      </c>
      <c r="V85" s="14">
        <f>COUNTIF($L$2:L85,1)</f>
        <v>40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5.5" x14ac:dyDescent="0.2">
      <c r="A86" s="3">
        <v>84</v>
      </c>
      <c r="B86" s="4">
        <v>43002</v>
      </c>
      <c r="C86" s="3" t="s">
        <v>232</v>
      </c>
      <c r="D86" s="3" t="s">
        <v>38</v>
      </c>
      <c r="E86" s="3">
        <v>2</v>
      </c>
      <c r="F86" s="3" t="s">
        <v>112</v>
      </c>
      <c r="G86" s="3" t="s">
        <v>25</v>
      </c>
      <c r="H86" s="3" t="s">
        <v>96</v>
      </c>
      <c r="I86" s="3" t="s">
        <v>14</v>
      </c>
      <c r="J86" s="35" t="s">
        <v>233</v>
      </c>
      <c r="K86" s="37"/>
      <c r="L86" s="6" t="s">
        <v>16</v>
      </c>
      <c r="M86" s="7">
        <v>2.15</v>
      </c>
      <c r="N86" s="8">
        <v>1</v>
      </c>
      <c r="O86" s="9" t="s">
        <v>23</v>
      </c>
      <c r="P86" s="8">
        <f t="shared" si="10"/>
        <v>139.25</v>
      </c>
      <c r="Q86" s="28">
        <f t="shared" si="6"/>
        <v>-1</v>
      </c>
      <c r="R86" s="10">
        <f t="shared" si="11"/>
        <v>0.9702500000000005</v>
      </c>
      <c r="S86" s="11">
        <f t="shared" si="7"/>
        <v>140.22024999999999</v>
      </c>
      <c r="T86" s="12">
        <f t="shared" si="8"/>
        <v>0.47619047619047616</v>
      </c>
      <c r="U86" s="13">
        <f t="shared" si="9"/>
        <v>6.9676840215439351E-3</v>
      </c>
      <c r="V86" s="14">
        <f>COUNTIF($L$2:L86,1)</f>
        <v>40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5.5" x14ac:dyDescent="0.2">
      <c r="A87" s="3">
        <v>85</v>
      </c>
      <c r="B87" s="4">
        <v>43002</v>
      </c>
      <c r="C87" s="3" t="s">
        <v>234</v>
      </c>
      <c r="D87" s="3" t="s">
        <v>38</v>
      </c>
      <c r="E87" s="3">
        <v>2</v>
      </c>
      <c r="F87" s="3" t="s">
        <v>53</v>
      </c>
      <c r="G87" s="3" t="s">
        <v>26</v>
      </c>
      <c r="H87" s="3" t="s">
        <v>164</v>
      </c>
      <c r="I87" s="3" t="s">
        <v>14</v>
      </c>
      <c r="J87" s="35" t="s">
        <v>235</v>
      </c>
      <c r="K87" s="37"/>
      <c r="L87" s="6" t="s">
        <v>16</v>
      </c>
      <c r="M87" s="7">
        <v>2.4</v>
      </c>
      <c r="N87" s="8">
        <v>1</v>
      </c>
      <c r="O87" s="9" t="s">
        <v>15</v>
      </c>
      <c r="P87" s="8">
        <f t="shared" si="10"/>
        <v>140.25</v>
      </c>
      <c r="Q87" s="28">
        <f t="shared" si="6"/>
        <v>-1</v>
      </c>
      <c r="R87" s="10">
        <f t="shared" si="11"/>
        <v>-2.9749999999999499E-2</v>
      </c>
      <c r="S87" s="11">
        <f t="shared" si="7"/>
        <v>140.22024999999999</v>
      </c>
      <c r="T87" s="12">
        <f t="shared" si="8"/>
        <v>0.47058823529411764</v>
      </c>
      <c r="U87" s="13">
        <f t="shared" si="9"/>
        <v>-2.1212121212126238E-4</v>
      </c>
      <c r="V87" s="14">
        <f>COUNTIF($L$2:L87,1)</f>
        <v>40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.75" customHeight="1" x14ac:dyDescent="0.2">
      <c r="A88" s="3">
        <v>86</v>
      </c>
      <c r="B88" s="4">
        <v>43002</v>
      </c>
      <c r="C88" s="3" t="s">
        <v>236</v>
      </c>
      <c r="D88" s="3" t="s">
        <v>38</v>
      </c>
      <c r="E88" s="3">
        <v>1</v>
      </c>
      <c r="F88" s="3">
        <v>2</v>
      </c>
      <c r="G88" s="3" t="s">
        <v>26</v>
      </c>
      <c r="H88" s="3" t="s">
        <v>34</v>
      </c>
      <c r="I88" s="3" t="s">
        <v>14</v>
      </c>
      <c r="J88" s="15" t="s">
        <v>42</v>
      </c>
      <c r="K88" s="37"/>
      <c r="L88" s="6" t="s">
        <v>17</v>
      </c>
      <c r="M88" s="7">
        <v>2.02</v>
      </c>
      <c r="N88" s="8">
        <v>2</v>
      </c>
      <c r="O88" s="9" t="s">
        <v>15</v>
      </c>
      <c r="P88" s="8">
        <f t="shared" si="10"/>
        <v>142.25</v>
      </c>
      <c r="Q88" s="27">
        <f t="shared" si="6"/>
        <v>2.04</v>
      </c>
      <c r="R88" s="10">
        <f t="shared" si="11"/>
        <v>2.0102500000000005</v>
      </c>
      <c r="S88" s="11">
        <f t="shared" si="7"/>
        <v>144.26025000000001</v>
      </c>
      <c r="T88" s="12">
        <f t="shared" si="8"/>
        <v>0.47674418604651164</v>
      </c>
      <c r="U88" s="13">
        <f t="shared" si="9"/>
        <v>1.4131810193321711E-2</v>
      </c>
      <c r="V88" s="14">
        <f>COUNTIF($L$2:L88,1)</f>
        <v>41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" customHeight="1" x14ac:dyDescent="0.2">
      <c r="A89" s="3">
        <v>87</v>
      </c>
      <c r="B89" s="4">
        <v>43002</v>
      </c>
      <c r="C89" s="3" t="s">
        <v>237</v>
      </c>
      <c r="D89" s="3" t="s">
        <v>38</v>
      </c>
      <c r="E89" s="3">
        <v>1</v>
      </c>
      <c r="F89" s="3" t="s">
        <v>60</v>
      </c>
      <c r="G89" s="3" t="s">
        <v>26</v>
      </c>
      <c r="H89" s="3" t="s">
        <v>96</v>
      </c>
      <c r="I89" s="3" t="s">
        <v>14</v>
      </c>
      <c r="J89" s="5" t="s">
        <v>49</v>
      </c>
      <c r="K89" s="37"/>
      <c r="L89" s="6" t="s">
        <v>16</v>
      </c>
      <c r="M89" s="7">
        <v>2.0499999999999998</v>
      </c>
      <c r="N89" s="8">
        <v>1.5</v>
      </c>
      <c r="O89" s="9" t="s">
        <v>23</v>
      </c>
      <c r="P89" s="8">
        <f t="shared" si="10"/>
        <v>143.75</v>
      </c>
      <c r="Q89" s="28">
        <f t="shared" si="6"/>
        <v>-1.5</v>
      </c>
      <c r="R89" s="10">
        <f t="shared" si="11"/>
        <v>0.51025000000000054</v>
      </c>
      <c r="S89" s="11">
        <f t="shared" si="7"/>
        <v>144.26025000000001</v>
      </c>
      <c r="T89" s="12">
        <f t="shared" si="8"/>
        <v>0.47126436781609193</v>
      </c>
      <c r="U89" s="13">
        <f t="shared" si="9"/>
        <v>3.5495652173913976E-3</v>
      </c>
      <c r="V89" s="14">
        <f>COUNTIF($L$2:L89,1)</f>
        <v>41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5.5" x14ac:dyDescent="0.2">
      <c r="A90" s="3">
        <v>88</v>
      </c>
      <c r="B90" s="4">
        <v>43002</v>
      </c>
      <c r="C90" s="3" t="s">
        <v>238</v>
      </c>
      <c r="D90" s="3" t="s">
        <v>38</v>
      </c>
      <c r="E90" s="3">
        <v>2</v>
      </c>
      <c r="F90" s="3" t="s">
        <v>53</v>
      </c>
      <c r="G90" s="3" t="s">
        <v>26</v>
      </c>
      <c r="H90" s="3" t="s">
        <v>164</v>
      </c>
      <c r="I90" s="3" t="s">
        <v>14</v>
      </c>
      <c r="J90" s="5" t="s">
        <v>239</v>
      </c>
      <c r="K90" s="37"/>
      <c r="L90" s="6" t="s">
        <v>16</v>
      </c>
      <c r="M90" s="7">
        <v>2.08</v>
      </c>
      <c r="N90" s="8">
        <v>2</v>
      </c>
      <c r="O90" s="9" t="s">
        <v>15</v>
      </c>
      <c r="P90" s="8">
        <f t="shared" si="10"/>
        <v>145.75</v>
      </c>
      <c r="Q90" s="28">
        <f t="shared" si="6"/>
        <v>-2</v>
      </c>
      <c r="R90" s="24">
        <f t="shared" si="11"/>
        <v>-1.4897499999999995</v>
      </c>
      <c r="S90" s="25">
        <f t="shared" si="7"/>
        <v>144.26025000000001</v>
      </c>
      <c r="T90" s="33">
        <f t="shared" si="8"/>
        <v>0.46590909090909088</v>
      </c>
      <c r="U90" s="13">
        <f t="shared" si="9"/>
        <v>-1.0221269296740903E-2</v>
      </c>
      <c r="V90" s="14">
        <f>COUNTIF($L$2:L90,1)</f>
        <v>41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8.5" customHeight="1" x14ac:dyDescent="0.25">
      <c r="A91" s="3">
        <v>89</v>
      </c>
      <c r="B91" s="4">
        <v>43002</v>
      </c>
      <c r="C91" s="3" t="s">
        <v>240</v>
      </c>
      <c r="D91" s="3" t="s">
        <v>130</v>
      </c>
      <c r="E91" s="3">
        <v>2</v>
      </c>
      <c r="F91" s="3" t="s">
        <v>44</v>
      </c>
      <c r="G91" s="3" t="s">
        <v>28</v>
      </c>
      <c r="H91" s="3" t="s">
        <v>34</v>
      </c>
      <c r="I91" s="3" t="s">
        <v>14</v>
      </c>
      <c r="J91" s="5" t="s">
        <v>241</v>
      </c>
      <c r="K91" s="37"/>
      <c r="L91" s="6" t="s">
        <v>16</v>
      </c>
      <c r="M91" s="7">
        <v>2.0499999999999998</v>
      </c>
      <c r="N91" s="8">
        <v>1.5</v>
      </c>
      <c r="O91" s="9" t="s">
        <v>15</v>
      </c>
      <c r="P91" s="8">
        <f t="shared" ref="P91:P105" si="12">P90+N91</f>
        <v>147.25</v>
      </c>
      <c r="Q91" s="28">
        <f t="shared" ref="Q91:Q105" si="13">IF(AND(L91="1",O91="ja"),(N91*M91*0.95)-N91,IF(AND(L91="1",O91="nein"),N91*M91-N91,-N91))</f>
        <v>-1.5</v>
      </c>
      <c r="R91" s="24">
        <f t="shared" ref="R91:R105" si="14">R90+Q91</f>
        <v>-2.9897499999999995</v>
      </c>
      <c r="S91" s="25">
        <f t="shared" ref="S91:S105" si="15">P91+R91</f>
        <v>144.26025000000001</v>
      </c>
      <c r="T91" s="33">
        <f t="shared" ref="T91:T105" si="16">V91/W91</f>
        <v>0.4606741573033708</v>
      </c>
      <c r="U91" s="13">
        <f t="shared" ref="U91:U105" si="17">((S91-P91)/P91)*100%</f>
        <v>-2.0303904923599229E-2</v>
      </c>
      <c r="V91" s="14">
        <f>COUNTIF($L$2:L91,1)</f>
        <v>41</v>
      </c>
      <c r="W91">
        <v>89</v>
      </c>
    </row>
    <row r="92" spans="1:245" ht="25.5" x14ac:dyDescent="0.2">
      <c r="A92" s="3">
        <v>90</v>
      </c>
      <c r="B92" s="4">
        <v>43004</v>
      </c>
      <c r="C92" s="3" t="s">
        <v>242</v>
      </c>
      <c r="D92" s="3" t="s">
        <v>141</v>
      </c>
      <c r="E92" s="3">
        <v>2</v>
      </c>
      <c r="F92" s="3" t="s">
        <v>243</v>
      </c>
      <c r="G92" s="3" t="s">
        <v>26</v>
      </c>
      <c r="H92" s="3" t="s">
        <v>164</v>
      </c>
      <c r="I92" s="3" t="s">
        <v>14</v>
      </c>
      <c r="J92" s="15" t="s">
        <v>244</v>
      </c>
      <c r="K92" s="37"/>
      <c r="L92" s="6" t="s">
        <v>17</v>
      </c>
      <c r="M92" s="7">
        <v>2.17</v>
      </c>
      <c r="N92" s="8">
        <v>2</v>
      </c>
      <c r="O92" s="9" t="s">
        <v>15</v>
      </c>
      <c r="P92" s="8">
        <f t="shared" si="12"/>
        <v>149.25</v>
      </c>
      <c r="Q92" s="27">
        <f t="shared" si="13"/>
        <v>2.34</v>
      </c>
      <c r="R92" s="10">
        <f t="shared" si="14"/>
        <v>-0.64974999999999961</v>
      </c>
      <c r="S92" s="11">
        <f t="shared" si="15"/>
        <v>148.60024999999999</v>
      </c>
      <c r="T92" s="12">
        <f t="shared" si="16"/>
        <v>0.46666666666666667</v>
      </c>
      <c r="U92" s="13">
        <f t="shared" si="17"/>
        <v>-4.3534338358459735E-3</v>
      </c>
      <c r="V92" s="14">
        <f>COUNTIF($L$2:L92,1)</f>
        <v>42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25.5" x14ac:dyDescent="0.2">
      <c r="A93" s="3">
        <v>91</v>
      </c>
      <c r="B93" s="4">
        <v>43004</v>
      </c>
      <c r="C93" s="3" t="s">
        <v>245</v>
      </c>
      <c r="D93" s="3" t="s">
        <v>141</v>
      </c>
      <c r="E93" s="3">
        <v>2</v>
      </c>
      <c r="F93" s="3" t="s">
        <v>246</v>
      </c>
      <c r="G93" s="3" t="s">
        <v>26</v>
      </c>
      <c r="H93" s="3" t="s">
        <v>29</v>
      </c>
      <c r="I93" s="3" t="s">
        <v>14</v>
      </c>
      <c r="J93" s="5" t="s">
        <v>247</v>
      </c>
      <c r="K93" s="37"/>
      <c r="L93" s="6" t="s">
        <v>16</v>
      </c>
      <c r="M93" s="7">
        <v>2.2999999999999998</v>
      </c>
      <c r="N93" s="8">
        <v>1.5</v>
      </c>
      <c r="O93" s="9" t="s">
        <v>23</v>
      </c>
      <c r="P93" s="8">
        <f t="shared" si="12"/>
        <v>150.75</v>
      </c>
      <c r="Q93" s="28">
        <f t="shared" si="13"/>
        <v>-1.5</v>
      </c>
      <c r="R93" s="10">
        <f t="shared" si="14"/>
        <v>-2.1497499999999996</v>
      </c>
      <c r="S93" s="11">
        <f t="shared" si="15"/>
        <v>148.60024999999999</v>
      </c>
      <c r="T93" s="12">
        <f t="shared" si="16"/>
        <v>0.46153846153846156</v>
      </c>
      <c r="U93" s="13">
        <f t="shared" si="17"/>
        <v>-1.4260364842454472E-2</v>
      </c>
      <c r="V93" s="14">
        <f>COUNTIF($L$2:L93,1)</f>
        <v>42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" customHeight="1" x14ac:dyDescent="0.2">
      <c r="A94" s="3">
        <v>92</v>
      </c>
      <c r="B94" s="4">
        <v>43004</v>
      </c>
      <c r="C94" s="3" t="s">
        <v>114</v>
      </c>
      <c r="D94" s="3" t="s">
        <v>141</v>
      </c>
      <c r="E94" s="3">
        <v>7</v>
      </c>
      <c r="F94" s="3">
        <v>1</v>
      </c>
      <c r="G94" s="3" t="s">
        <v>25</v>
      </c>
      <c r="H94" s="3" t="s">
        <v>29</v>
      </c>
      <c r="I94" s="3" t="s">
        <v>14</v>
      </c>
      <c r="J94" s="5" t="s">
        <v>16</v>
      </c>
      <c r="K94" s="37"/>
      <c r="L94" s="6" t="s">
        <v>16</v>
      </c>
      <c r="M94" s="7">
        <v>30.92</v>
      </c>
      <c r="N94" s="8">
        <v>0.5</v>
      </c>
      <c r="O94" s="9" t="s">
        <v>23</v>
      </c>
      <c r="P94" s="8">
        <f t="shared" si="12"/>
        <v>151.25</v>
      </c>
      <c r="Q94" s="28">
        <f t="shared" si="13"/>
        <v>-0.5</v>
      </c>
      <c r="R94" s="10">
        <f t="shared" si="14"/>
        <v>-2.6497499999999996</v>
      </c>
      <c r="S94" s="11">
        <f t="shared" si="15"/>
        <v>148.60024999999999</v>
      </c>
      <c r="T94" s="12">
        <f t="shared" si="16"/>
        <v>0.45652173913043476</v>
      </c>
      <c r="U94" s="13">
        <f t="shared" si="17"/>
        <v>-1.7519008264462888E-2</v>
      </c>
      <c r="V94" s="14">
        <f>COUNTIF($L$2:L94,1)</f>
        <v>42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4.25" customHeight="1" x14ac:dyDescent="0.2">
      <c r="A95" s="3">
        <v>93</v>
      </c>
      <c r="B95" s="4">
        <v>43005</v>
      </c>
      <c r="C95" s="3" t="s">
        <v>248</v>
      </c>
      <c r="D95" s="3" t="s">
        <v>141</v>
      </c>
      <c r="E95" s="3">
        <v>1</v>
      </c>
      <c r="F95" s="3" t="s">
        <v>249</v>
      </c>
      <c r="G95" s="3" t="s">
        <v>25</v>
      </c>
      <c r="H95" s="3" t="s">
        <v>96</v>
      </c>
      <c r="I95" s="3" t="s">
        <v>14</v>
      </c>
      <c r="J95" s="15" t="s">
        <v>23</v>
      </c>
      <c r="K95" s="37"/>
      <c r="L95" s="6" t="s">
        <v>17</v>
      </c>
      <c r="M95" s="7">
        <v>2.4</v>
      </c>
      <c r="N95" s="8">
        <v>2</v>
      </c>
      <c r="O95" s="9" t="s">
        <v>23</v>
      </c>
      <c r="P95" s="8">
        <f t="shared" si="12"/>
        <v>153.25</v>
      </c>
      <c r="Q95" s="27">
        <f t="shared" si="13"/>
        <v>2.5599999999999996</v>
      </c>
      <c r="R95" s="10">
        <f t="shared" si="14"/>
        <v>-8.9749999999999996E-2</v>
      </c>
      <c r="S95" s="11">
        <f t="shared" si="15"/>
        <v>153.16024999999999</v>
      </c>
      <c r="T95" s="12">
        <f t="shared" si="16"/>
        <v>0.46236559139784944</v>
      </c>
      <c r="U95" s="13">
        <f t="shared" si="17"/>
        <v>-5.8564437194133327E-4</v>
      </c>
      <c r="V95" s="14">
        <f>COUNTIF($L$2:L95,1)</f>
        <v>43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5.5" x14ac:dyDescent="0.2">
      <c r="A96" s="3">
        <v>94</v>
      </c>
      <c r="B96" s="4">
        <v>43005</v>
      </c>
      <c r="C96" s="3" t="s">
        <v>250</v>
      </c>
      <c r="D96" s="3" t="s">
        <v>141</v>
      </c>
      <c r="E96" s="3">
        <v>2</v>
      </c>
      <c r="F96" s="3" t="s">
        <v>251</v>
      </c>
      <c r="G96" s="3" t="s">
        <v>26</v>
      </c>
      <c r="H96" s="3" t="s">
        <v>164</v>
      </c>
      <c r="I96" s="3" t="s">
        <v>14</v>
      </c>
      <c r="J96" s="15" t="s">
        <v>252</v>
      </c>
      <c r="K96" s="37"/>
      <c r="L96" s="6" t="s">
        <v>17</v>
      </c>
      <c r="M96" s="7">
        <v>2.09</v>
      </c>
      <c r="N96" s="8">
        <v>2</v>
      </c>
      <c r="O96" s="9" t="s">
        <v>15</v>
      </c>
      <c r="P96" s="8">
        <f t="shared" si="12"/>
        <v>155.25</v>
      </c>
      <c r="Q96" s="27">
        <f t="shared" si="13"/>
        <v>2.1799999999999997</v>
      </c>
      <c r="R96" s="10">
        <f t="shared" si="14"/>
        <v>2.0902499999999997</v>
      </c>
      <c r="S96" s="11">
        <f t="shared" si="15"/>
        <v>157.34025</v>
      </c>
      <c r="T96" s="12">
        <f t="shared" si="16"/>
        <v>0.46808510638297873</v>
      </c>
      <c r="U96" s="13">
        <f t="shared" si="17"/>
        <v>1.3463768115942012E-2</v>
      </c>
      <c r="V96" s="14">
        <f>COUNTIF($L$2:L96,1)</f>
        <v>44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43005</v>
      </c>
      <c r="C97" s="3" t="s">
        <v>253</v>
      </c>
      <c r="D97" s="3" t="s">
        <v>141</v>
      </c>
      <c r="E97" s="3">
        <v>2</v>
      </c>
      <c r="F97" s="3" t="s">
        <v>254</v>
      </c>
      <c r="G97" s="3" t="s">
        <v>26</v>
      </c>
      <c r="H97" s="3" t="s">
        <v>96</v>
      </c>
      <c r="I97" s="3" t="s">
        <v>14</v>
      </c>
      <c r="J97" s="35" t="s">
        <v>255</v>
      </c>
      <c r="K97" s="37"/>
      <c r="L97" s="6" t="s">
        <v>16</v>
      </c>
      <c r="M97" s="7">
        <v>3.34</v>
      </c>
      <c r="N97" s="8">
        <v>0.5</v>
      </c>
      <c r="O97" s="9" t="s">
        <v>23</v>
      </c>
      <c r="P97" s="8">
        <f t="shared" si="12"/>
        <v>155.75</v>
      </c>
      <c r="Q97" s="28">
        <f t="shared" si="13"/>
        <v>-0.5</v>
      </c>
      <c r="R97" s="10">
        <f t="shared" si="14"/>
        <v>1.5902499999999997</v>
      </c>
      <c r="S97" s="11">
        <f t="shared" si="15"/>
        <v>157.34025</v>
      </c>
      <c r="T97" s="12">
        <f t="shared" si="16"/>
        <v>0.4631578947368421</v>
      </c>
      <c r="U97" s="13">
        <f t="shared" si="17"/>
        <v>1.0210272873194206E-2</v>
      </c>
      <c r="V97" s="14">
        <f>COUNTIF($L$2:L97,1)</f>
        <v>44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5.5" x14ac:dyDescent="0.2">
      <c r="A98" s="3">
        <v>96</v>
      </c>
      <c r="B98" s="4">
        <v>43005</v>
      </c>
      <c r="C98" s="3" t="s">
        <v>256</v>
      </c>
      <c r="D98" s="3" t="s">
        <v>141</v>
      </c>
      <c r="E98" s="3">
        <v>2</v>
      </c>
      <c r="F98" s="3" t="s">
        <v>44</v>
      </c>
      <c r="G98" s="3" t="s">
        <v>28</v>
      </c>
      <c r="H98" s="3" t="s">
        <v>164</v>
      </c>
      <c r="I98" s="3" t="s">
        <v>30</v>
      </c>
      <c r="J98" s="15" t="s">
        <v>257</v>
      </c>
      <c r="K98" s="37"/>
      <c r="L98" s="6" t="s">
        <v>17</v>
      </c>
      <c r="M98" s="7">
        <v>2.23</v>
      </c>
      <c r="N98" s="8">
        <v>1</v>
      </c>
      <c r="O98" s="9" t="s">
        <v>15</v>
      </c>
      <c r="P98" s="8">
        <f t="shared" si="12"/>
        <v>156.75</v>
      </c>
      <c r="Q98" s="27">
        <f t="shared" si="13"/>
        <v>1.23</v>
      </c>
      <c r="R98" s="10">
        <f t="shared" si="14"/>
        <v>2.8202499999999997</v>
      </c>
      <c r="S98" s="11">
        <f t="shared" si="15"/>
        <v>159.57024999999999</v>
      </c>
      <c r="T98" s="12">
        <f t="shared" si="16"/>
        <v>0.46875</v>
      </c>
      <c r="U98" s="13">
        <f t="shared" si="17"/>
        <v>1.7992025518341226E-2</v>
      </c>
      <c r="V98" s="14">
        <f>COUNTIF($L$2:L98,1)</f>
        <v>45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2.75" x14ac:dyDescent="0.2">
      <c r="A99" s="3">
        <v>97</v>
      </c>
      <c r="B99" s="4">
        <v>43005</v>
      </c>
      <c r="C99" s="3" t="s">
        <v>258</v>
      </c>
      <c r="D99" s="3" t="s">
        <v>141</v>
      </c>
      <c r="E99" s="3">
        <v>1</v>
      </c>
      <c r="F99" s="3" t="s">
        <v>259</v>
      </c>
      <c r="G99" s="3" t="s">
        <v>26</v>
      </c>
      <c r="H99" s="3" t="s">
        <v>29</v>
      </c>
      <c r="I99" s="3" t="s">
        <v>30</v>
      </c>
      <c r="J99" s="15" t="s">
        <v>260</v>
      </c>
      <c r="K99" s="37"/>
      <c r="L99" s="6" t="s">
        <v>17</v>
      </c>
      <c r="M99" s="7">
        <v>2.4</v>
      </c>
      <c r="N99" s="8">
        <v>1</v>
      </c>
      <c r="O99" s="9" t="s">
        <v>23</v>
      </c>
      <c r="P99" s="8">
        <f t="shared" si="12"/>
        <v>157.75</v>
      </c>
      <c r="Q99" s="27">
        <f t="shared" si="13"/>
        <v>1.2799999999999998</v>
      </c>
      <c r="R99" s="10">
        <f t="shared" si="14"/>
        <v>4.1002499999999991</v>
      </c>
      <c r="S99" s="11">
        <f t="shared" si="15"/>
        <v>161.85024999999999</v>
      </c>
      <c r="T99" s="12">
        <f t="shared" si="16"/>
        <v>0.47422680412371132</v>
      </c>
      <c r="U99" s="13">
        <f t="shared" si="17"/>
        <v>2.5992076069730512E-2</v>
      </c>
      <c r="V99" s="14">
        <f>COUNTIF($L$2:L99,1)</f>
        <v>46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5.5" x14ac:dyDescent="0.2">
      <c r="A100" s="3">
        <v>98</v>
      </c>
      <c r="B100" s="4">
        <v>43006</v>
      </c>
      <c r="C100" s="3" t="s">
        <v>261</v>
      </c>
      <c r="D100" s="3" t="s">
        <v>160</v>
      </c>
      <c r="E100" s="3">
        <v>2</v>
      </c>
      <c r="F100" s="3" t="s">
        <v>262</v>
      </c>
      <c r="G100" s="3" t="s">
        <v>26</v>
      </c>
      <c r="H100" s="3" t="s">
        <v>164</v>
      </c>
      <c r="I100" s="3" t="s">
        <v>14</v>
      </c>
      <c r="J100" s="15" t="s">
        <v>263</v>
      </c>
      <c r="K100" s="37"/>
      <c r="L100" s="6" t="s">
        <v>17</v>
      </c>
      <c r="M100" s="7">
        <v>2.08</v>
      </c>
      <c r="N100" s="8">
        <v>1.5</v>
      </c>
      <c r="O100" s="9" t="s">
        <v>15</v>
      </c>
      <c r="P100" s="8">
        <f t="shared" si="12"/>
        <v>159.25</v>
      </c>
      <c r="Q100" s="27">
        <f t="shared" si="13"/>
        <v>1.62</v>
      </c>
      <c r="R100" s="10">
        <f t="shared" si="14"/>
        <v>5.7202499999999992</v>
      </c>
      <c r="S100" s="11">
        <f t="shared" si="15"/>
        <v>164.97024999999999</v>
      </c>
      <c r="T100" s="12">
        <f t="shared" si="16"/>
        <v>0.47959183673469385</v>
      </c>
      <c r="U100" s="13">
        <f t="shared" si="17"/>
        <v>3.5919937205651446E-2</v>
      </c>
      <c r="V100" s="14">
        <f>COUNTIF($L$2:L100,1)</f>
        <v>47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25.5" x14ac:dyDescent="0.2">
      <c r="A101" s="3">
        <v>99</v>
      </c>
      <c r="B101" s="4">
        <v>43007</v>
      </c>
      <c r="C101" s="3" t="s">
        <v>264</v>
      </c>
      <c r="D101" s="3" t="s">
        <v>27</v>
      </c>
      <c r="E101" s="3">
        <v>2</v>
      </c>
      <c r="F101" s="3" t="s">
        <v>155</v>
      </c>
      <c r="G101" s="3" t="s">
        <v>28</v>
      </c>
      <c r="H101" s="3" t="s">
        <v>34</v>
      </c>
      <c r="I101" s="3" t="s">
        <v>14</v>
      </c>
      <c r="J101" s="35" t="s">
        <v>265</v>
      </c>
      <c r="K101" s="37" t="s">
        <v>266</v>
      </c>
      <c r="L101" s="6" t="s">
        <v>16</v>
      </c>
      <c r="M101" s="7">
        <v>2.23</v>
      </c>
      <c r="N101" s="8">
        <v>1.5</v>
      </c>
      <c r="O101" s="9" t="s">
        <v>15</v>
      </c>
      <c r="P101" s="8">
        <f t="shared" si="12"/>
        <v>160.75</v>
      </c>
      <c r="Q101" s="28">
        <f t="shared" si="13"/>
        <v>-1.5</v>
      </c>
      <c r="R101" s="10">
        <f t="shared" si="14"/>
        <v>4.2202499999999992</v>
      </c>
      <c r="S101" s="11">
        <f t="shared" si="15"/>
        <v>164.97024999999999</v>
      </c>
      <c r="T101" s="12">
        <f t="shared" si="16"/>
        <v>0.47474747474747475</v>
      </c>
      <c r="U101" s="13">
        <f t="shared" si="17"/>
        <v>2.625349922239498E-2</v>
      </c>
      <c r="V101" s="14">
        <f>COUNTIF($L$2:L101,1)</f>
        <v>47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" customHeight="1" x14ac:dyDescent="0.2">
      <c r="A102" s="3">
        <v>100</v>
      </c>
      <c r="B102" s="4">
        <v>43007</v>
      </c>
      <c r="C102" s="3" t="s">
        <v>267</v>
      </c>
      <c r="D102" s="3" t="s">
        <v>38</v>
      </c>
      <c r="E102" s="3">
        <v>1</v>
      </c>
      <c r="F102" s="3" t="s">
        <v>60</v>
      </c>
      <c r="G102" s="3" t="s">
        <v>26</v>
      </c>
      <c r="H102" s="3" t="s">
        <v>34</v>
      </c>
      <c r="I102" s="3" t="s">
        <v>14</v>
      </c>
      <c r="J102" s="15" t="s">
        <v>48</v>
      </c>
      <c r="K102" s="37"/>
      <c r="L102" s="6" t="s">
        <v>17</v>
      </c>
      <c r="M102" s="7">
        <v>2.1</v>
      </c>
      <c r="N102" s="8">
        <v>1</v>
      </c>
      <c r="O102" s="9" t="s">
        <v>15</v>
      </c>
      <c r="P102" s="8">
        <f t="shared" si="12"/>
        <v>161.75</v>
      </c>
      <c r="Q102" s="27">
        <f t="shared" si="13"/>
        <v>1.1000000000000001</v>
      </c>
      <c r="R102" s="10">
        <f t="shared" si="14"/>
        <v>5.3202499999999997</v>
      </c>
      <c r="S102" s="11">
        <f t="shared" si="15"/>
        <v>167.07024999999999</v>
      </c>
      <c r="T102" s="12">
        <f t="shared" si="16"/>
        <v>0.48</v>
      </c>
      <c r="U102" s="13">
        <f t="shared" si="17"/>
        <v>3.2891808346213212E-2</v>
      </c>
      <c r="V102" s="14">
        <f>COUNTIF($L$2:L102,1)</f>
        <v>48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" customHeight="1" x14ac:dyDescent="0.2">
      <c r="A103" s="3">
        <v>101</v>
      </c>
      <c r="B103" s="4">
        <v>43007</v>
      </c>
      <c r="C103" s="3" t="s">
        <v>267</v>
      </c>
      <c r="D103" s="3" t="s">
        <v>38</v>
      </c>
      <c r="E103" s="3">
        <v>1</v>
      </c>
      <c r="F103" s="3">
        <v>2</v>
      </c>
      <c r="G103" s="3" t="s">
        <v>26</v>
      </c>
      <c r="H103" s="3" t="s">
        <v>34</v>
      </c>
      <c r="I103" s="3" t="s">
        <v>30</v>
      </c>
      <c r="J103" s="5" t="s">
        <v>48</v>
      </c>
      <c r="K103" s="37"/>
      <c r="L103" s="6" t="s">
        <v>16</v>
      </c>
      <c r="M103" s="7">
        <v>3.75</v>
      </c>
      <c r="N103" s="8">
        <v>0.5</v>
      </c>
      <c r="O103" s="9" t="s">
        <v>15</v>
      </c>
      <c r="P103" s="8">
        <f t="shared" si="12"/>
        <v>162.25</v>
      </c>
      <c r="Q103" s="28">
        <f t="shared" si="13"/>
        <v>-0.5</v>
      </c>
      <c r="R103" s="10">
        <f t="shared" si="14"/>
        <v>4.8202499999999997</v>
      </c>
      <c r="S103" s="11">
        <f t="shared" si="15"/>
        <v>167.07024999999999</v>
      </c>
      <c r="T103" s="12">
        <f t="shared" si="16"/>
        <v>0.47524752475247523</v>
      </c>
      <c r="U103" s="13">
        <f t="shared" si="17"/>
        <v>2.9708782742680968E-2</v>
      </c>
      <c r="V103" s="14">
        <f>COUNTIF($L$2:L103,1)</f>
        <v>48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27.75" customHeight="1" x14ac:dyDescent="0.2">
      <c r="A104" s="3">
        <v>102</v>
      </c>
      <c r="B104" s="4">
        <v>43008</v>
      </c>
      <c r="C104" s="3" t="s">
        <v>268</v>
      </c>
      <c r="D104" s="3" t="s">
        <v>27</v>
      </c>
      <c r="E104" s="3">
        <v>2</v>
      </c>
      <c r="F104" s="3" t="s">
        <v>44</v>
      </c>
      <c r="G104" s="3" t="s">
        <v>26</v>
      </c>
      <c r="H104" s="3" t="s">
        <v>164</v>
      </c>
      <c r="I104" s="3" t="s">
        <v>14</v>
      </c>
      <c r="J104" s="35" t="s">
        <v>269</v>
      </c>
      <c r="K104" s="37" t="s">
        <v>270</v>
      </c>
      <c r="L104" s="6" t="s">
        <v>16</v>
      </c>
      <c r="M104" s="7">
        <v>2.2400000000000002</v>
      </c>
      <c r="N104" s="8">
        <v>1.5</v>
      </c>
      <c r="O104" s="9" t="s">
        <v>15</v>
      </c>
      <c r="P104" s="8">
        <f t="shared" si="12"/>
        <v>163.75</v>
      </c>
      <c r="Q104" s="28">
        <f t="shared" si="13"/>
        <v>-1.5</v>
      </c>
      <c r="R104" s="10">
        <f t="shared" si="14"/>
        <v>3.3202499999999997</v>
      </c>
      <c r="S104" s="11">
        <f t="shared" si="15"/>
        <v>167.07024999999999</v>
      </c>
      <c r="T104" s="12">
        <f t="shared" si="16"/>
        <v>0.47058823529411764</v>
      </c>
      <c r="U104" s="13">
        <f t="shared" si="17"/>
        <v>2.0276335877862518E-2</v>
      </c>
      <c r="V104" s="14">
        <f>COUNTIF($L$2:L104,1)</f>
        <v>48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4.25" customHeight="1" x14ac:dyDescent="0.2">
      <c r="A105" s="3">
        <v>103</v>
      </c>
      <c r="B105" s="4">
        <v>43008</v>
      </c>
      <c r="C105" s="3" t="s">
        <v>271</v>
      </c>
      <c r="D105" s="3" t="s">
        <v>27</v>
      </c>
      <c r="E105" s="3">
        <v>1</v>
      </c>
      <c r="F105" s="3" t="s">
        <v>272</v>
      </c>
      <c r="G105" s="3" t="s">
        <v>28</v>
      </c>
      <c r="H105" s="3" t="s">
        <v>29</v>
      </c>
      <c r="I105" s="3" t="s">
        <v>30</v>
      </c>
      <c r="J105" s="5" t="s">
        <v>135</v>
      </c>
      <c r="K105" s="37"/>
      <c r="L105" s="6" t="s">
        <v>16</v>
      </c>
      <c r="M105" s="7">
        <v>2.62</v>
      </c>
      <c r="N105" s="8">
        <v>1</v>
      </c>
      <c r="O105" s="9" t="s">
        <v>23</v>
      </c>
      <c r="P105" s="8">
        <f t="shared" si="12"/>
        <v>164.75</v>
      </c>
      <c r="Q105" s="28">
        <f t="shared" si="13"/>
        <v>-1</v>
      </c>
      <c r="R105" s="24">
        <f t="shared" si="14"/>
        <v>2.3202499999999997</v>
      </c>
      <c r="S105" s="25">
        <f t="shared" si="15"/>
        <v>167.07024999999999</v>
      </c>
      <c r="T105" s="33">
        <f t="shared" si="16"/>
        <v>0.46601941747572817</v>
      </c>
      <c r="U105" s="13">
        <f t="shared" si="17"/>
        <v>1.4083459787556827E-2</v>
      </c>
      <c r="V105" s="14">
        <f>COUNTIF($L$2:L105,1)</f>
        <v>48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</sheetData>
  <sheetProtection selectLockedCells="1" selectUnlockedCells="1"/>
  <autoFilter ref="A1:IK105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2017-10-02T11:12:00Z</dcterms:modified>
</cp:coreProperties>
</file>