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anyon\Downloads\"/>
    </mc:Choice>
  </mc:AlternateContent>
  <xr:revisionPtr revIDLastSave="0" documentId="10_ncr:100000_{9AB60960-133F-44D5-BA98-915306F03344}" xr6:coauthVersionLast="31" xr6:coauthVersionMax="31" xr10:uidLastSave="{00000000-0000-0000-0000-000000000000}"/>
  <bookViews>
    <workbookView xWindow="0" yWindow="0" windowWidth="28800" windowHeight="12225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Oktober!$A$1:$IK$74</definedName>
    <definedName name="Excel_BuiltIn__FilterDatabase" localSheetId="0">Oktober!#REF!</definedName>
    <definedName name="Excel_BuiltIn__FilterDatabase_1">Oktober!#REF!</definedName>
  </definedNames>
  <calcPr calcId="179017"/>
</workbook>
</file>

<file path=xl/calcChain.xml><?xml version="1.0" encoding="utf-8"?>
<calcChain xmlns="http://schemas.openxmlformats.org/spreadsheetml/2006/main">
  <c r="P141" i="1" l="1"/>
  <c r="P142" i="1" s="1"/>
  <c r="P143" i="1" s="1"/>
  <c r="P144" i="1" s="1"/>
  <c r="P145" i="1" s="1"/>
  <c r="P146" i="1" s="1"/>
  <c r="P147" i="1" s="1"/>
  <c r="P148" i="1" s="1"/>
  <c r="P149" i="1" s="1"/>
  <c r="Q148" i="1" l="1"/>
  <c r="V148" i="1"/>
  <c r="T148" i="1" s="1"/>
  <c r="Q149" i="1"/>
  <c r="V149" i="1"/>
  <c r="T149" i="1" s="1"/>
  <c r="Q142" i="1"/>
  <c r="V142" i="1"/>
  <c r="T142" i="1" s="1"/>
  <c r="Q143" i="1"/>
  <c r="V143" i="1"/>
  <c r="T143" i="1" s="1"/>
  <c r="Q144" i="1"/>
  <c r="V144" i="1"/>
  <c r="T144" i="1" s="1"/>
  <c r="Q145" i="1"/>
  <c r="V145" i="1"/>
  <c r="T145" i="1" s="1"/>
  <c r="Q146" i="1"/>
  <c r="V146" i="1"/>
  <c r="T146" i="1" s="1"/>
  <c r="Q147" i="1"/>
  <c r="V147" i="1"/>
  <c r="T147" i="1" s="1"/>
  <c r="Q141" i="1"/>
  <c r="R141" i="1" s="1"/>
  <c r="V141" i="1"/>
  <c r="T141" i="1" s="1"/>
  <c r="R142" i="1" l="1"/>
  <c r="S142" i="1" s="1"/>
  <c r="U142" i="1" s="1"/>
  <c r="S141" i="1"/>
  <c r="U141" i="1" s="1"/>
  <c r="V140" i="1"/>
  <c r="T140" i="1" s="1"/>
  <c r="Q140" i="1"/>
  <c r="P140" i="1"/>
  <c r="R143" i="1" l="1"/>
  <c r="R144" i="1" s="1"/>
  <c r="R145" i="1" s="1"/>
  <c r="R146" i="1" s="1"/>
  <c r="R147" i="1" s="1"/>
  <c r="R148" i="1" s="1"/>
  <c r="R149" i="1" s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/>
  <c r="Q123" i="1"/>
  <c r="V122" i="1"/>
  <c r="T122" i="1" s="1"/>
  <c r="Q122" i="1"/>
  <c r="V121" i="1"/>
  <c r="T121" i="1" s="1"/>
  <c r="Q121" i="1"/>
  <c r="V120" i="1"/>
  <c r="T120" i="1"/>
  <c r="Q120" i="1"/>
  <c r="V119" i="1"/>
  <c r="T119" i="1"/>
  <c r="Q119" i="1"/>
  <c r="V118" i="1"/>
  <c r="T118" i="1" s="1"/>
  <c r="Q118" i="1"/>
  <c r="V117" i="1"/>
  <c r="T117" i="1" s="1"/>
  <c r="Q117" i="1"/>
  <c r="V116" i="1"/>
  <c r="T116" i="1"/>
  <c r="Q116" i="1"/>
  <c r="V115" i="1"/>
  <c r="T115" i="1"/>
  <c r="Q115" i="1"/>
  <c r="V114" i="1"/>
  <c r="T114" i="1" s="1"/>
  <c r="Q114" i="1"/>
  <c r="V113" i="1"/>
  <c r="T113" i="1" s="1"/>
  <c r="Q113" i="1"/>
  <c r="V112" i="1"/>
  <c r="T112" i="1"/>
  <c r="Q112" i="1"/>
  <c r="V111" i="1"/>
  <c r="T111" i="1"/>
  <c r="Q111" i="1"/>
  <c r="V110" i="1"/>
  <c r="T110" i="1" s="1"/>
  <c r="Q110" i="1"/>
  <c r="V109" i="1"/>
  <c r="T109" i="1" s="1"/>
  <c r="Q109" i="1"/>
  <c r="V108" i="1"/>
  <c r="T108" i="1"/>
  <c r="Q108" i="1"/>
  <c r="V107" i="1"/>
  <c r="T107" i="1"/>
  <c r="Q107" i="1"/>
  <c r="V106" i="1"/>
  <c r="T106" i="1" s="1"/>
  <c r="Q106" i="1"/>
  <c r="V105" i="1"/>
  <c r="T105" i="1" s="1"/>
  <c r="Q105" i="1"/>
  <c r="V104" i="1"/>
  <c r="T104" i="1"/>
  <c r="Q104" i="1"/>
  <c r="V103" i="1"/>
  <c r="T103" i="1"/>
  <c r="Q103" i="1"/>
  <c r="V102" i="1"/>
  <c r="T102" i="1" s="1"/>
  <c r="Q102" i="1"/>
  <c r="V101" i="1"/>
  <c r="T101" i="1" s="1"/>
  <c r="Q101" i="1"/>
  <c r="V100" i="1"/>
  <c r="T100" i="1"/>
  <c r="Q100" i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S140" i="1" s="1"/>
  <c r="U140" i="1" s="1"/>
  <c r="P100" i="1"/>
  <c r="P101" i="1" s="1"/>
  <c r="S144" i="1" l="1"/>
  <c r="U144" i="1" s="1"/>
  <c r="S143" i="1"/>
  <c r="U143" i="1" s="1"/>
  <c r="S145" i="1"/>
  <c r="U145" i="1" s="1"/>
  <c r="P102" i="1"/>
  <c r="S101" i="1"/>
  <c r="U101" i="1" s="1"/>
  <c r="S100" i="1"/>
  <c r="U100" i="1" s="1"/>
  <c r="V99" i="1"/>
  <c r="T99" i="1" s="1"/>
  <c r="Q99" i="1"/>
  <c r="V98" i="1"/>
  <c r="T98" i="1" s="1"/>
  <c r="Q98" i="1"/>
  <c r="V97" i="1"/>
  <c r="T97" i="1"/>
  <c r="Q97" i="1"/>
  <c r="V96" i="1"/>
  <c r="T96" i="1"/>
  <c r="Q96" i="1"/>
  <c r="V95" i="1"/>
  <c r="T95" i="1" s="1"/>
  <c r="Q95" i="1"/>
  <c r="V94" i="1"/>
  <c r="T94" i="1" s="1"/>
  <c r="Q94" i="1"/>
  <c r="V93" i="1"/>
  <c r="T93" i="1"/>
  <c r="Q93" i="1"/>
  <c r="V92" i="1"/>
  <c r="T92" i="1"/>
  <c r="Q92" i="1"/>
  <c r="V91" i="1"/>
  <c r="T91" i="1" s="1"/>
  <c r="Q91" i="1"/>
  <c r="V90" i="1"/>
  <c r="T90" i="1" s="1"/>
  <c r="Q90" i="1"/>
  <c r="V89" i="1"/>
  <c r="T89" i="1"/>
  <c r="Q89" i="1"/>
  <c r="V88" i="1"/>
  <c r="T88" i="1"/>
  <c r="Q88" i="1"/>
  <c r="V87" i="1"/>
  <c r="T87" i="1" s="1"/>
  <c r="Q87" i="1"/>
  <c r="V86" i="1"/>
  <c r="T86" i="1" s="1"/>
  <c r="Q86" i="1"/>
  <c r="V85" i="1"/>
  <c r="T85" i="1"/>
  <c r="Q85" i="1"/>
  <c r="V84" i="1"/>
  <c r="T84" i="1"/>
  <c r="Q84" i="1"/>
  <c r="V83" i="1"/>
  <c r="T83" i="1" s="1"/>
  <c r="Q83" i="1"/>
  <c r="V82" i="1"/>
  <c r="T82" i="1" s="1"/>
  <c r="Q82" i="1"/>
  <c r="V81" i="1"/>
  <c r="T81" i="1"/>
  <c r="Q81" i="1"/>
  <c r="V80" i="1"/>
  <c r="T80" i="1"/>
  <c r="Q80" i="1"/>
  <c r="V79" i="1"/>
  <c r="T79" i="1" s="1"/>
  <c r="Q79" i="1"/>
  <c r="V78" i="1"/>
  <c r="T78" i="1" s="1"/>
  <c r="Q78" i="1"/>
  <c r="V77" i="1"/>
  <c r="T77" i="1"/>
  <c r="Q77" i="1"/>
  <c r="V76" i="1"/>
  <c r="T76" i="1"/>
  <c r="Q76" i="1"/>
  <c r="P76" i="1"/>
  <c r="P77" i="1" s="1"/>
  <c r="V75" i="1"/>
  <c r="T75" i="1" s="1"/>
  <c r="S75" i="1"/>
  <c r="U75" i="1" s="1"/>
  <c r="R75" i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Q75" i="1"/>
  <c r="P75" i="1"/>
  <c r="S146" i="1" l="1"/>
  <c r="U146" i="1" s="1"/>
  <c r="P103" i="1"/>
  <c r="S102" i="1"/>
  <c r="U102" i="1" s="1"/>
  <c r="P78" i="1"/>
  <c r="S77" i="1"/>
  <c r="U77" i="1" s="1"/>
  <c r="S76" i="1"/>
  <c r="U76" i="1" s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S147" i="1" l="1"/>
  <c r="U147" i="1" s="1"/>
  <c r="P104" i="1"/>
  <c r="S103" i="1"/>
  <c r="U103" i="1" s="1"/>
  <c r="P79" i="1"/>
  <c r="S78" i="1"/>
  <c r="U78" i="1" s="1"/>
  <c r="V38" i="1"/>
  <c r="T38" i="1" s="1"/>
  <c r="Q38" i="1"/>
  <c r="V37" i="1"/>
  <c r="T37" i="1" s="1"/>
  <c r="Q37" i="1"/>
  <c r="V36" i="1"/>
  <c r="T36" i="1" s="1"/>
  <c r="Q36" i="1"/>
  <c r="V35" i="1"/>
  <c r="T35" i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S149" i="1" l="1"/>
  <c r="U149" i="1" s="1"/>
  <c r="S148" i="1"/>
  <c r="U148" i="1" s="1"/>
  <c r="P105" i="1"/>
  <c r="S104" i="1"/>
  <c r="U104" i="1" s="1"/>
  <c r="P80" i="1"/>
  <c r="S79" i="1"/>
  <c r="U79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P5" i="1"/>
  <c r="S3" i="1"/>
  <c r="U3" i="1" s="1"/>
  <c r="P106" i="1" l="1"/>
  <c r="S105" i="1"/>
  <c r="U105" i="1" s="1"/>
  <c r="P81" i="1"/>
  <c r="S80" i="1"/>
  <c r="U80" i="1" s="1"/>
  <c r="S4" i="1"/>
  <c r="U4" i="1" s="1"/>
  <c r="P6" i="1"/>
  <c r="S5" i="1"/>
  <c r="U5" i="1" s="1"/>
  <c r="P107" i="1" l="1"/>
  <c r="S106" i="1"/>
  <c r="U106" i="1" s="1"/>
  <c r="P82" i="1"/>
  <c r="S81" i="1"/>
  <c r="U81" i="1" s="1"/>
  <c r="P7" i="1"/>
  <c r="S6" i="1"/>
  <c r="U6" i="1" s="1"/>
  <c r="P108" i="1" l="1"/>
  <c r="S107" i="1"/>
  <c r="U107" i="1" s="1"/>
  <c r="P83" i="1"/>
  <c r="S82" i="1"/>
  <c r="U82" i="1" s="1"/>
  <c r="P8" i="1"/>
  <c r="S7" i="1"/>
  <c r="U7" i="1" s="1"/>
  <c r="P109" i="1" l="1"/>
  <c r="S108" i="1"/>
  <c r="U108" i="1" s="1"/>
  <c r="P84" i="1"/>
  <c r="S83" i="1"/>
  <c r="U83" i="1" s="1"/>
  <c r="P9" i="1"/>
  <c r="S8" i="1"/>
  <c r="U8" i="1" s="1"/>
  <c r="P110" i="1" l="1"/>
  <c r="S109" i="1"/>
  <c r="U109" i="1" s="1"/>
  <c r="P85" i="1"/>
  <c r="S84" i="1"/>
  <c r="U84" i="1" s="1"/>
  <c r="P10" i="1"/>
  <c r="S9" i="1"/>
  <c r="U9" i="1" s="1"/>
  <c r="P111" i="1" l="1"/>
  <c r="S110" i="1"/>
  <c r="U110" i="1" s="1"/>
  <c r="P86" i="1"/>
  <c r="S85" i="1"/>
  <c r="U85" i="1" s="1"/>
  <c r="S10" i="1"/>
  <c r="U10" i="1" s="1"/>
  <c r="P11" i="1"/>
  <c r="S111" i="1" l="1"/>
  <c r="U111" i="1" s="1"/>
  <c r="P112" i="1"/>
  <c r="P87" i="1"/>
  <c r="S86" i="1"/>
  <c r="U86" i="1" s="1"/>
  <c r="P12" i="1"/>
  <c r="S11" i="1"/>
  <c r="U11" i="1" s="1"/>
  <c r="P113" i="1" l="1"/>
  <c r="S112" i="1"/>
  <c r="U112" i="1" s="1"/>
  <c r="P88" i="1"/>
  <c r="S87" i="1"/>
  <c r="U87" i="1" s="1"/>
  <c r="P13" i="1"/>
  <c r="S12" i="1"/>
  <c r="U12" i="1" s="1"/>
  <c r="P114" i="1" l="1"/>
  <c r="S113" i="1"/>
  <c r="U113" i="1" s="1"/>
  <c r="P89" i="1"/>
  <c r="S88" i="1"/>
  <c r="U88" i="1" s="1"/>
  <c r="P14" i="1"/>
  <c r="S13" i="1"/>
  <c r="U13" i="1" s="1"/>
  <c r="P115" i="1" l="1"/>
  <c r="S114" i="1"/>
  <c r="U114" i="1" s="1"/>
  <c r="P90" i="1"/>
  <c r="S89" i="1"/>
  <c r="U89" i="1" s="1"/>
  <c r="P15" i="1"/>
  <c r="S14" i="1"/>
  <c r="U14" i="1" s="1"/>
  <c r="P116" i="1" l="1"/>
  <c r="S115" i="1"/>
  <c r="U115" i="1" s="1"/>
  <c r="P91" i="1"/>
  <c r="S90" i="1"/>
  <c r="U90" i="1" s="1"/>
  <c r="P16" i="1"/>
  <c r="S15" i="1"/>
  <c r="U15" i="1" s="1"/>
  <c r="P117" i="1" l="1"/>
  <c r="S116" i="1"/>
  <c r="U116" i="1" s="1"/>
  <c r="P92" i="1"/>
  <c r="S91" i="1"/>
  <c r="U91" i="1" s="1"/>
  <c r="P17" i="1"/>
  <c r="S16" i="1"/>
  <c r="U16" i="1" s="1"/>
  <c r="P118" i="1" l="1"/>
  <c r="S117" i="1"/>
  <c r="U117" i="1" s="1"/>
  <c r="P93" i="1"/>
  <c r="S92" i="1"/>
  <c r="U92" i="1" s="1"/>
  <c r="P18" i="1"/>
  <c r="S17" i="1"/>
  <c r="U17" i="1" s="1"/>
  <c r="P119" i="1" l="1"/>
  <c r="S118" i="1"/>
  <c r="U118" i="1" s="1"/>
  <c r="P94" i="1"/>
  <c r="S93" i="1"/>
  <c r="U93" i="1" s="1"/>
  <c r="S18" i="1"/>
  <c r="U18" i="1" s="1"/>
  <c r="P19" i="1"/>
  <c r="P120" i="1" l="1"/>
  <c r="S119" i="1"/>
  <c r="U119" i="1" s="1"/>
  <c r="P95" i="1"/>
  <c r="S94" i="1"/>
  <c r="U94" i="1" s="1"/>
  <c r="P20" i="1"/>
  <c r="S19" i="1"/>
  <c r="U19" i="1" s="1"/>
  <c r="P121" i="1" l="1"/>
  <c r="S120" i="1"/>
  <c r="U120" i="1" s="1"/>
  <c r="P96" i="1"/>
  <c r="S95" i="1"/>
  <c r="U95" i="1" s="1"/>
  <c r="P21" i="1"/>
  <c r="S20" i="1"/>
  <c r="U20" i="1" s="1"/>
  <c r="P122" i="1" l="1"/>
  <c r="S121" i="1"/>
  <c r="U121" i="1" s="1"/>
  <c r="P97" i="1"/>
  <c r="S96" i="1"/>
  <c r="U96" i="1" s="1"/>
  <c r="P22" i="1"/>
  <c r="S21" i="1"/>
  <c r="U21" i="1" s="1"/>
  <c r="P123" i="1" l="1"/>
  <c r="S122" i="1"/>
  <c r="U122" i="1" s="1"/>
  <c r="P98" i="1"/>
  <c r="S97" i="1"/>
  <c r="U97" i="1" s="1"/>
  <c r="P23" i="1"/>
  <c r="S22" i="1"/>
  <c r="U22" i="1" s="1"/>
  <c r="P124" i="1" l="1"/>
  <c r="S123" i="1"/>
  <c r="U123" i="1" s="1"/>
  <c r="P99" i="1"/>
  <c r="S99" i="1" s="1"/>
  <c r="U99" i="1" s="1"/>
  <c r="S98" i="1"/>
  <c r="U98" i="1" s="1"/>
  <c r="P24" i="1"/>
  <c r="S23" i="1"/>
  <c r="U23" i="1" s="1"/>
  <c r="P125" i="1" l="1"/>
  <c r="S124" i="1"/>
  <c r="U124" i="1" s="1"/>
  <c r="P25" i="1"/>
  <c r="S24" i="1"/>
  <c r="U24" i="1" s="1"/>
  <c r="P126" i="1" l="1"/>
  <c r="S125" i="1"/>
  <c r="U125" i="1" s="1"/>
  <c r="P26" i="1"/>
  <c r="S25" i="1"/>
  <c r="U25" i="1" s="1"/>
  <c r="P127" i="1" l="1"/>
  <c r="S126" i="1"/>
  <c r="U126" i="1" s="1"/>
  <c r="P27" i="1"/>
  <c r="S26" i="1"/>
  <c r="U26" i="1" s="1"/>
  <c r="P128" i="1" l="1"/>
  <c r="S127" i="1"/>
  <c r="U127" i="1" s="1"/>
  <c r="P28" i="1"/>
  <c r="S27" i="1"/>
  <c r="U27" i="1" s="1"/>
  <c r="P129" i="1" l="1"/>
  <c r="S128" i="1"/>
  <c r="U128" i="1" s="1"/>
  <c r="P29" i="1"/>
  <c r="S28" i="1"/>
  <c r="U28" i="1" s="1"/>
  <c r="P130" i="1" l="1"/>
  <c r="S129" i="1"/>
  <c r="U129" i="1" s="1"/>
  <c r="P30" i="1"/>
  <c r="S29" i="1"/>
  <c r="U29" i="1" s="1"/>
  <c r="P131" i="1" l="1"/>
  <c r="S130" i="1"/>
  <c r="U130" i="1" s="1"/>
  <c r="P31" i="1"/>
  <c r="S30" i="1"/>
  <c r="U30" i="1" s="1"/>
  <c r="P132" i="1" l="1"/>
  <c r="S131" i="1"/>
  <c r="U131" i="1" s="1"/>
  <c r="P32" i="1"/>
  <c r="S31" i="1"/>
  <c r="U31" i="1" s="1"/>
  <c r="P133" i="1" l="1"/>
  <c r="S132" i="1"/>
  <c r="U132" i="1" s="1"/>
  <c r="P33" i="1"/>
  <c r="S32" i="1"/>
  <c r="U32" i="1" s="1"/>
  <c r="P134" i="1" l="1"/>
  <c r="S133" i="1"/>
  <c r="U133" i="1" s="1"/>
  <c r="P34" i="1"/>
  <c r="S33" i="1"/>
  <c r="U33" i="1" s="1"/>
  <c r="P135" i="1" l="1"/>
  <c r="S134" i="1"/>
  <c r="U134" i="1" s="1"/>
  <c r="P35" i="1"/>
  <c r="S34" i="1"/>
  <c r="U34" i="1" s="1"/>
  <c r="P136" i="1" l="1"/>
  <c r="S135" i="1"/>
  <c r="U135" i="1" s="1"/>
  <c r="P36" i="1"/>
  <c r="S35" i="1"/>
  <c r="U35" i="1" s="1"/>
  <c r="P137" i="1" l="1"/>
  <c r="S136" i="1"/>
  <c r="U136" i="1" s="1"/>
  <c r="P37" i="1"/>
  <c r="S36" i="1"/>
  <c r="U36" i="1" s="1"/>
  <c r="P138" i="1" l="1"/>
  <c r="S137" i="1"/>
  <c r="U137" i="1" s="1"/>
  <c r="P38" i="1"/>
  <c r="S37" i="1"/>
  <c r="U37" i="1" s="1"/>
  <c r="P139" i="1" l="1"/>
  <c r="S139" i="1" s="1"/>
  <c r="U139" i="1" s="1"/>
  <c r="S138" i="1"/>
  <c r="U138" i="1" s="1"/>
  <c r="S38" i="1"/>
  <c r="U38" i="1" s="1"/>
  <c r="P39" i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4" i="1" s="1"/>
  <c r="U74" i="1" s="1"/>
  <c r="S73" i="1"/>
  <c r="U73" i="1" s="1"/>
</calcChain>
</file>

<file path=xl/sharedStrings.xml><?xml version="1.0" encoding="utf-8"?>
<sst xmlns="http://schemas.openxmlformats.org/spreadsheetml/2006/main" count="1300" uniqueCount="326">
  <si>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</si>
  <si>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</si>
  <si>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</si>
  <si>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</si>
  <si>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</si>
  <si>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</si>
  <si>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</si>
  <si>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</si>
  <si>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</si>
  <si>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</si>
  <si>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</si>
  <si>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</si>
  <si>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</si>
  <si>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</si>
  <si>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</si>
  <si>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</si>
  <si>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</si>
  <si>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</si>
  <si>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</si>
  <si>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</si>
  <si>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</si>
  <si>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</si>
  <si>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</si>
  <si>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</si>
  <si>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</si>
  <si>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</si>
  <si>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</si>
  <si>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df</t>
  </si>
  <si>
    <t>Konfigurator</t>
  </si>
  <si>
    <t>1-0</t>
  </si>
  <si>
    <t>Live</t>
  </si>
  <si>
    <t>2-1</t>
  </si>
  <si>
    <t>Amateure</t>
  </si>
  <si>
    <t>bigbet</t>
  </si>
  <si>
    <t>1
1</t>
  </si>
  <si>
    <t>1
2</t>
  </si>
  <si>
    <t>0-4</t>
  </si>
  <si>
    <t>1x</t>
  </si>
  <si>
    <t>2-3</t>
  </si>
  <si>
    <t>Fussball</t>
  </si>
  <si>
    <t>da</t>
  </si>
  <si>
    <t>0-3</t>
  </si>
  <si>
    <t>0-2</t>
  </si>
  <si>
    <t>3-0</t>
  </si>
  <si>
    <t>1-2</t>
  </si>
  <si>
    <t>2
2</t>
  </si>
  <si>
    <t>2 asian -2,25</t>
  </si>
  <si>
    <t>1 asian -1</t>
  </si>
  <si>
    <t>1 HC -1</t>
  </si>
  <si>
    <t>Bournemouth - Palace</t>
  </si>
  <si>
    <t>Hoffenheim - City</t>
  </si>
  <si>
    <t>2 asian -1,5</t>
  </si>
  <si>
    <t>ManU - Valencia</t>
  </si>
  <si>
    <t>Athen - Benfica</t>
  </si>
  <si>
    <t>Bayern - Ajax</t>
  </si>
  <si>
    <t>Kassel - Griesheim</t>
  </si>
  <si>
    <t>1 HC -2</t>
  </si>
  <si>
    <t>uni</t>
  </si>
  <si>
    <t>Gera - Zorbau
Atletico - Brügge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</si>
  <si>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3-1</t>
    </r>
  </si>
  <si>
    <t>Alstertal - Vic. Hamburg</t>
  </si>
  <si>
    <t>1 asian -2</t>
  </si>
  <si>
    <t>Lok. Moskau - Schalke</t>
  </si>
  <si>
    <t>Neapel - Liverpoool</t>
  </si>
  <si>
    <t>1 Ecke Liverpool</t>
  </si>
  <si>
    <t>Waldgirmes - Hadamar
Flieden - Bad Vilbel</t>
  </si>
  <si>
    <t>X2
X2</t>
  </si>
  <si>
    <t>1-1
1-2</t>
  </si>
  <si>
    <t>Todesfelde - Lübeck</t>
  </si>
  <si>
    <t>Paris - Belgard
Atletico - Brügge</t>
  </si>
  <si>
    <t>1 asian -2,25
1</t>
  </si>
  <si>
    <t>6-1
3-1</t>
  </si>
  <si>
    <t>PSV - Inter</t>
  </si>
  <si>
    <t>1 Gelb PSV</t>
  </si>
  <si>
    <t>Chelsea - Vidi</t>
  </si>
  <si>
    <t>1 asian -1,5</t>
  </si>
  <si>
    <t>Turin - Frosinone</t>
  </si>
  <si>
    <t xml:space="preserve">Brighton - West Ham </t>
  </si>
  <si>
    <t>1 Freistoß Brighton</t>
  </si>
  <si>
    <t>St. Kickers - Linx
Gießen - Hünfeld</t>
  </si>
  <si>
    <t>6-1
7-0</t>
  </si>
  <si>
    <t>Hadamar - Kassel</t>
  </si>
  <si>
    <t>Pforzheim - Ilshofen</t>
  </si>
  <si>
    <t>Eltersdorf - Gebenbach</t>
  </si>
  <si>
    <t>Freiburg II - Walldorf
Deutz - Wegberg</t>
  </si>
  <si>
    <t>2-1
0-2</t>
  </si>
  <si>
    <t>Schweinfurt - Eichstätt</t>
  </si>
  <si>
    <t>St. Kickers - Linx
Gießen - Hünfeld
Schweinfurt - Eichstätt
Hadamar - Kassel
Bergisch - Vichttal</t>
  </si>
  <si>
    <t>Gmünd - Freiberg
Vach - Würzburg FV</t>
  </si>
  <si>
    <t>Fulda - Waldgirmes</t>
  </si>
  <si>
    <t>Palace - Wolverhampton</t>
  </si>
  <si>
    <t>Watford - Bournemouth</t>
  </si>
  <si>
    <t>Alaves - Real</t>
  </si>
  <si>
    <t>ManU - Newcastle</t>
  </si>
  <si>
    <t>1 Freistoß ManU</t>
  </si>
  <si>
    <t>Berliner AK - Rathenow
Bergisch - Vichttal</t>
  </si>
  <si>
    <t>1 asian -1,25
1</t>
  </si>
  <si>
    <t>2-0
1-0</t>
  </si>
  <si>
    <t>Marseille - Caen</t>
  </si>
  <si>
    <t>Liverpool - City</t>
  </si>
  <si>
    <t>Paris - Lyon</t>
  </si>
  <si>
    <r>
      <t xml:space="preserve">1-1
</t>
    </r>
    <r>
      <rPr>
        <b/>
        <sz val="10"/>
        <color rgb="FF00B050"/>
        <rFont val="Arial"/>
        <family val="2"/>
      </rPr>
      <t>0-2</t>
    </r>
  </si>
  <si>
    <r>
      <t xml:space="preserve">6-1
7-0
3-0
</t>
    </r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1-0</t>
    </r>
  </si>
  <si>
    <t>Noswendel - Elversberg
Wiemelhausen - Marienborn
Rellinghausen - SW Essen</t>
  </si>
  <si>
    <t>2 asian -3
2 asian -1,75
2 asian -1</t>
  </si>
  <si>
    <r>
      <t xml:space="preserve">0-11
1-5
</t>
    </r>
    <r>
      <rPr>
        <b/>
        <sz val="10"/>
        <color theme="3" tint="0.39997558519241921"/>
        <rFont val="Arial"/>
        <family val="2"/>
      </rPr>
      <t>1-2</t>
    </r>
  </si>
  <si>
    <t>Baumberg - Uerdingen
Hanau - Frankfurt</t>
  </si>
  <si>
    <t>2 asian -1,5
2/2</t>
  </si>
  <si>
    <r>
      <t xml:space="preserve">2-2
</t>
    </r>
    <r>
      <rPr>
        <b/>
        <sz val="10"/>
        <color rgb="FF00B050"/>
        <rFont val="Arial"/>
        <family val="2"/>
      </rPr>
      <t>0-3/0-13</t>
    </r>
  </si>
  <si>
    <t>MSV Düsseldorf - Hiesfeld</t>
  </si>
  <si>
    <t>2 asian -0,25</t>
  </si>
  <si>
    <t>1-5</t>
  </si>
  <si>
    <t>1860 II - Holzkirchen</t>
  </si>
  <si>
    <t>1 H2H</t>
  </si>
  <si>
    <t>3-1</t>
  </si>
  <si>
    <t>Karlsruhe - Walldorf</t>
  </si>
  <si>
    <t>1 asian -2,75</t>
  </si>
  <si>
    <t>2-0</t>
  </si>
  <si>
    <t>Hanau - Frankfurt</t>
  </si>
  <si>
    <t>Freundschaftsspiel</t>
  </si>
  <si>
    <t>2 asian -4,25</t>
  </si>
  <si>
    <t>0-13</t>
  </si>
  <si>
    <t>Altona - St. Pauli</t>
  </si>
  <si>
    <t>2 asian -1</t>
  </si>
  <si>
    <t>0-5</t>
  </si>
  <si>
    <t>Hilden - Düsseldorf</t>
  </si>
  <si>
    <t>2 asian -1,75</t>
  </si>
  <si>
    <t>2 over 4,5 Tore</t>
  </si>
  <si>
    <t>2 asian -8,5</t>
  </si>
  <si>
    <t>2 asian -4,75</t>
  </si>
  <si>
    <t>Union Berlin - Babelsberg</t>
  </si>
  <si>
    <t>1 asian -1,25</t>
  </si>
  <si>
    <t>9-1</t>
  </si>
  <si>
    <t>Wiener SC - Gladbach</t>
  </si>
  <si>
    <t>2 asian -2,75</t>
  </si>
  <si>
    <t>0-6</t>
  </si>
  <si>
    <t>Seligenporten - Gebenbach</t>
  </si>
  <si>
    <t>1X</t>
  </si>
  <si>
    <t>1 asian -6,5</t>
  </si>
  <si>
    <t>Kroatien - England</t>
  </si>
  <si>
    <t>1 Ecke Kroatien</t>
  </si>
  <si>
    <t>Vilzing - Nürnberg</t>
  </si>
  <si>
    <t>2 asian -3,75</t>
  </si>
  <si>
    <t>Erlangen - Sand</t>
  </si>
  <si>
    <t>X2</t>
  </si>
  <si>
    <t>Backnang - St. Kickers
Wegberg - Breinig</t>
  </si>
  <si>
    <t>0-2
1-0</t>
  </si>
  <si>
    <t>Würzburger FV - Eltersdorf</t>
  </si>
  <si>
    <t>Vegesack - Vatan
Bayern Hof - Vach</t>
  </si>
  <si>
    <r>
      <t xml:space="preserve">5-0
</t>
    </r>
    <r>
      <rPr>
        <b/>
        <sz val="10"/>
        <color rgb="FFFF0000"/>
        <rFont val="Arial"/>
        <family val="2"/>
      </rPr>
      <t>1-1</t>
    </r>
  </si>
  <si>
    <t>Freiberg - Neckarsulm
Bernau - Luckenwalde</t>
  </si>
  <si>
    <t>1
2 asian -1,25</t>
  </si>
  <si>
    <t>3-2
1-3</t>
  </si>
  <si>
    <t>Ravensburg - Gmünd
Armenien - Gibraltar</t>
  </si>
  <si>
    <t>1
1 asian -1,75</t>
  </si>
  <si>
    <t>2-2
0-1</t>
  </si>
  <si>
    <t>Kombi</t>
  </si>
  <si>
    <t>3/5</t>
  </si>
  <si>
    <t>Pankow - Vik. Berlin</t>
  </si>
  <si>
    <t>2 asian -2,5</t>
  </si>
  <si>
    <t>1-10</t>
  </si>
  <si>
    <t>2 asian -5,75</t>
  </si>
  <si>
    <t>Hürth - Siegburg</t>
  </si>
  <si>
    <t>0-1</t>
  </si>
  <si>
    <t>Türkspor Kiel - Lägerdorf
Broncos - Rams</t>
  </si>
  <si>
    <t>Amateure/NFL</t>
  </si>
  <si>
    <t>5-1
20-23</t>
  </si>
  <si>
    <t>Hammer - Gievenbeck</t>
  </si>
  <si>
    <t>1-1</t>
  </si>
  <si>
    <t>Hildesheim - Arminia Hanover</t>
  </si>
  <si>
    <t>Aachen - Dortmund
Packers - 49ers</t>
  </si>
  <si>
    <t>NFL</t>
  </si>
  <si>
    <t>1 asian -1,5
1 asian -5,5</t>
  </si>
  <si>
    <r>
      <t xml:space="preserve">0-4
</t>
    </r>
    <r>
      <rPr>
        <b/>
        <sz val="10"/>
        <color rgb="FFFF0000"/>
        <rFont val="Arial"/>
        <family val="2"/>
      </rPr>
      <t>33-30</t>
    </r>
  </si>
  <si>
    <t>Spanien - England</t>
  </si>
  <si>
    <t>1 Ecke England</t>
  </si>
  <si>
    <t>Illertissen - Würzburger Kickers</t>
  </si>
  <si>
    <t>Odernheim - Schott Mainz</t>
  </si>
  <si>
    <t>2 asian -1,25</t>
  </si>
  <si>
    <t>2-2</t>
  </si>
  <si>
    <t>Primstal - Saarbrücken</t>
  </si>
  <si>
    <t>1-3</t>
  </si>
  <si>
    <t>Münster 08 - Wiedenbrück</t>
  </si>
  <si>
    <t>1 Ecke PSG</t>
  </si>
  <si>
    <t>88. 1-0</t>
  </si>
  <si>
    <t>Erlangen - Großbardorf
Siegburg - Hennef</t>
  </si>
  <si>
    <t>1-2
1-1</t>
  </si>
  <si>
    <t>Baunatal - Lohfelden</t>
  </si>
  <si>
    <t>Eltersdorf - Hof</t>
  </si>
  <si>
    <t>Bayern U19 - Kickers U19
Wolfsburg - Bayern</t>
  </si>
  <si>
    <t>1 asian -1,75
2 asian -1,5</t>
  </si>
  <si>
    <r>
      <t xml:space="preserve">1-1
</t>
    </r>
    <r>
      <rPr>
        <b/>
        <sz val="10"/>
        <color rgb="FF00B050"/>
        <rFont val="Arial"/>
        <family val="2"/>
      </rPr>
      <t>1-3</t>
    </r>
  </si>
  <si>
    <t>Chelsea - ManU</t>
  </si>
  <si>
    <t>St. Kickers - Freiberg
Friedberg - Gießen</t>
  </si>
  <si>
    <t>2-4
2-2</t>
  </si>
  <si>
    <t>Bahlinger - Spielberg
Schott Mainz - Ludwigshafen</t>
  </si>
  <si>
    <r>
      <t xml:space="preserve">2-0
</t>
    </r>
    <r>
      <rPr>
        <b/>
        <sz val="10"/>
        <color rgb="FFFF0000"/>
        <rFont val="Arial"/>
        <family val="2"/>
      </rPr>
      <t>1-1</t>
    </r>
  </si>
  <si>
    <t>HSV II - Lupo</t>
  </si>
  <si>
    <t>asian</t>
  </si>
  <si>
    <t>90. 1-1</t>
  </si>
  <si>
    <t>Chemie - Krieschow
Inter Leipzig - Bernburg
Brandenburger - TeBe</t>
  </si>
  <si>
    <t>Amteure</t>
  </si>
  <si>
    <t>1
1
2</t>
  </si>
  <si>
    <t>2-1
2-0
1-2</t>
  </si>
  <si>
    <t>Velbert - Bocholt</t>
  </si>
  <si>
    <t>Fulda - Flieden</t>
  </si>
  <si>
    <t>4-2</t>
  </si>
  <si>
    <t>Schott Mainz - Ludwigshafen
Nürnberg - Hoffenheim</t>
  </si>
  <si>
    <t>1
X2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</si>
  <si>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1-3</t>
    </r>
  </si>
  <si>
    <t>Villareal - Atletico</t>
  </si>
  <si>
    <t>1 Karte Atletico</t>
  </si>
  <si>
    <t>Ratingen - Meerbusch</t>
  </si>
  <si>
    <t>Frisia - Strand
Essen - Monheim</t>
  </si>
  <si>
    <t>2
1X</t>
  </si>
  <si>
    <t>0-3
4-1</t>
  </si>
  <si>
    <t>Pinneberg - Wedeler
Türkücu München - Unterföhring</t>
  </si>
  <si>
    <t>2
1</t>
  </si>
  <si>
    <t>1-3
1-0</t>
  </si>
  <si>
    <t>Eibar - Bilbao</t>
  </si>
  <si>
    <t>1 Ecke Bilbao</t>
  </si>
  <si>
    <t>Paderborn II - Siegen</t>
  </si>
  <si>
    <t>3-3</t>
  </si>
  <si>
    <t>Hamburg EB - Teutonia</t>
  </si>
  <si>
    <t>4-3</t>
  </si>
  <si>
    <t>Bergisch - Friesdorf
Schalke II - Schermbeck</t>
  </si>
  <si>
    <t>2-0
2-0</t>
  </si>
  <si>
    <t>Ginsheim - Eddersheim</t>
  </si>
  <si>
    <t>2 asian 0</t>
  </si>
  <si>
    <t>4-1</t>
  </si>
  <si>
    <t>Spelle - Wunstorf
Herne - Gütersloh</t>
  </si>
  <si>
    <t>0-2
1-3</t>
  </si>
  <si>
    <t>Huesca - Espanyol</t>
  </si>
  <si>
    <t>Bears - Patriots
49ers - Rams</t>
  </si>
  <si>
    <t>2 +7,5
2 -6,5</t>
  </si>
  <si>
    <t>31-38
10-39</t>
  </si>
  <si>
    <t>Cavaliers - Hawks</t>
  </si>
  <si>
    <t>NBA</t>
  </si>
  <si>
    <t>1 asian -8</t>
  </si>
  <si>
    <t>111-133</t>
  </si>
  <si>
    <t>Arsenal - Leicester</t>
  </si>
  <si>
    <t>Warrios - Suns</t>
  </si>
  <si>
    <t>1 asian -11,5</t>
  </si>
  <si>
    <t>123-103</t>
  </si>
  <si>
    <t>Athen - Bayern</t>
  </si>
  <si>
    <t>Ecken 2 -4</t>
  </si>
  <si>
    <t>Donetsk - Man City</t>
  </si>
  <si>
    <t>Rom - Moskau</t>
  </si>
  <si>
    <t>1 Gelb Rom</t>
  </si>
  <si>
    <t>Real - Pilsen</t>
  </si>
  <si>
    <t>HC Real</t>
  </si>
  <si>
    <t>ManU - Juve</t>
  </si>
  <si>
    <t>Offenbach - Dreieich</t>
  </si>
  <si>
    <t>Eindhoven - Tottenham</t>
  </si>
  <si>
    <t>Vallecano - Bilbao</t>
  </si>
  <si>
    <t>Liverpool - Belgrad</t>
  </si>
  <si>
    <t>Gala - Schalke</t>
  </si>
  <si>
    <t>over 4,5 Karten</t>
  </si>
  <si>
    <t>4</t>
  </si>
  <si>
    <t>Suns - Lakers</t>
  </si>
  <si>
    <t>NBA-Spieler</t>
  </si>
  <si>
    <t>James over</t>
  </si>
  <si>
    <t>19</t>
  </si>
  <si>
    <t>Svitolina - Wozniacki</t>
  </si>
  <si>
    <t>Tennis</t>
  </si>
  <si>
    <t>Frechen - Hürth</t>
  </si>
  <si>
    <t>Chelsea - BATE</t>
  </si>
  <si>
    <t>Pistons - Cavaliers</t>
  </si>
  <si>
    <t>1 asian -8,5</t>
  </si>
  <si>
    <t>110-103</t>
  </si>
  <si>
    <t>1 Korb</t>
  </si>
  <si>
    <t>Eddersheim - Bad Vilbel</t>
  </si>
  <si>
    <t>4er Kombi</t>
  </si>
  <si>
    <t>1/4</t>
  </si>
  <si>
    <t>Eltersdorf - Erlangen
Siegen - Schalke II</t>
  </si>
  <si>
    <r>
      <t xml:space="preserve">1-2
</t>
    </r>
    <r>
      <rPr>
        <b/>
        <sz val="10"/>
        <color rgb="FF00B050"/>
        <rFont val="Arial"/>
        <family val="2"/>
      </rPr>
      <t>0-1</t>
    </r>
  </si>
  <si>
    <t>Stephens - Pliskova
Mainz - Bayern</t>
  </si>
  <si>
    <t>2-1
1-2</t>
  </si>
  <si>
    <t>Großbardorf - Neumarkt
Wegberg - Siegburg</t>
  </si>
  <si>
    <t>2-0
3-1</t>
  </si>
  <si>
    <t>Bautzen - Nordhausen</t>
  </si>
  <si>
    <t>Todesfelde - Frisia
Emmelshausen - Trier</t>
  </si>
  <si>
    <t>3-1
0-2</t>
  </si>
  <si>
    <t>Lübeck II - VfR Neumünster
Sevilla - Huesca</t>
  </si>
  <si>
    <t xml:space="preserve">Reutlingen - Bahlinger SC </t>
  </si>
  <si>
    <t>2/4</t>
  </si>
  <si>
    <t>Ravensburg - St. Kickers</t>
  </si>
  <si>
    <t>Diefflen - Schott Mainz</t>
  </si>
  <si>
    <t>Leicester - West Ham</t>
  </si>
  <si>
    <t>4 Freistöße</t>
  </si>
  <si>
    <t>Neu-Isenburg - Fulda</t>
  </si>
  <si>
    <t>Friesdorf - Düren</t>
  </si>
  <si>
    <t>2 H2H</t>
  </si>
  <si>
    <t>3-6</t>
  </si>
  <si>
    <t>BW Berlin - Wismar</t>
  </si>
  <si>
    <t>6-0</t>
  </si>
  <si>
    <t>X</t>
  </si>
  <si>
    <t>Hürth - Merten
Vach - Aubstadt
Velbert - Duisburg</t>
  </si>
  <si>
    <t>1
2
1</t>
  </si>
  <si>
    <t>4-0
2-4
7-1</t>
  </si>
  <si>
    <t>Bocholt - Nettetal
Marseille - Paris</t>
  </si>
  <si>
    <t>Staaken - Lichtenberg
Türkü - Pullach
Vichttal - Deutz
Alfter - Bergisch</t>
  </si>
  <si>
    <t>2
1
1
2</t>
  </si>
  <si>
    <r>
      <t xml:space="preserve">1-5
2-0
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2-4</t>
    </r>
  </si>
  <si>
    <t>Hastedt - Oberneuland
Meerbusch - Düssel West</t>
  </si>
  <si>
    <r>
      <t xml:space="preserve">0-3
</t>
    </r>
    <r>
      <rPr>
        <b/>
        <sz val="10"/>
        <color rgb="FFFF0000"/>
        <rFont val="Arial"/>
        <family val="2"/>
      </rPr>
      <t>0-0</t>
    </r>
  </si>
  <si>
    <t>ManU - Everton</t>
  </si>
  <si>
    <t>Barca - Real</t>
  </si>
  <si>
    <t>Marseille - Paris
Rams - Packers</t>
  </si>
  <si>
    <t>Fussball/NFL</t>
  </si>
  <si>
    <t>0-2
29-27</t>
  </si>
  <si>
    <r>
      <t xml:space="preserve">1-2
</t>
    </r>
    <r>
      <rPr>
        <b/>
        <sz val="10"/>
        <color rgb="FF00B050"/>
        <rFont val="Arial"/>
        <family val="2"/>
      </rPr>
      <t>0-2</t>
    </r>
  </si>
  <si>
    <t>3-2
2-1</t>
  </si>
  <si>
    <t>Lazio - Inter</t>
  </si>
  <si>
    <t>Tottenham - City</t>
  </si>
  <si>
    <t>Ulm - Düsseldorf</t>
  </si>
  <si>
    <t>Bills - Patriots
Chemie - Paderborn</t>
  </si>
  <si>
    <t>2 -6,5
2 asien -1,5</t>
  </si>
  <si>
    <t>6-25
0-3</t>
  </si>
  <si>
    <t>Ebro - Valencia</t>
  </si>
  <si>
    <t>2 asian -1 1. Hz</t>
  </si>
  <si>
    <t>0-0</t>
  </si>
  <si>
    <t>Rödinghausen - Bayern</t>
  </si>
  <si>
    <t>Groene Ster - Heerenveen</t>
  </si>
  <si>
    <t>2 asian -3</t>
  </si>
  <si>
    <t>Chelsea - Derby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</si>
</sst>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statistics</a:t>
            </a:r>
            <a:r>
              <a:rPr lang="de-DE" baseline="0"/>
              <a:t> in october (vip group)</a:t>
            </a:r>
            <a:endParaRPr lang="de-DE"/>
          </a:p>
        </c:rich>
      </c:tx>
      <c:layout>
        <c:manualLayout>
          <c:xMode val="edge"/>
          <c:yMode val="edge"/>
          <c:x val="0.27589970467665342"/>
          <c:y val="3.060540509359406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052773997558202E-2"/>
          <c:y val="6.475487439070117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3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71A-4F2C-ABF3-B465BE93520B}"/>
                </c:ext>
              </c:extLst>
            </c:dLbl>
            <c:dLbl>
              <c:idx val="146"/>
              <c:layout>
                <c:manualLayout>
                  <c:x val="-1.1162841154615693E-3"/>
                  <c:y val="-6.458015422490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6-4BE2-9C40-0CEB5F83FB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Oktober!$R$3:$R$149</c:f>
              <c:numCache>
                <c:formatCode>General</c:formatCode>
                <c:ptCount val="147"/>
                <c:pt idx="0">
                  <c:v>1.3499999999999996</c:v>
                </c:pt>
                <c:pt idx="1">
                  <c:v>-1.1500000000000004</c:v>
                </c:pt>
                <c:pt idx="2">
                  <c:v>0.45999999999999952</c:v>
                </c:pt>
                <c:pt idx="3">
                  <c:v>1.6674999999999991</c:v>
                </c:pt>
                <c:pt idx="4">
                  <c:v>0.16749999999999909</c:v>
                </c:pt>
                <c:pt idx="5">
                  <c:v>-4.8325000000000014</c:v>
                </c:pt>
                <c:pt idx="6">
                  <c:v>-5.8325000000000014</c:v>
                </c:pt>
                <c:pt idx="7">
                  <c:v>-7.3325000000000014</c:v>
                </c:pt>
                <c:pt idx="8">
                  <c:v>-5.7225000000000019</c:v>
                </c:pt>
                <c:pt idx="9">
                  <c:v>-4.3725000000000023</c:v>
                </c:pt>
                <c:pt idx="10">
                  <c:v>-7.3725000000000023</c:v>
                </c:pt>
                <c:pt idx="11">
                  <c:v>-5.5725000000000025</c:v>
                </c:pt>
                <c:pt idx="12">
                  <c:v>-4.0100000000000025</c:v>
                </c:pt>
                <c:pt idx="13">
                  <c:v>-2.1500000000000026</c:v>
                </c:pt>
                <c:pt idx="14">
                  <c:v>-3.6500000000000026</c:v>
                </c:pt>
                <c:pt idx="15">
                  <c:v>-5.1500000000000021</c:v>
                </c:pt>
                <c:pt idx="16">
                  <c:v>-3.9425000000000026</c:v>
                </c:pt>
                <c:pt idx="17">
                  <c:v>-6.9425000000000026</c:v>
                </c:pt>
                <c:pt idx="18">
                  <c:v>-0.8525000000000027</c:v>
                </c:pt>
                <c:pt idx="19">
                  <c:v>-2.8525000000000027</c:v>
                </c:pt>
                <c:pt idx="20">
                  <c:v>-3.8525000000000027</c:v>
                </c:pt>
                <c:pt idx="21">
                  <c:v>-5.3525000000000027</c:v>
                </c:pt>
                <c:pt idx="22">
                  <c:v>-5.8525000000000027</c:v>
                </c:pt>
                <c:pt idx="23">
                  <c:v>-4.0325000000000024</c:v>
                </c:pt>
                <c:pt idx="24">
                  <c:v>-0.88250000000000295</c:v>
                </c:pt>
                <c:pt idx="25">
                  <c:v>-1.3825000000000029</c:v>
                </c:pt>
                <c:pt idx="26">
                  <c:v>-2.8825000000000029</c:v>
                </c:pt>
                <c:pt idx="27">
                  <c:v>-1.5075000000000029</c:v>
                </c:pt>
                <c:pt idx="28">
                  <c:v>-0.30000000000000338</c:v>
                </c:pt>
                <c:pt idx="29">
                  <c:v>0.9074999999999962</c:v>
                </c:pt>
                <c:pt idx="30">
                  <c:v>-0.5925000000000038</c:v>
                </c:pt>
                <c:pt idx="31">
                  <c:v>-2.0925000000000038</c:v>
                </c:pt>
                <c:pt idx="32">
                  <c:v>0.50749999999999584</c:v>
                </c:pt>
                <c:pt idx="33">
                  <c:v>1.7149999999999954</c:v>
                </c:pt>
                <c:pt idx="34">
                  <c:v>3.3249999999999953</c:v>
                </c:pt>
                <c:pt idx="35">
                  <c:v>1.8249999999999953</c:v>
                </c:pt>
                <c:pt idx="36">
                  <c:v>2.8449999999999953</c:v>
                </c:pt>
                <c:pt idx="37">
                  <c:v>0.84499999999999531</c:v>
                </c:pt>
                <c:pt idx="38">
                  <c:v>2.0881249999999953</c:v>
                </c:pt>
                <c:pt idx="39">
                  <c:v>4.8881249999999952</c:v>
                </c:pt>
                <c:pt idx="40">
                  <c:v>3.3881249999999952</c:v>
                </c:pt>
                <c:pt idx="41">
                  <c:v>5.8031249999999943</c:v>
                </c:pt>
                <c:pt idx="42">
                  <c:v>9.1181249999999938</c:v>
                </c:pt>
                <c:pt idx="43">
                  <c:v>13.423124999999994</c:v>
                </c:pt>
                <c:pt idx="44">
                  <c:v>18.677624999999992</c:v>
                </c:pt>
                <c:pt idx="45">
                  <c:v>20.027624999999993</c:v>
                </c:pt>
                <c:pt idx="46">
                  <c:v>13.027624999999993</c:v>
                </c:pt>
                <c:pt idx="47">
                  <c:v>15.962624999999992</c:v>
                </c:pt>
                <c:pt idx="48">
                  <c:v>18.377624999999991</c:v>
                </c:pt>
                <c:pt idx="49">
                  <c:v>19.627624999999991</c:v>
                </c:pt>
                <c:pt idx="50">
                  <c:v>21.33262499999999</c:v>
                </c:pt>
                <c:pt idx="51">
                  <c:v>19.33262499999999</c:v>
                </c:pt>
                <c:pt idx="52">
                  <c:v>21.747624999999989</c:v>
                </c:pt>
                <c:pt idx="53">
                  <c:v>20.247624999999989</c:v>
                </c:pt>
                <c:pt idx="54">
                  <c:v>23.663624999999989</c:v>
                </c:pt>
                <c:pt idx="55">
                  <c:v>25.038624999999989</c:v>
                </c:pt>
                <c:pt idx="56">
                  <c:v>22.538624999999989</c:v>
                </c:pt>
                <c:pt idx="57">
                  <c:v>24.483624999999989</c:v>
                </c:pt>
                <c:pt idx="58">
                  <c:v>22.483624999999989</c:v>
                </c:pt>
                <c:pt idx="59">
                  <c:v>21.983624999999989</c:v>
                </c:pt>
                <c:pt idx="60">
                  <c:v>24.106624999999987</c:v>
                </c:pt>
                <c:pt idx="61">
                  <c:v>22.606624999999987</c:v>
                </c:pt>
                <c:pt idx="62">
                  <c:v>19.106624999999987</c:v>
                </c:pt>
                <c:pt idx="63">
                  <c:v>20.428124999999987</c:v>
                </c:pt>
                <c:pt idx="64">
                  <c:v>18.928124999999987</c:v>
                </c:pt>
                <c:pt idx="65">
                  <c:v>16.928124999999987</c:v>
                </c:pt>
                <c:pt idx="66">
                  <c:v>14.928124999999987</c:v>
                </c:pt>
                <c:pt idx="67">
                  <c:v>13.428124999999987</c:v>
                </c:pt>
                <c:pt idx="68">
                  <c:v>11.428124999999987</c:v>
                </c:pt>
                <c:pt idx="69">
                  <c:v>8.4281249999999872</c:v>
                </c:pt>
                <c:pt idx="70">
                  <c:v>6.9281249999999872</c:v>
                </c:pt>
                <c:pt idx="71">
                  <c:v>8.6806249999999867</c:v>
                </c:pt>
                <c:pt idx="72">
                  <c:v>11.430624999999987</c:v>
                </c:pt>
                <c:pt idx="73">
                  <c:v>12.940624999999986</c:v>
                </c:pt>
                <c:pt idx="74">
                  <c:v>13.840624999999987</c:v>
                </c:pt>
                <c:pt idx="75">
                  <c:v>12.840624999999987</c:v>
                </c:pt>
                <c:pt idx="76">
                  <c:v>14.048124999999986</c:v>
                </c:pt>
                <c:pt idx="77">
                  <c:v>11.548124999999986</c:v>
                </c:pt>
                <c:pt idx="78">
                  <c:v>9.5481249999999864</c:v>
                </c:pt>
                <c:pt idx="79">
                  <c:v>7.5481249999999864</c:v>
                </c:pt>
                <c:pt idx="80">
                  <c:v>8.8581249999999869</c:v>
                </c:pt>
                <c:pt idx="81">
                  <c:v>10.008124999999987</c:v>
                </c:pt>
                <c:pt idx="82">
                  <c:v>11.457874999999987</c:v>
                </c:pt>
                <c:pt idx="83">
                  <c:v>9.9578749999999872</c:v>
                </c:pt>
                <c:pt idx="84">
                  <c:v>8.4578749999999872</c:v>
                </c:pt>
                <c:pt idx="85">
                  <c:v>10.557874999999987</c:v>
                </c:pt>
                <c:pt idx="86">
                  <c:v>11.447874999999987</c:v>
                </c:pt>
                <c:pt idx="87">
                  <c:v>13.167874999999988</c:v>
                </c:pt>
                <c:pt idx="88">
                  <c:v>11.667874999999988</c:v>
                </c:pt>
                <c:pt idx="89">
                  <c:v>10.667874999999988</c:v>
                </c:pt>
                <c:pt idx="90">
                  <c:v>9.667874999999988</c:v>
                </c:pt>
                <c:pt idx="91">
                  <c:v>12.397874999999988</c:v>
                </c:pt>
                <c:pt idx="92">
                  <c:v>10.897874999999988</c:v>
                </c:pt>
                <c:pt idx="93">
                  <c:v>9.8978749999999884</c:v>
                </c:pt>
                <c:pt idx="94">
                  <c:v>11.390374999999988</c:v>
                </c:pt>
                <c:pt idx="95">
                  <c:v>12.920374999999989</c:v>
                </c:pt>
                <c:pt idx="96">
                  <c:v>11.420374999999989</c:v>
                </c:pt>
                <c:pt idx="97">
                  <c:v>12.840374999999989</c:v>
                </c:pt>
                <c:pt idx="98">
                  <c:v>14.04037499999999</c:v>
                </c:pt>
                <c:pt idx="99">
                  <c:v>15.840374999999991</c:v>
                </c:pt>
                <c:pt idx="100">
                  <c:v>17.820374999999991</c:v>
                </c:pt>
                <c:pt idx="101">
                  <c:v>16.320374999999991</c:v>
                </c:pt>
                <c:pt idx="102">
                  <c:v>14.320374999999991</c:v>
                </c:pt>
                <c:pt idx="103">
                  <c:v>15.527874999999991</c:v>
                </c:pt>
                <c:pt idx="104">
                  <c:v>13.527874999999991</c:v>
                </c:pt>
                <c:pt idx="105">
                  <c:v>15.13787499999999</c:v>
                </c:pt>
                <c:pt idx="106">
                  <c:v>13.63787499999999</c:v>
                </c:pt>
                <c:pt idx="107">
                  <c:v>12.13787499999999</c:v>
                </c:pt>
                <c:pt idx="108">
                  <c:v>10.63787499999999</c:v>
                </c:pt>
                <c:pt idx="109">
                  <c:v>8.6378749999999904</c:v>
                </c:pt>
                <c:pt idx="110">
                  <c:v>9.8378749999999897</c:v>
                </c:pt>
                <c:pt idx="111">
                  <c:v>9.8378749999999897</c:v>
                </c:pt>
                <c:pt idx="112">
                  <c:v>11.045374999999989</c:v>
                </c:pt>
                <c:pt idx="113">
                  <c:v>9.5453749999999893</c:v>
                </c:pt>
                <c:pt idx="114">
                  <c:v>7.5453749999999893</c:v>
                </c:pt>
                <c:pt idx="115">
                  <c:v>7.0453749999999893</c:v>
                </c:pt>
                <c:pt idx="116">
                  <c:v>4.0453749999999893</c:v>
                </c:pt>
                <c:pt idx="117">
                  <c:v>6.2453749999999895</c:v>
                </c:pt>
                <c:pt idx="118">
                  <c:v>9.5253749999999897</c:v>
                </c:pt>
                <c:pt idx="119">
                  <c:v>7.5253749999999897</c:v>
                </c:pt>
                <c:pt idx="120">
                  <c:v>9.5203749999999907</c:v>
                </c:pt>
                <c:pt idx="121">
                  <c:v>12.520374999999991</c:v>
                </c:pt>
                <c:pt idx="122">
                  <c:v>11.520374999999991</c:v>
                </c:pt>
                <c:pt idx="123">
                  <c:v>11.020374999999991</c:v>
                </c:pt>
                <c:pt idx="124">
                  <c:v>9.5203749999999907</c:v>
                </c:pt>
                <c:pt idx="125">
                  <c:v>14.320374999999991</c:v>
                </c:pt>
                <c:pt idx="126">
                  <c:v>12.320374999999991</c:v>
                </c:pt>
                <c:pt idx="127">
                  <c:v>15.920374999999991</c:v>
                </c:pt>
                <c:pt idx="128">
                  <c:v>17.170374999999993</c:v>
                </c:pt>
                <c:pt idx="129">
                  <c:v>19.034874999999992</c:v>
                </c:pt>
                <c:pt idx="130">
                  <c:v>18.634874999999994</c:v>
                </c:pt>
                <c:pt idx="131">
                  <c:v>19.696374999999993</c:v>
                </c:pt>
                <c:pt idx="132">
                  <c:v>17.696374999999993</c:v>
                </c:pt>
                <c:pt idx="133">
                  <c:v>17.196374999999993</c:v>
                </c:pt>
                <c:pt idx="134">
                  <c:v>16.196374999999993</c:v>
                </c:pt>
                <c:pt idx="135">
                  <c:v>17.546374999999991</c:v>
                </c:pt>
                <c:pt idx="136">
                  <c:v>15.546374999999991</c:v>
                </c:pt>
                <c:pt idx="137">
                  <c:v>17.344374999999992</c:v>
                </c:pt>
                <c:pt idx="138">
                  <c:v>18.551874999999992</c:v>
                </c:pt>
                <c:pt idx="139">
                  <c:v>19.759374999999991</c:v>
                </c:pt>
                <c:pt idx="140">
                  <c:v>22.939374999999991</c:v>
                </c:pt>
                <c:pt idx="141">
                  <c:v>25.079374999999992</c:v>
                </c:pt>
                <c:pt idx="142">
                  <c:v>23.579374999999992</c:v>
                </c:pt>
                <c:pt idx="143">
                  <c:v>22.079374999999992</c:v>
                </c:pt>
                <c:pt idx="144">
                  <c:v>20.579374999999992</c:v>
                </c:pt>
                <c:pt idx="145">
                  <c:v>19.079374999999992</c:v>
                </c:pt>
                <c:pt idx="146">
                  <c:v>20.286874999999991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2066925</xdr:colOff>
      <xdr:row>149</xdr:row>
      <xdr:rowOff>123825</xdr:rowOff>
    </xdr:from>
    <xdr:to>
      <xdr:col>12</xdr:col>
      <xdr:colOff>276225</xdr:colOff>
      <xdr:row>175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9"/>
  <sheetViews>
    <sheetView tabSelected="1" topLeftCell="A136" zoomScaleNormal="100" workbookViewId="0">
      <selection activeCell="N158" sqref="N158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2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20.85546875" style="1" customWidth="1"/>
    <col min="12" max="245" width="9.140625" style="2" customWidth="1"/>
  </cols>
  <sheetData>
    <row r="1" spans="1:245" s="23" customFormat="1" ht="12.75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21</v>
      </c>
      <c r="F1" s="15" t="s">
        <v>4</v>
      </c>
      <c r="G1" s="15" t="s">
        <v>24</v>
      </c>
      <c r="H1" s="15" t="s">
        <v>5</v>
      </c>
      <c r="I1" s="15"/>
      <c r="J1" s="16" t="s">
        <v>6</v>
      </c>
      <c r="K1" s="16"/>
      <c r="L1" s="16" t="s">
        <v>18</v>
      </c>
      <c r="M1" s="15" t="s">
        <v>7</v>
      </c>
      <c r="N1" s="15" t="s">
        <v>22</v>
      </c>
      <c r="O1" s="15" t="s">
        <v>8</v>
      </c>
      <c r="P1" s="15" t="s">
        <v>9</v>
      </c>
      <c r="Q1" s="15" t="s">
        <v>19</v>
      </c>
      <c r="R1" s="25" t="s">
        <v>10</v>
      </c>
      <c r="S1" s="26" t="s">
        <v>11</v>
      </c>
      <c r="T1" s="27" t="s">
        <v>12</v>
      </c>
      <c r="U1" s="20" t="s">
        <v>13</v>
      </c>
      <c r="V1" s="21" t="s">
        <v>20</v>
      </c>
      <c r="W1" s="22" t="s">
        <v>21</v>
      </c>
    </row>
    <row r="2" spans="1:245" s="23" customFormat="1" ht="12.75" x14ac:dyDescent="0.2">
      <c r="A2" s="15"/>
      <c r="B2" s="15"/>
      <c r="C2" s="15"/>
      <c r="D2" s="15"/>
      <c r="E2" s="15"/>
      <c r="F2" s="15"/>
      <c r="G2" s="15"/>
      <c r="H2" s="15"/>
      <c r="I2" s="15"/>
      <c r="J2" s="16"/>
      <c r="K2" s="16"/>
      <c r="L2" s="16"/>
      <c r="M2" s="15"/>
      <c r="N2" s="15"/>
      <c r="O2" s="15"/>
      <c r="P2" s="15"/>
      <c r="Q2" s="15"/>
      <c r="R2" s="17">
        <v>0</v>
      </c>
      <c r="S2" s="18"/>
      <c r="T2" s="19"/>
      <c r="U2" s="20"/>
      <c r="V2" s="24"/>
      <c r="W2" s="24"/>
    </row>
    <row r="3" spans="1:245" ht="16.5" customHeight="1" x14ac:dyDescent="0.2">
      <c r="A3" s="3">
        <v>1</v>
      </c>
      <c r="B3" s="4">
        <v>43374</v>
      </c>
      <c r="C3" s="3" t="s">
        <v>49</v>
      </c>
      <c r="D3" s="3" t="s">
        <v>28</v>
      </c>
      <c r="E3" s="3">
        <v>1</v>
      </c>
      <c r="F3" s="3">
        <v>1</v>
      </c>
      <c r="G3" s="3" t="s">
        <v>25</v>
      </c>
      <c r="H3" s="3" t="s">
        <v>26</v>
      </c>
      <c r="I3" s="3" t="s">
        <v>14</v>
      </c>
      <c r="J3" s="14" t="s">
        <v>23</v>
      </c>
      <c r="K3" s="28"/>
      <c r="L3" s="6" t="s">
        <v>17</v>
      </c>
      <c r="M3" s="7">
        <v>2</v>
      </c>
      <c r="N3" s="7">
        <v>1.5</v>
      </c>
      <c r="O3" s="8" t="s">
        <v>23</v>
      </c>
      <c r="P3" s="7">
        <f>N3</f>
        <v>1.5</v>
      </c>
      <c r="Q3" s="32">
        <f>IF(AND(L3="1",O3="ja"),(N3*M3*0.95)-N3,IF(AND(L3="1",O3="nein"),N3*M3-N3,-N3))</f>
        <v>1.3499999999999996</v>
      </c>
      <c r="R3" s="9">
        <f>Q3</f>
        <v>1.3499999999999996</v>
      </c>
      <c r="S3" s="10">
        <f>P3+R3</f>
        <v>2.8499999999999996</v>
      </c>
      <c r="T3" s="11">
        <f>V3/W3</f>
        <v>1</v>
      </c>
      <c r="U3" s="12">
        <f>((S3-P3)/P3)*100%</f>
        <v>0.8999999999999998</v>
      </c>
      <c r="V3" s="1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43375</v>
      </c>
      <c r="C4" s="3" t="s">
        <v>50</v>
      </c>
      <c r="D4" s="3" t="s">
        <v>39</v>
      </c>
      <c r="E4" s="3">
        <v>1</v>
      </c>
      <c r="F4" s="3" t="s">
        <v>51</v>
      </c>
      <c r="G4" s="3" t="s">
        <v>40</v>
      </c>
      <c r="H4" s="3" t="s">
        <v>37</v>
      </c>
      <c r="I4" s="3" t="s">
        <v>14</v>
      </c>
      <c r="J4" s="5" t="s">
        <v>44</v>
      </c>
      <c r="K4" s="28"/>
      <c r="L4" s="6" t="s">
        <v>16</v>
      </c>
      <c r="M4" s="7">
        <v>1.95</v>
      </c>
      <c r="N4" s="7">
        <v>2.5</v>
      </c>
      <c r="O4" s="8" t="s">
        <v>15</v>
      </c>
      <c r="P4" s="7">
        <f>P3+N4</f>
        <v>4</v>
      </c>
      <c r="Q4" s="34">
        <f>IF(AND(L4="1",O4="ja"),(N4*M4*0.95)-N4,IF(AND(L4="1",O4="nein"),N4*M4-N4,-N4))</f>
        <v>-2.5</v>
      </c>
      <c r="R4" s="9">
        <f>R3+Q4</f>
        <v>-1.1500000000000004</v>
      </c>
      <c r="S4" s="10">
        <f>P4+R4</f>
        <v>2.8499999999999996</v>
      </c>
      <c r="T4" s="11">
        <f>V4/W4</f>
        <v>0.5</v>
      </c>
      <c r="U4" s="12">
        <f>((S4-P4)/P4)*100%</f>
        <v>-0.28750000000000009</v>
      </c>
      <c r="V4" s="13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43375</v>
      </c>
      <c r="C5" s="3" t="s">
        <v>52</v>
      </c>
      <c r="D5" s="3" t="s">
        <v>28</v>
      </c>
      <c r="E5" s="3">
        <v>1</v>
      </c>
      <c r="F5" s="3">
        <v>1</v>
      </c>
      <c r="G5" s="3" t="s">
        <v>25</v>
      </c>
      <c r="H5" s="3" t="s">
        <v>26</v>
      </c>
      <c r="I5" s="3" t="s">
        <v>14</v>
      </c>
      <c r="J5" s="14" t="s">
        <v>23</v>
      </c>
      <c r="K5" s="28"/>
      <c r="L5" s="6" t="s">
        <v>17</v>
      </c>
      <c r="M5" s="7">
        <v>1.9</v>
      </c>
      <c r="N5" s="7">
        <v>2</v>
      </c>
      <c r="O5" s="8" t="s">
        <v>23</v>
      </c>
      <c r="P5" s="7">
        <f>P4+N5</f>
        <v>6</v>
      </c>
      <c r="Q5" s="32">
        <f>IF(AND(L5="1",O5="ja"),(N5*M5*0.95)-N5,IF(AND(L5="1",O5="nein"),N5*M5-N5,-N5))</f>
        <v>1.6099999999999999</v>
      </c>
      <c r="R5" s="9">
        <f>R4+Q5</f>
        <v>0.45999999999999952</v>
      </c>
      <c r="S5" s="10">
        <f>P5+R5</f>
        <v>6.4599999999999991</v>
      </c>
      <c r="T5" s="11">
        <f>V5/W5</f>
        <v>0.66666666666666663</v>
      </c>
      <c r="U5" s="12">
        <f>((S5-P5)/P5)*100%</f>
        <v>7.6666666666666508E-2</v>
      </c>
      <c r="V5" s="13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" customHeight="1" x14ac:dyDescent="0.2">
      <c r="A6" s="3">
        <v>4</v>
      </c>
      <c r="B6" s="4">
        <v>43375</v>
      </c>
      <c r="C6" s="3" t="s">
        <v>53</v>
      </c>
      <c r="D6" s="3" t="s">
        <v>28</v>
      </c>
      <c r="E6" s="3">
        <v>1</v>
      </c>
      <c r="F6" s="3">
        <v>1</v>
      </c>
      <c r="G6" s="3" t="s">
        <v>25</v>
      </c>
      <c r="H6" s="3" t="s">
        <v>26</v>
      </c>
      <c r="I6" s="3" t="s">
        <v>14</v>
      </c>
      <c r="J6" s="14" t="s">
        <v>23</v>
      </c>
      <c r="K6" s="28"/>
      <c r="L6" s="6" t="s">
        <v>17</v>
      </c>
      <c r="M6" s="7">
        <v>1.9</v>
      </c>
      <c r="N6" s="7">
        <v>1.5</v>
      </c>
      <c r="O6" s="8" t="s">
        <v>23</v>
      </c>
      <c r="P6" s="7">
        <f t="shared" ref="P6:P69" si="0">P5+N6</f>
        <v>7.5</v>
      </c>
      <c r="Q6" s="32">
        <f t="shared" ref="Q6:Q69" si="1">IF(AND(L6="1",O6="ja"),(N6*M6*0.95)-N6,IF(AND(L6="1",O6="nein"),N6*M6-N6,-N6))</f>
        <v>1.2074999999999996</v>
      </c>
      <c r="R6" s="9">
        <f t="shared" ref="R6:R69" si="2">R5+Q6</f>
        <v>1.6674999999999991</v>
      </c>
      <c r="S6" s="10">
        <f t="shared" ref="S6:S69" si="3">P6+R6</f>
        <v>9.1674999999999986</v>
      </c>
      <c r="T6" s="11">
        <f t="shared" ref="T6:T69" si="4">V6/W6</f>
        <v>0.75</v>
      </c>
      <c r="U6" s="12">
        <f t="shared" ref="U6:U69" si="5">((S6-P6)/P6)*100%</f>
        <v>0.22233333333333316</v>
      </c>
      <c r="V6" s="13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4.25" customHeight="1" x14ac:dyDescent="0.2">
      <c r="A7" s="3">
        <v>5</v>
      </c>
      <c r="B7" s="4">
        <v>43375</v>
      </c>
      <c r="C7" s="3" t="s">
        <v>54</v>
      </c>
      <c r="D7" s="3" t="s">
        <v>28</v>
      </c>
      <c r="E7" s="3">
        <v>1</v>
      </c>
      <c r="F7" s="3">
        <v>1</v>
      </c>
      <c r="G7" s="3" t="s">
        <v>40</v>
      </c>
      <c r="H7" s="3" t="s">
        <v>26</v>
      </c>
      <c r="I7" s="3" t="s">
        <v>14</v>
      </c>
      <c r="J7" s="5" t="s">
        <v>15</v>
      </c>
      <c r="K7" s="28"/>
      <c r="L7" s="6" t="s">
        <v>16</v>
      </c>
      <c r="M7" s="7">
        <v>1.83</v>
      </c>
      <c r="N7" s="7">
        <v>1.5</v>
      </c>
      <c r="O7" s="8" t="s">
        <v>23</v>
      </c>
      <c r="P7" s="7">
        <f t="shared" si="0"/>
        <v>9</v>
      </c>
      <c r="Q7" s="33">
        <f t="shared" si="1"/>
        <v>-1.5</v>
      </c>
      <c r="R7" s="9">
        <f t="shared" si="2"/>
        <v>0.16749999999999909</v>
      </c>
      <c r="S7" s="10">
        <f t="shared" si="3"/>
        <v>9.1674999999999986</v>
      </c>
      <c r="T7" s="11">
        <f t="shared" si="4"/>
        <v>0.6</v>
      </c>
      <c r="U7" s="12">
        <f t="shared" si="5"/>
        <v>1.861111111111096E-2</v>
      </c>
      <c r="V7" s="13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43376</v>
      </c>
      <c r="C8" s="3" t="s">
        <v>55</v>
      </c>
      <c r="D8" s="3" t="s">
        <v>32</v>
      </c>
      <c r="E8" s="3">
        <v>1</v>
      </c>
      <c r="F8" s="3" t="s">
        <v>48</v>
      </c>
      <c r="G8" s="3" t="s">
        <v>27</v>
      </c>
      <c r="H8" s="3" t="s">
        <v>37</v>
      </c>
      <c r="I8" s="3" t="s">
        <v>14</v>
      </c>
      <c r="J8" s="5" t="s">
        <v>31</v>
      </c>
      <c r="K8" s="28"/>
      <c r="L8" s="6" t="s">
        <v>16</v>
      </c>
      <c r="M8" s="7">
        <v>1.81</v>
      </c>
      <c r="N8" s="7">
        <v>5</v>
      </c>
      <c r="O8" s="8" t="s">
        <v>23</v>
      </c>
      <c r="P8" s="7">
        <f t="shared" si="0"/>
        <v>14</v>
      </c>
      <c r="Q8" s="33">
        <f t="shared" si="1"/>
        <v>-5</v>
      </c>
      <c r="R8" s="9">
        <f t="shared" si="2"/>
        <v>-4.8325000000000014</v>
      </c>
      <c r="S8" s="10">
        <f t="shared" si="3"/>
        <v>9.1674999999999986</v>
      </c>
      <c r="T8" s="11">
        <f t="shared" si="4"/>
        <v>0.5</v>
      </c>
      <c r="U8" s="12">
        <f t="shared" si="5"/>
        <v>-0.3451785714285715</v>
      </c>
      <c r="V8" s="13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43376</v>
      </c>
      <c r="C9" s="3" t="s">
        <v>55</v>
      </c>
      <c r="D9" s="3" t="s">
        <v>32</v>
      </c>
      <c r="E9" s="3">
        <v>1</v>
      </c>
      <c r="F9" s="3" t="s">
        <v>56</v>
      </c>
      <c r="G9" s="3" t="s">
        <v>27</v>
      </c>
      <c r="H9" s="3" t="s">
        <v>57</v>
      </c>
      <c r="I9" s="3" t="s">
        <v>14</v>
      </c>
      <c r="J9" s="5" t="s">
        <v>31</v>
      </c>
      <c r="K9" s="28"/>
      <c r="L9" s="6" t="s">
        <v>16</v>
      </c>
      <c r="M9" s="7">
        <v>2.63</v>
      </c>
      <c r="N9" s="7">
        <v>1</v>
      </c>
      <c r="O9" s="8" t="s">
        <v>23</v>
      </c>
      <c r="P9" s="7">
        <f t="shared" si="0"/>
        <v>15</v>
      </c>
      <c r="Q9" s="33">
        <f t="shared" si="1"/>
        <v>-1</v>
      </c>
      <c r="R9" s="9">
        <f t="shared" si="2"/>
        <v>-5.8325000000000014</v>
      </c>
      <c r="S9" s="10">
        <f t="shared" si="3"/>
        <v>9.1674999999999986</v>
      </c>
      <c r="T9" s="11">
        <f t="shared" si="4"/>
        <v>0.42857142857142855</v>
      </c>
      <c r="U9" s="12">
        <f t="shared" si="5"/>
        <v>-0.38883333333333342</v>
      </c>
      <c r="V9" s="13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43376</v>
      </c>
      <c r="C10" s="3" t="s">
        <v>58</v>
      </c>
      <c r="D10" s="3" t="s">
        <v>32</v>
      </c>
      <c r="E10" s="3">
        <v>2</v>
      </c>
      <c r="F10" s="3" t="s">
        <v>34</v>
      </c>
      <c r="G10" s="3" t="s">
        <v>25</v>
      </c>
      <c r="H10" s="3" t="s">
        <v>26</v>
      </c>
      <c r="I10" s="3" t="s">
        <v>14</v>
      </c>
      <c r="J10" s="14" t="s">
        <v>59</v>
      </c>
      <c r="K10" s="28"/>
      <c r="L10" s="6" t="s">
        <v>16</v>
      </c>
      <c r="M10" s="7">
        <v>2.27</v>
      </c>
      <c r="N10" s="7">
        <v>1.5</v>
      </c>
      <c r="O10" s="8" t="s">
        <v>23</v>
      </c>
      <c r="P10" s="7">
        <f t="shared" si="0"/>
        <v>16.5</v>
      </c>
      <c r="Q10" s="33">
        <f t="shared" si="1"/>
        <v>-1.5</v>
      </c>
      <c r="R10" s="9">
        <f t="shared" si="2"/>
        <v>-7.3325000000000014</v>
      </c>
      <c r="S10" s="10">
        <f t="shared" si="3"/>
        <v>9.1674999999999986</v>
      </c>
      <c r="T10" s="11">
        <f t="shared" si="4"/>
        <v>0.375</v>
      </c>
      <c r="U10" s="12">
        <f t="shared" si="5"/>
        <v>-0.44439393939393945</v>
      </c>
      <c r="V10" s="13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43376</v>
      </c>
      <c r="C11" s="3" t="s">
        <v>60</v>
      </c>
      <c r="D11" s="3" t="s">
        <v>32</v>
      </c>
      <c r="E11" s="3">
        <v>1</v>
      </c>
      <c r="F11" s="3" t="s">
        <v>61</v>
      </c>
      <c r="G11" s="3" t="s">
        <v>25</v>
      </c>
      <c r="H11" s="3" t="s">
        <v>26</v>
      </c>
      <c r="I11" s="3" t="s">
        <v>14</v>
      </c>
      <c r="J11" s="14" t="s">
        <v>36</v>
      </c>
      <c r="K11" s="28"/>
      <c r="L11" s="6" t="s">
        <v>17</v>
      </c>
      <c r="M11" s="7">
        <v>1.9</v>
      </c>
      <c r="N11" s="7">
        <v>2</v>
      </c>
      <c r="O11" s="8" t="s">
        <v>23</v>
      </c>
      <c r="P11" s="7">
        <f t="shared" si="0"/>
        <v>18.5</v>
      </c>
      <c r="Q11" s="32">
        <f t="shared" si="1"/>
        <v>1.6099999999999999</v>
      </c>
      <c r="R11" s="9">
        <f t="shared" si="2"/>
        <v>-5.7225000000000019</v>
      </c>
      <c r="S11" s="10">
        <f t="shared" si="3"/>
        <v>12.777499999999998</v>
      </c>
      <c r="T11" s="11">
        <f t="shared" si="4"/>
        <v>0.44444444444444442</v>
      </c>
      <c r="U11" s="12">
        <f t="shared" si="5"/>
        <v>-0.30932432432432444</v>
      </c>
      <c r="V11" s="13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43376</v>
      </c>
      <c r="C12" s="3" t="s">
        <v>62</v>
      </c>
      <c r="D12" s="3" t="s">
        <v>28</v>
      </c>
      <c r="E12" s="3">
        <v>1</v>
      </c>
      <c r="F12" s="3">
        <v>1</v>
      </c>
      <c r="G12" s="3" t="s">
        <v>25</v>
      </c>
      <c r="H12" s="3" t="s">
        <v>26</v>
      </c>
      <c r="I12" s="3" t="s">
        <v>14</v>
      </c>
      <c r="J12" s="14" t="s">
        <v>23</v>
      </c>
      <c r="K12" s="28"/>
      <c r="L12" s="6" t="s">
        <v>17</v>
      </c>
      <c r="M12" s="7">
        <v>2</v>
      </c>
      <c r="N12" s="7">
        <v>1.5</v>
      </c>
      <c r="O12" s="8" t="s">
        <v>23</v>
      </c>
      <c r="P12" s="7">
        <f t="shared" si="0"/>
        <v>20</v>
      </c>
      <c r="Q12" s="32">
        <f t="shared" si="1"/>
        <v>1.3499999999999996</v>
      </c>
      <c r="R12" s="9">
        <f t="shared" si="2"/>
        <v>-4.3725000000000023</v>
      </c>
      <c r="S12" s="10">
        <f t="shared" si="3"/>
        <v>15.627499999999998</v>
      </c>
      <c r="T12" s="11">
        <f t="shared" si="4"/>
        <v>0.5</v>
      </c>
      <c r="U12" s="12">
        <f t="shared" si="5"/>
        <v>-0.21862500000000012</v>
      </c>
      <c r="V12" s="13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43376</v>
      </c>
      <c r="C13" s="3" t="s">
        <v>63</v>
      </c>
      <c r="D13" s="3" t="s">
        <v>28</v>
      </c>
      <c r="E13" s="3">
        <v>1</v>
      </c>
      <c r="F13" s="3">
        <v>1</v>
      </c>
      <c r="G13" s="3" t="s">
        <v>25</v>
      </c>
      <c r="H13" s="3" t="s">
        <v>26</v>
      </c>
      <c r="I13" s="3" t="s">
        <v>14</v>
      </c>
      <c r="J13" s="5" t="s">
        <v>15</v>
      </c>
      <c r="K13" s="28" t="s">
        <v>64</v>
      </c>
      <c r="L13" s="6" t="s">
        <v>16</v>
      </c>
      <c r="M13" s="7">
        <v>1.9</v>
      </c>
      <c r="N13" s="7">
        <v>3</v>
      </c>
      <c r="O13" s="8" t="s">
        <v>23</v>
      </c>
      <c r="P13" s="7">
        <f t="shared" si="0"/>
        <v>23</v>
      </c>
      <c r="Q13" s="33">
        <f t="shared" si="1"/>
        <v>-3</v>
      </c>
      <c r="R13" s="9">
        <f t="shared" si="2"/>
        <v>-7.3725000000000023</v>
      </c>
      <c r="S13" s="10">
        <f t="shared" si="3"/>
        <v>15.627499999999998</v>
      </c>
      <c r="T13" s="11">
        <f t="shared" si="4"/>
        <v>0.45454545454545453</v>
      </c>
      <c r="U13" s="12">
        <f t="shared" si="5"/>
        <v>-0.32054347826086965</v>
      </c>
      <c r="V13" s="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43376</v>
      </c>
      <c r="C14" s="3" t="s">
        <v>65</v>
      </c>
      <c r="D14" s="3" t="s">
        <v>32</v>
      </c>
      <c r="E14" s="3">
        <v>2</v>
      </c>
      <c r="F14" s="3" t="s">
        <v>66</v>
      </c>
      <c r="G14" s="3" t="s">
        <v>27</v>
      </c>
      <c r="H14" s="3" t="s">
        <v>37</v>
      </c>
      <c r="I14" s="3" t="s">
        <v>14</v>
      </c>
      <c r="J14" s="14" t="s">
        <v>67</v>
      </c>
      <c r="K14" s="28"/>
      <c r="L14" s="6" t="s">
        <v>17</v>
      </c>
      <c r="M14" s="7">
        <v>2.8</v>
      </c>
      <c r="N14" s="7">
        <v>1</v>
      </c>
      <c r="O14" s="8" t="s">
        <v>15</v>
      </c>
      <c r="P14" s="7">
        <f t="shared" si="0"/>
        <v>24</v>
      </c>
      <c r="Q14" s="32">
        <f t="shared" si="1"/>
        <v>1.7999999999999998</v>
      </c>
      <c r="R14" s="9">
        <f t="shared" si="2"/>
        <v>-5.5725000000000025</v>
      </c>
      <c r="S14" s="10">
        <f t="shared" si="3"/>
        <v>18.427499999999998</v>
      </c>
      <c r="T14" s="11">
        <f t="shared" si="4"/>
        <v>0.5</v>
      </c>
      <c r="U14" s="12">
        <f t="shared" si="5"/>
        <v>-0.23218750000000007</v>
      </c>
      <c r="V14" s="13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43376</v>
      </c>
      <c r="C15" s="3" t="s">
        <v>68</v>
      </c>
      <c r="D15" s="3" t="s">
        <v>32</v>
      </c>
      <c r="E15" s="3">
        <v>1</v>
      </c>
      <c r="F15" s="3" t="s">
        <v>46</v>
      </c>
      <c r="G15" s="3" t="s">
        <v>27</v>
      </c>
      <c r="H15" s="3" t="s">
        <v>26</v>
      </c>
      <c r="I15" s="3" t="s">
        <v>30</v>
      </c>
      <c r="J15" s="14" t="s">
        <v>41</v>
      </c>
      <c r="K15" s="28"/>
      <c r="L15" s="6" t="s">
        <v>17</v>
      </c>
      <c r="M15" s="7">
        <v>1.875</v>
      </c>
      <c r="N15" s="7">
        <v>2</v>
      </c>
      <c r="O15" s="8" t="s">
        <v>23</v>
      </c>
      <c r="P15" s="7">
        <f t="shared" si="0"/>
        <v>26</v>
      </c>
      <c r="Q15" s="32">
        <f t="shared" si="1"/>
        <v>1.5625</v>
      </c>
      <c r="R15" s="9">
        <f t="shared" si="2"/>
        <v>-4.0100000000000025</v>
      </c>
      <c r="S15" s="10">
        <f t="shared" si="3"/>
        <v>21.99</v>
      </c>
      <c r="T15" s="11">
        <f t="shared" si="4"/>
        <v>0.53846153846153844</v>
      </c>
      <c r="U15" s="12">
        <f t="shared" si="5"/>
        <v>-0.15423076923076928</v>
      </c>
      <c r="V15" s="13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43376</v>
      </c>
      <c r="C16" s="3" t="s">
        <v>69</v>
      </c>
      <c r="D16" s="3" t="s">
        <v>39</v>
      </c>
      <c r="E16" s="3">
        <v>2</v>
      </c>
      <c r="F16" s="3" t="s">
        <v>70</v>
      </c>
      <c r="G16" s="3" t="s">
        <v>27</v>
      </c>
      <c r="H16" s="3" t="s">
        <v>37</v>
      </c>
      <c r="I16" s="3" t="s">
        <v>14</v>
      </c>
      <c r="J16" s="14" t="s">
        <v>71</v>
      </c>
      <c r="K16" s="28"/>
      <c r="L16" s="6" t="s">
        <v>17</v>
      </c>
      <c r="M16" s="7">
        <v>1.93</v>
      </c>
      <c r="N16" s="7">
        <v>2</v>
      </c>
      <c r="O16" s="8" t="s">
        <v>15</v>
      </c>
      <c r="P16" s="7">
        <f t="shared" si="0"/>
        <v>28</v>
      </c>
      <c r="Q16" s="32">
        <f t="shared" si="1"/>
        <v>1.8599999999999999</v>
      </c>
      <c r="R16" s="9">
        <f t="shared" si="2"/>
        <v>-2.1500000000000026</v>
      </c>
      <c r="S16" s="10">
        <f t="shared" si="3"/>
        <v>25.849999999999998</v>
      </c>
      <c r="T16" s="11">
        <f t="shared" si="4"/>
        <v>0.5714285714285714</v>
      </c>
      <c r="U16" s="12">
        <f t="shared" si="5"/>
        <v>-7.678571428571436E-2</v>
      </c>
      <c r="V16" s="13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43376</v>
      </c>
      <c r="C17" s="3" t="s">
        <v>72</v>
      </c>
      <c r="D17" s="3" t="s">
        <v>28</v>
      </c>
      <c r="E17" s="3">
        <v>1</v>
      </c>
      <c r="F17" s="3">
        <v>1</v>
      </c>
      <c r="G17" s="3" t="s">
        <v>25</v>
      </c>
      <c r="H17" s="3" t="s">
        <v>26</v>
      </c>
      <c r="I17" s="3" t="s">
        <v>14</v>
      </c>
      <c r="J17" s="5" t="s">
        <v>15</v>
      </c>
      <c r="K17" s="28" t="s">
        <v>73</v>
      </c>
      <c r="L17" s="6" t="s">
        <v>16</v>
      </c>
      <c r="M17" s="7">
        <v>1.8</v>
      </c>
      <c r="N17" s="7">
        <v>1.5</v>
      </c>
      <c r="O17" s="8" t="s">
        <v>23</v>
      </c>
      <c r="P17" s="7">
        <f t="shared" si="0"/>
        <v>29.5</v>
      </c>
      <c r="Q17" s="33">
        <f t="shared" si="1"/>
        <v>-1.5</v>
      </c>
      <c r="R17" s="9">
        <f t="shared" si="2"/>
        <v>-3.6500000000000026</v>
      </c>
      <c r="S17" s="10">
        <f t="shared" si="3"/>
        <v>25.849999999999998</v>
      </c>
      <c r="T17" s="11">
        <f t="shared" si="4"/>
        <v>0.53333333333333333</v>
      </c>
      <c r="U17" s="12">
        <f t="shared" si="5"/>
        <v>-0.12372881355932211</v>
      </c>
      <c r="V17" s="13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43377</v>
      </c>
      <c r="C18" s="3" t="s">
        <v>74</v>
      </c>
      <c r="D18" s="3" t="s">
        <v>39</v>
      </c>
      <c r="E18" s="3">
        <v>1</v>
      </c>
      <c r="F18" s="3" t="s">
        <v>75</v>
      </c>
      <c r="G18" s="3" t="s">
        <v>40</v>
      </c>
      <c r="H18" s="3" t="s">
        <v>26</v>
      </c>
      <c r="I18" s="3" t="s">
        <v>30</v>
      </c>
      <c r="J18" s="5" t="s">
        <v>29</v>
      </c>
      <c r="K18" s="28"/>
      <c r="L18" s="6" t="s">
        <v>16</v>
      </c>
      <c r="M18" s="7">
        <v>1.92</v>
      </c>
      <c r="N18" s="7">
        <v>1.5</v>
      </c>
      <c r="O18" s="8" t="s">
        <v>23</v>
      </c>
      <c r="P18" s="7">
        <f t="shared" si="0"/>
        <v>31</v>
      </c>
      <c r="Q18" s="33">
        <f t="shared" si="1"/>
        <v>-1.5</v>
      </c>
      <c r="R18" s="9">
        <f t="shared" si="2"/>
        <v>-5.1500000000000021</v>
      </c>
      <c r="S18" s="10">
        <f t="shared" si="3"/>
        <v>25.849999999999998</v>
      </c>
      <c r="T18" s="11">
        <f t="shared" si="4"/>
        <v>0.5</v>
      </c>
      <c r="U18" s="12">
        <f t="shared" si="5"/>
        <v>-0.16612903225806458</v>
      </c>
      <c r="V18" s="13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43378</v>
      </c>
      <c r="C19" s="3" t="s">
        <v>76</v>
      </c>
      <c r="D19" s="3" t="s">
        <v>28</v>
      </c>
      <c r="E19" s="3">
        <v>1</v>
      </c>
      <c r="F19" s="3">
        <v>1</v>
      </c>
      <c r="G19" s="3" t="s">
        <v>25</v>
      </c>
      <c r="H19" s="3" t="s">
        <v>26</v>
      </c>
      <c r="I19" s="3" t="s">
        <v>14</v>
      </c>
      <c r="J19" s="14" t="s">
        <v>23</v>
      </c>
      <c r="K19" s="28"/>
      <c r="L19" s="6" t="s">
        <v>17</v>
      </c>
      <c r="M19" s="7">
        <v>1.9</v>
      </c>
      <c r="N19" s="7">
        <v>1.5</v>
      </c>
      <c r="O19" s="8" t="s">
        <v>23</v>
      </c>
      <c r="P19" s="7">
        <f t="shared" si="0"/>
        <v>32.5</v>
      </c>
      <c r="Q19" s="32">
        <f t="shared" si="1"/>
        <v>1.2074999999999996</v>
      </c>
      <c r="R19" s="9">
        <f t="shared" si="2"/>
        <v>-3.9425000000000026</v>
      </c>
      <c r="S19" s="10">
        <f t="shared" si="3"/>
        <v>28.557499999999997</v>
      </c>
      <c r="T19" s="11">
        <f t="shared" si="4"/>
        <v>0.52941176470588236</v>
      </c>
      <c r="U19" s="12">
        <f t="shared" si="5"/>
        <v>-0.12130769230769238</v>
      </c>
      <c r="V19" s="13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43378</v>
      </c>
      <c r="C20" s="3" t="s">
        <v>77</v>
      </c>
      <c r="D20" s="3" t="s">
        <v>28</v>
      </c>
      <c r="E20" s="3">
        <v>1</v>
      </c>
      <c r="F20" s="3">
        <v>1</v>
      </c>
      <c r="G20" s="3" t="s">
        <v>25</v>
      </c>
      <c r="H20" s="3" t="s">
        <v>26</v>
      </c>
      <c r="I20" s="3" t="s">
        <v>14</v>
      </c>
      <c r="J20" s="5" t="s">
        <v>15</v>
      </c>
      <c r="K20" s="28" t="s">
        <v>78</v>
      </c>
      <c r="L20" s="6" t="s">
        <v>16</v>
      </c>
      <c r="M20" s="7">
        <v>1.9</v>
      </c>
      <c r="N20" s="7">
        <v>3</v>
      </c>
      <c r="O20" s="8" t="s">
        <v>23</v>
      </c>
      <c r="P20" s="7">
        <f t="shared" si="0"/>
        <v>35.5</v>
      </c>
      <c r="Q20" s="33">
        <f t="shared" si="1"/>
        <v>-3</v>
      </c>
      <c r="R20" s="9">
        <f t="shared" si="2"/>
        <v>-6.9425000000000026</v>
      </c>
      <c r="S20" s="10">
        <f t="shared" si="3"/>
        <v>28.557499999999997</v>
      </c>
      <c r="T20" s="11">
        <f t="shared" si="4"/>
        <v>0.5</v>
      </c>
      <c r="U20" s="12">
        <f t="shared" si="5"/>
        <v>-0.19556338028169021</v>
      </c>
      <c r="V20" s="13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43379</v>
      </c>
      <c r="C21" s="3" t="s">
        <v>79</v>
      </c>
      <c r="D21" s="3" t="s">
        <v>32</v>
      </c>
      <c r="E21" s="3">
        <v>2</v>
      </c>
      <c r="F21" s="3" t="s">
        <v>34</v>
      </c>
      <c r="G21" s="3" t="s">
        <v>27</v>
      </c>
      <c r="H21" s="3" t="s">
        <v>37</v>
      </c>
      <c r="I21" s="3" t="s">
        <v>14</v>
      </c>
      <c r="J21" s="14" t="s">
        <v>80</v>
      </c>
      <c r="K21" s="28"/>
      <c r="L21" s="6" t="s">
        <v>17</v>
      </c>
      <c r="M21" s="7">
        <v>1.87</v>
      </c>
      <c r="N21" s="7">
        <v>7</v>
      </c>
      <c r="O21" s="8" t="s">
        <v>15</v>
      </c>
      <c r="P21" s="7">
        <f t="shared" si="0"/>
        <v>42.5</v>
      </c>
      <c r="Q21" s="32">
        <f t="shared" si="1"/>
        <v>6.09</v>
      </c>
      <c r="R21" s="9">
        <f t="shared" si="2"/>
        <v>-0.8525000000000027</v>
      </c>
      <c r="S21" s="10">
        <f t="shared" si="3"/>
        <v>41.647499999999994</v>
      </c>
      <c r="T21" s="11">
        <f t="shared" si="4"/>
        <v>0.52631578947368418</v>
      </c>
      <c r="U21" s="12">
        <f t="shared" si="5"/>
        <v>-2.0058823529411914E-2</v>
      </c>
      <c r="V21" s="13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43379</v>
      </c>
      <c r="C22" s="3" t="s">
        <v>81</v>
      </c>
      <c r="D22" s="3" t="s">
        <v>32</v>
      </c>
      <c r="E22" s="3">
        <v>1</v>
      </c>
      <c r="F22" s="3">
        <v>1</v>
      </c>
      <c r="G22" s="3" t="s">
        <v>27</v>
      </c>
      <c r="H22" s="3" t="s">
        <v>26</v>
      </c>
      <c r="I22" s="3" t="s">
        <v>14</v>
      </c>
      <c r="J22" s="5" t="s">
        <v>29</v>
      </c>
      <c r="K22" s="28"/>
      <c r="L22" s="6" t="s">
        <v>16</v>
      </c>
      <c r="M22" s="7">
        <v>2.2000000000000002</v>
      </c>
      <c r="N22" s="7">
        <v>2</v>
      </c>
      <c r="O22" s="8" t="s">
        <v>23</v>
      </c>
      <c r="P22" s="7">
        <f t="shared" si="0"/>
        <v>44.5</v>
      </c>
      <c r="Q22" s="33">
        <f t="shared" si="1"/>
        <v>-2</v>
      </c>
      <c r="R22" s="9">
        <f t="shared" si="2"/>
        <v>-2.8525000000000027</v>
      </c>
      <c r="S22" s="10">
        <f t="shared" si="3"/>
        <v>41.647499999999994</v>
      </c>
      <c r="T22" s="11">
        <f t="shared" si="4"/>
        <v>0.5</v>
      </c>
      <c r="U22" s="12">
        <f t="shared" si="5"/>
        <v>-6.4101123595505752E-2</v>
      </c>
      <c r="V22" s="13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43379</v>
      </c>
      <c r="C23" s="3" t="s">
        <v>82</v>
      </c>
      <c r="D23" s="3" t="s">
        <v>32</v>
      </c>
      <c r="E23" s="3">
        <v>1</v>
      </c>
      <c r="F23" s="3">
        <v>1</v>
      </c>
      <c r="G23" s="3" t="s">
        <v>27</v>
      </c>
      <c r="H23" s="3" t="s">
        <v>37</v>
      </c>
      <c r="I23" s="3" t="s">
        <v>14</v>
      </c>
      <c r="J23" s="5" t="s">
        <v>42</v>
      </c>
      <c r="K23" s="28"/>
      <c r="L23" s="6" t="s">
        <v>16</v>
      </c>
      <c r="M23" s="7">
        <v>2.12</v>
      </c>
      <c r="N23" s="7">
        <v>1</v>
      </c>
      <c r="O23" s="8" t="s">
        <v>15</v>
      </c>
      <c r="P23" s="7">
        <f t="shared" si="0"/>
        <v>45.5</v>
      </c>
      <c r="Q23" s="33">
        <f t="shared" si="1"/>
        <v>-1</v>
      </c>
      <c r="R23" s="9">
        <f t="shared" si="2"/>
        <v>-3.8525000000000027</v>
      </c>
      <c r="S23" s="10">
        <f t="shared" si="3"/>
        <v>41.647499999999994</v>
      </c>
      <c r="T23" s="11">
        <f t="shared" si="4"/>
        <v>0.47619047619047616</v>
      </c>
      <c r="U23" s="12">
        <f t="shared" si="5"/>
        <v>-8.4670329670329808E-2</v>
      </c>
      <c r="V23" s="1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43379</v>
      </c>
      <c r="C24" s="3" t="s">
        <v>83</v>
      </c>
      <c r="D24" s="3" t="s">
        <v>32</v>
      </c>
      <c r="E24" s="3">
        <v>1</v>
      </c>
      <c r="F24" s="3">
        <v>1</v>
      </c>
      <c r="G24" s="3" t="s">
        <v>25</v>
      </c>
      <c r="H24" s="3" t="s">
        <v>26</v>
      </c>
      <c r="I24" s="3" t="s">
        <v>14</v>
      </c>
      <c r="J24" s="5" t="s">
        <v>38</v>
      </c>
      <c r="K24" s="28"/>
      <c r="L24" s="6" t="s">
        <v>16</v>
      </c>
      <c r="M24" s="7">
        <v>3.4</v>
      </c>
      <c r="N24" s="7">
        <v>1.5</v>
      </c>
      <c r="O24" s="8" t="s">
        <v>23</v>
      </c>
      <c r="P24" s="7">
        <f t="shared" si="0"/>
        <v>47</v>
      </c>
      <c r="Q24" s="33">
        <f t="shared" si="1"/>
        <v>-1.5</v>
      </c>
      <c r="R24" s="9">
        <f t="shared" si="2"/>
        <v>-5.3525000000000027</v>
      </c>
      <c r="S24" s="10">
        <f t="shared" si="3"/>
        <v>41.647499999999994</v>
      </c>
      <c r="T24" s="11">
        <f t="shared" si="4"/>
        <v>0.45454545454545453</v>
      </c>
      <c r="U24" s="12">
        <f t="shared" si="5"/>
        <v>-0.11388297872340439</v>
      </c>
      <c r="V24" s="13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43379</v>
      </c>
      <c r="C25" s="3" t="s">
        <v>83</v>
      </c>
      <c r="D25" s="3" t="s">
        <v>32</v>
      </c>
      <c r="E25" s="3">
        <v>1</v>
      </c>
      <c r="F25" s="3">
        <v>1</v>
      </c>
      <c r="G25" s="3" t="s">
        <v>25</v>
      </c>
      <c r="H25" s="3" t="s">
        <v>26</v>
      </c>
      <c r="I25" s="3" t="s">
        <v>14</v>
      </c>
      <c r="J25" s="5" t="s">
        <v>38</v>
      </c>
      <c r="K25" s="28"/>
      <c r="L25" s="6" t="s">
        <v>16</v>
      </c>
      <c r="M25" s="7">
        <v>4.2</v>
      </c>
      <c r="N25" s="7">
        <v>0.5</v>
      </c>
      <c r="O25" s="8" t="s">
        <v>23</v>
      </c>
      <c r="P25" s="7">
        <f t="shared" si="0"/>
        <v>47.5</v>
      </c>
      <c r="Q25" s="33">
        <f t="shared" si="1"/>
        <v>-0.5</v>
      </c>
      <c r="R25" s="9">
        <f t="shared" si="2"/>
        <v>-5.8525000000000027</v>
      </c>
      <c r="S25" s="10">
        <f t="shared" si="3"/>
        <v>41.647499999999994</v>
      </c>
      <c r="T25" s="11">
        <f t="shared" si="4"/>
        <v>0.43478260869565216</v>
      </c>
      <c r="U25" s="12">
        <f t="shared" si="5"/>
        <v>-0.1232105263157896</v>
      </c>
      <c r="V25" s="13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43379</v>
      </c>
      <c r="C26" s="3" t="s">
        <v>84</v>
      </c>
      <c r="D26" s="3" t="s">
        <v>32</v>
      </c>
      <c r="E26" s="3">
        <v>2</v>
      </c>
      <c r="F26" s="3" t="s">
        <v>35</v>
      </c>
      <c r="G26" s="3" t="s">
        <v>27</v>
      </c>
      <c r="H26" s="3" t="s">
        <v>37</v>
      </c>
      <c r="I26" s="3" t="s">
        <v>14</v>
      </c>
      <c r="J26" s="14" t="s">
        <v>85</v>
      </c>
      <c r="K26" s="28"/>
      <c r="L26" s="6" t="s">
        <v>17</v>
      </c>
      <c r="M26" s="7">
        <v>2.82</v>
      </c>
      <c r="N26" s="7">
        <v>1</v>
      </c>
      <c r="O26" s="8" t="s">
        <v>15</v>
      </c>
      <c r="P26" s="7">
        <f t="shared" si="0"/>
        <v>48.5</v>
      </c>
      <c r="Q26" s="32">
        <f t="shared" si="1"/>
        <v>1.8199999999999998</v>
      </c>
      <c r="R26" s="9">
        <f t="shared" si="2"/>
        <v>-4.0325000000000024</v>
      </c>
      <c r="S26" s="10">
        <f t="shared" si="3"/>
        <v>44.467500000000001</v>
      </c>
      <c r="T26" s="11">
        <f t="shared" si="4"/>
        <v>0.45833333333333331</v>
      </c>
      <c r="U26" s="12">
        <f t="shared" si="5"/>
        <v>-8.314432989690719E-2</v>
      </c>
      <c r="V26" s="13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43379</v>
      </c>
      <c r="C27" s="3" t="s">
        <v>86</v>
      </c>
      <c r="D27" s="3" t="s">
        <v>32</v>
      </c>
      <c r="E27" s="3">
        <v>1</v>
      </c>
      <c r="F27" s="3" t="s">
        <v>47</v>
      </c>
      <c r="G27" s="3" t="s">
        <v>25</v>
      </c>
      <c r="H27" s="3" t="s">
        <v>37</v>
      </c>
      <c r="I27" s="3" t="s">
        <v>14</v>
      </c>
      <c r="J27" s="14" t="s">
        <v>43</v>
      </c>
      <c r="K27" s="28"/>
      <c r="L27" s="6" t="s">
        <v>17</v>
      </c>
      <c r="M27" s="7">
        <v>2.0499999999999998</v>
      </c>
      <c r="N27" s="7">
        <v>3</v>
      </c>
      <c r="O27" s="8" t="s">
        <v>15</v>
      </c>
      <c r="P27" s="7">
        <f t="shared" si="0"/>
        <v>51.5</v>
      </c>
      <c r="Q27" s="32">
        <f t="shared" si="1"/>
        <v>3.1499999999999995</v>
      </c>
      <c r="R27" s="9">
        <f t="shared" si="2"/>
        <v>-0.88250000000000295</v>
      </c>
      <c r="S27" s="10">
        <f t="shared" si="3"/>
        <v>50.6175</v>
      </c>
      <c r="T27" s="11">
        <f t="shared" si="4"/>
        <v>0.48</v>
      </c>
      <c r="U27" s="12">
        <f t="shared" si="5"/>
        <v>-1.7135922330097093E-2</v>
      </c>
      <c r="V27" s="13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63.75" x14ac:dyDescent="0.2">
      <c r="A28" s="3">
        <v>26</v>
      </c>
      <c r="B28" s="4">
        <v>43379</v>
      </c>
      <c r="C28" s="3" t="s">
        <v>87</v>
      </c>
      <c r="D28" s="3" t="s">
        <v>32</v>
      </c>
      <c r="E28" s="3">
        <v>5</v>
      </c>
      <c r="F28" s="3"/>
      <c r="G28" s="3" t="s">
        <v>27</v>
      </c>
      <c r="H28" s="3" t="s">
        <v>26</v>
      </c>
      <c r="I28" s="3" t="s">
        <v>14</v>
      </c>
      <c r="J28" s="14" t="s">
        <v>102</v>
      </c>
      <c r="K28" s="28"/>
      <c r="L28" s="6" t="s">
        <v>16</v>
      </c>
      <c r="M28" s="7">
        <v>11.66</v>
      </c>
      <c r="N28" s="7">
        <v>0.5</v>
      </c>
      <c r="O28" s="8" t="s">
        <v>23</v>
      </c>
      <c r="P28" s="7">
        <f t="shared" si="0"/>
        <v>52</v>
      </c>
      <c r="Q28" s="33">
        <f t="shared" si="1"/>
        <v>-0.5</v>
      </c>
      <c r="R28" s="9">
        <f t="shared" si="2"/>
        <v>-1.3825000000000029</v>
      </c>
      <c r="S28" s="10">
        <f t="shared" si="3"/>
        <v>50.6175</v>
      </c>
      <c r="T28" s="11">
        <f t="shared" si="4"/>
        <v>0.46153846153846156</v>
      </c>
      <c r="U28" s="12">
        <f t="shared" si="5"/>
        <v>-2.6586538461538467E-2</v>
      </c>
      <c r="V28" s="13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43379</v>
      </c>
      <c r="C29" s="3" t="s">
        <v>88</v>
      </c>
      <c r="D29" s="3" t="s">
        <v>32</v>
      </c>
      <c r="E29" s="3">
        <v>2</v>
      </c>
      <c r="F29" s="3" t="s">
        <v>45</v>
      </c>
      <c r="G29" s="3" t="s">
        <v>25</v>
      </c>
      <c r="H29" s="3" t="s">
        <v>33</v>
      </c>
      <c r="I29" s="3" t="s">
        <v>14</v>
      </c>
      <c r="J29" s="5" t="s">
        <v>101</v>
      </c>
      <c r="K29" s="28"/>
      <c r="L29" s="6" t="s">
        <v>16</v>
      </c>
      <c r="M29" s="7">
        <v>2.02</v>
      </c>
      <c r="N29" s="7">
        <v>1.5</v>
      </c>
      <c r="O29" s="8" t="s">
        <v>15</v>
      </c>
      <c r="P29" s="7">
        <f t="shared" si="0"/>
        <v>53.5</v>
      </c>
      <c r="Q29" s="33">
        <f t="shared" si="1"/>
        <v>-1.5</v>
      </c>
      <c r="R29" s="9">
        <f t="shared" si="2"/>
        <v>-2.8825000000000029</v>
      </c>
      <c r="S29" s="10">
        <f t="shared" si="3"/>
        <v>50.6175</v>
      </c>
      <c r="T29" s="11">
        <f t="shared" si="4"/>
        <v>0.44444444444444442</v>
      </c>
      <c r="U29" s="12">
        <f t="shared" si="5"/>
        <v>-5.3878504672897204E-2</v>
      </c>
      <c r="V29" s="13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" customHeight="1" x14ac:dyDescent="0.2">
      <c r="A30" s="3">
        <v>28</v>
      </c>
      <c r="B30" s="4">
        <v>43379</v>
      </c>
      <c r="C30" s="3" t="s">
        <v>89</v>
      </c>
      <c r="D30" s="3" t="s">
        <v>32</v>
      </c>
      <c r="E30" s="3">
        <v>1</v>
      </c>
      <c r="F30" s="3">
        <v>1</v>
      </c>
      <c r="G30" s="3" t="s">
        <v>25</v>
      </c>
      <c r="H30" s="3" t="s">
        <v>26</v>
      </c>
      <c r="I30" s="3" t="s">
        <v>14</v>
      </c>
      <c r="J30" s="14" t="s">
        <v>43</v>
      </c>
      <c r="K30" s="28"/>
      <c r="L30" s="6" t="s">
        <v>17</v>
      </c>
      <c r="M30" s="7">
        <v>2.5</v>
      </c>
      <c r="N30" s="7">
        <v>1</v>
      </c>
      <c r="O30" s="8" t="s">
        <v>23</v>
      </c>
      <c r="P30" s="7">
        <f t="shared" si="0"/>
        <v>54.5</v>
      </c>
      <c r="Q30" s="32">
        <f t="shared" si="1"/>
        <v>1.375</v>
      </c>
      <c r="R30" s="9">
        <f t="shared" si="2"/>
        <v>-1.5075000000000029</v>
      </c>
      <c r="S30" s="10">
        <f t="shared" si="3"/>
        <v>52.9925</v>
      </c>
      <c r="T30" s="11">
        <f t="shared" si="4"/>
        <v>0.4642857142857143</v>
      </c>
      <c r="U30" s="12">
        <f t="shared" si="5"/>
        <v>-2.7660550458715603E-2</v>
      </c>
      <c r="V30" s="13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43379</v>
      </c>
      <c r="C31" s="3" t="s">
        <v>90</v>
      </c>
      <c r="D31" s="3" t="s">
        <v>28</v>
      </c>
      <c r="E31" s="3">
        <v>1</v>
      </c>
      <c r="F31" s="3">
        <v>1</v>
      </c>
      <c r="G31" s="3" t="s">
        <v>25</v>
      </c>
      <c r="H31" s="3" t="s">
        <v>26</v>
      </c>
      <c r="I31" s="3" t="s">
        <v>14</v>
      </c>
      <c r="J31" s="14" t="s">
        <v>23</v>
      </c>
      <c r="K31" s="28"/>
      <c r="L31" s="6" t="s">
        <v>17</v>
      </c>
      <c r="M31" s="7">
        <v>1.9</v>
      </c>
      <c r="N31" s="7">
        <v>1.5</v>
      </c>
      <c r="O31" s="8" t="s">
        <v>23</v>
      </c>
      <c r="P31" s="7">
        <f t="shared" si="0"/>
        <v>56</v>
      </c>
      <c r="Q31" s="32">
        <f t="shared" si="1"/>
        <v>1.2074999999999996</v>
      </c>
      <c r="R31" s="9">
        <f t="shared" si="2"/>
        <v>-0.30000000000000338</v>
      </c>
      <c r="S31" s="10">
        <f t="shared" si="3"/>
        <v>55.699999999999996</v>
      </c>
      <c r="T31" s="11">
        <f t="shared" si="4"/>
        <v>0.48275862068965519</v>
      </c>
      <c r="U31" s="12">
        <f t="shared" si="5"/>
        <v>-5.3571428571429335E-3</v>
      </c>
      <c r="V31" s="13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43379</v>
      </c>
      <c r="C32" s="3" t="s">
        <v>91</v>
      </c>
      <c r="D32" s="3" t="s">
        <v>28</v>
      </c>
      <c r="E32" s="3">
        <v>1</v>
      </c>
      <c r="F32" s="3">
        <v>1</v>
      </c>
      <c r="G32" s="3" t="s">
        <v>25</v>
      </c>
      <c r="H32" s="3" t="s">
        <v>26</v>
      </c>
      <c r="I32" s="3" t="s">
        <v>14</v>
      </c>
      <c r="J32" s="14" t="s">
        <v>23</v>
      </c>
      <c r="K32" s="28"/>
      <c r="L32" s="6" t="s">
        <v>17</v>
      </c>
      <c r="M32" s="7">
        <v>1.9</v>
      </c>
      <c r="N32" s="7">
        <v>1.5</v>
      </c>
      <c r="O32" s="8" t="s">
        <v>23</v>
      </c>
      <c r="P32" s="7">
        <f t="shared" si="0"/>
        <v>57.5</v>
      </c>
      <c r="Q32" s="32">
        <f t="shared" si="1"/>
        <v>1.2074999999999996</v>
      </c>
      <c r="R32" s="9">
        <f t="shared" si="2"/>
        <v>0.9074999999999962</v>
      </c>
      <c r="S32" s="10">
        <f t="shared" si="3"/>
        <v>58.407499999999999</v>
      </c>
      <c r="T32" s="11">
        <f t="shared" si="4"/>
        <v>0.5</v>
      </c>
      <c r="U32" s="12">
        <f t="shared" si="5"/>
        <v>1.5782608695652154E-2</v>
      </c>
      <c r="V32" s="13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43379</v>
      </c>
      <c r="C33" s="3" t="s">
        <v>92</v>
      </c>
      <c r="D33" s="3" t="s">
        <v>28</v>
      </c>
      <c r="E33" s="3">
        <v>1</v>
      </c>
      <c r="F33" s="3">
        <v>1</v>
      </c>
      <c r="G33" s="3" t="s">
        <v>25</v>
      </c>
      <c r="H33" s="3" t="s">
        <v>26</v>
      </c>
      <c r="I33" s="3" t="s">
        <v>14</v>
      </c>
      <c r="J33" s="5" t="s">
        <v>15</v>
      </c>
      <c r="K33" s="28"/>
      <c r="L33" s="6" t="s">
        <v>16</v>
      </c>
      <c r="M33" s="7">
        <v>2.0499999999999998</v>
      </c>
      <c r="N33" s="7">
        <v>1.5</v>
      </c>
      <c r="O33" s="8" t="s">
        <v>23</v>
      </c>
      <c r="P33" s="7">
        <f t="shared" si="0"/>
        <v>59</v>
      </c>
      <c r="Q33" s="33">
        <f t="shared" si="1"/>
        <v>-1.5</v>
      </c>
      <c r="R33" s="9">
        <f t="shared" si="2"/>
        <v>-0.5925000000000038</v>
      </c>
      <c r="S33" s="10">
        <f t="shared" si="3"/>
        <v>58.407499999999999</v>
      </c>
      <c r="T33" s="11">
        <f t="shared" si="4"/>
        <v>0.4838709677419355</v>
      </c>
      <c r="U33" s="12">
        <f t="shared" si="5"/>
        <v>-1.0042372881355951E-2</v>
      </c>
      <c r="V33" s="1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43379</v>
      </c>
      <c r="C34" s="3" t="s">
        <v>93</v>
      </c>
      <c r="D34" s="3" t="s">
        <v>28</v>
      </c>
      <c r="E34" s="3">
        <v>1</v>
      </c>
      <c r="F34" s="3">
        <v>1</v>
      </c>
      <c r="G34" s="3" t="s">
        <v>25</v>
      </c>
      <c r="H34" s="3" t="s">
        <v>26</v>
      </c>
      <c r="I34" s="3" t="s">
        <v>14</v>
      </c>
      <c r="J34" s="5" t="s">
        <v>15</v>
      </c>
      <c r="K34" s="28" t="s">
        <v>94</v>
      </c>
      <c r="L34" s="6" t="s">
        <v>16</v>
      </c>
      <c r="M34" s="7">
        <v>1.9</v>
      </c>
      <c r="N34" s="7">
        <v>1.5</v>
      </c>
      <c r="O34" s="8" t="s">
        <v>23</v>
      </c>
      <c r="P34" s="7">
        <f t="shared" si="0"/>
        <v>60.5</v>
      </c>
      <c r="Q34" s="33">
        <f t="shared" si="1"/>
        <v>-1.5</v>
      </c>
      <c r="R34" s="9">
        <f t="shared" si="2"/>
        <v>-2.0925000000000038</v>
      </c>
      <c r="S34" s="10">
        <f t="shared" si="3"/>
        <v>58.407499999999999</v>
      </c>
      <c r="T34" s="11">
        <f t="shared" si="4"/>
        <v>0.46875</v>
      </c>
      <c r="U34" s="12">
        <f t="shared" si="5"/>
        <v>-3.4586776859504148E-2</v>
      </c>
      <c r="V34" s="13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43380</v>
      </c>
      <c r="C35" s="3" t="s">
        <v>95</v>
      </c>
      <c r="D35" s="3" t="s">
        <v>32</v>
      </c>
      <c r="E35" s="3">
        <v>2</v>
      </c>
      <c r="F35" s="3" t="s">
        <v>96</v>
      </c>
      <c r="G35" s="3" t="s">
        <v>27</v>
      </c>
      <c r="H35" s="3" t="s">
        <v>37</v>
      </c>
      <c r="I35" s="3" t="s">
        <v>14</v>
      </c>
      <c r="J35" s="14" t="s">
        <v>97</v>
      </c>
      <c r="K35" s="28"/>
      <c r="L35" s="6" t="s">
        <v>17</v>
      </c>
      <c r="M35" s="7">
        <v>2.2999999999999998</v>
      </c>
      <c r="N35" s="7">
        <v>2</v>
      </c>
      <c r="O35" s="8" t="s">
        <v>15</v>
      </c>
      <c r="P35" s="7">
        <f t="shared" si="0"/>
        <v>62.5</v>
      </c>
      <c r="Q35" s="32">
        <f t="shared" si="1"/>
        <v>2.5999999999999996</v>
      </c>
      <c r="R35" s="9">
        <f t="shared" si="2"/>
        <v>0.50749999999999584</v>
      </c>
      <c r="S35" s="10">
        <f t="shared" si="3"/>
        <v>63.007499999999993</v>
      </c>
      <c r="T35" s="11">
        <f t="shared" si="4"/>
        <v>0.48484848484848486</v>
      </c>
      <c r="U35" s="12">
        <f t="shared" si="5"/>
        <v>8.1199999999998912E-3</v>
      </c>
      <c r="V35" s="13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43380</v>
      </c>
      <c r="C36" s="3" t="s">
        <v>98</v>
      </c>
      <c r="D36" s="3" t="s">
        <v>28</v>
      </c>
      <c r="E36" s="3">
        <v>1</v>
      </c>
      <c r="F36" s="3">
        <v>1</v>
      </c>
      <c r="G36" s="3" t="s">
        <v>25</v>
      </c>
      <c r="H36" s="3" t="s">
        <v>26</v>
      </c>
      <c r="I36" s="3" t="s">
        <v>14</v>
      </c>
      <c r="J36" s="14" t="s">
        <v>23</v>
      </c>
      <c r="K36" s="28"/>
      <c r="L36" s="6" t="s">
        <v>17</v>
      </c>
      <c r="M36" s="7">
        <v>1.9</v>
      </c>
      <c r="N36" s="7">
        <v>1.5</v>
      </c>
      <c r="O36" s="8" t="s">
        <v>23</v>
      </c>
      <c r="P36" s="7">
        <f t="shared" si="0"/>
        <v>64</v>
      </c>
      <c r="Q36" s="32">
        <f t="shared" si="1"/>
        <v>1.2074999999999996</v>
      </c>
      <c r="R36" s="9">
        <f t="shared" si="2"/>
        <v>1.7149999999999954</v>
      </c>
      <c r="S36" s="10">
        <f t="shared" si="3"/>
        <v>65.714999999999989</v>
      </c>
      <c r="T36" s="11">
        <f t="shared" si="4"/>
        <v>0.5</v>
      </c>
      <c r="U36" s="12">
        <f t="shared" si="5"/>
        <v>2.6796874999999831E-2</v>
      </c>
      <c r="V36" s="13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43380</v>
      </c>
      <c r="C37" s="3" t="s">
        <v>99</v>
      </c>
      <c r="D37" s="3" t="s">
        <v>28</v>
      </c>
      <c r="E37" s="3">
        <v>1</v>
      </c>
      <c r="F37" s="3">
        <v>1</v>
      </c>
      <c r="G37" s="3" t="s">
        <v>25</v>
      </c>
      <c r="H37" s="3" t="s">
        <v>26</v>
      </c>
      <c r="I37" s="3" t="s">
        <v>14</v>
      </c>
      <c r="J37" s="14" t="s">
        <v>23</v>
      </c>
      <c r="K37" s="28"/>
      <c r="L37" s="6" t="s">
        <v>17</v>
      </c>
      <c r="M37" s="7">
        <v>1.9</v>
      </c>
      <c r="N37" s="7">
        <v>2</v>
      </c>
      <c r="O37" s="8" t="s">
        <v>23</v>
      </c>
      <c r="P37" s="7">
        <f t="shared" si="0"/>
        <v>66</v>
      </c>
      <c r="Q37" s="32">
        <f t="shared" si="1"/>
        <v>1.6099999999999999</v>
      </c>
      <c r="R37" s="9">
        <f t="shared" si="2"/>
        <v>3.3249999999999953</v>
      </c>
      <c r="S37" s="10">
        <f t="shared" si="3"/>
        <v>69.324999999999989</v>
      </c>
      <c r="T37" s="11">
        <f t="shared" si="4"/>
        <v>0.51428571428571423</v>
      </c>
      <c r="U37" s="12">
        <f t="shared" si="5"/>
        <v>5.0378787878787704E-2</v>
      </c>
      <c r="V37" s="13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43380</v>
      </c>
      <c r="C38" s="3" t="s">
        <v>100</v>
      </c>
      <c r="D38" s="3" t="s">
        <v>28</v>
      </c>
      <c r="E38" s="3">
        <v>1</v>
      </c>
      <c r="F38" s="3">
        <v>1</v>
      </c>
      <c r="G38" s="3" t="s">
        <v>40</v>
      </c>
      <c r="H38" s="3" t="s">
        <v>26</v>
      </c>
      <c r="I38" s="3" t="s">
        <v>14</v>
      </c>
      <c r="J38" s="5" t="s">
        <v>15</v>
      </c>
      <c r="K38" s="28" t="s">
        <v>183</v>
      </c>
      <c r="L38" s="6" t="s">
        <v>16</v>
      </c>
      <c r="M38" s="7">
        <v>1.95</v>
      </c>
      <c r="N38" s="7">
        <v>1.5</v>
      </c>
      <c r="O38" s="8" t="s">
        <v>23</v>
      </c>
      <c r="P38" s="7">
        <f t="shared" si="0"/>
        <v>67.5</v>
      </c>
      <c r="Q38" s="33">
        <f t="shared" si="1"/>
        <v>-1.5</v>
      </c>
      <c r="R38" s="29">
        <f t="shared" si="2"/>
        <v>1.8249999999999953</v>
      </c>
      <c r="S38" s="30">
        <f t="shared" si="3"/>
        <v>69.324999999999989</v>
      </c>
      <c r="T38" s="31">
        <f t="shared" si="4"/>
        <v>0.5</v>
      </c>
      <c r="U38" s="12">
        <f t="shared" si="5"/>
        <v>2.703703703703687E-2</v>
      </c>
      <c r="V38" s="13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39" customHeight="1" x14ac:dyDescent="0.2">
      <c r="A39" s="3">
        <v>37</v>
      </c>
      <c r="B39" s="4">
        <v>43383</v>
      </c>
      <c r="C39" s="3" t="s">
        <v>103</v>
      </c>
      <c r="D39" s="3" t="s">
        <v>32</v>
      </c>
      <c r="E39" s="3">
        <v>3</v>
      </c>
      <c r="F39" s="3" t="s">
        <v>104</v>
      </c>
      <c r="G39" s="3" t="s">
        <v>25</v>
      </c>
      <c r="H39" s="3" t="s">
        <v>26</v>
      </c>
      <c r="I39" s="3" t="s">
        <v>14</v>
      </c>
      <c r="J39" s="14" t="s">
        <v>105</v>
      </c>
      <c r="K39" s="28"/>
      <c r="L39" s="6" t="s">
        <v>17</v>
      </c>
      <c r="M39" s="7">
        <v>3.2</v>
      </c>
      <c r="N39" s="7">
        <v>0.5</v>
      </c>
      <c r="O39" s="8" t="s">
        <v>23</v>
      </c>
      <c r="P39" s="7">
        <f t="shared" si="0"/>
        <v>68</v>
      </c>
      <c r="Q39" s="32">
        <f t="shared" si="1"/>
        <v>1.02</v>
      </c>
      <c r="R39" s="9">
        <f t="shared" si="2"/>
        <v>2.8449999999999953</v>
      </c>
      <c r="S39" s="10">
        <f t="shared" si="3"/>
        <v>70.844999999999999</v>
      </c>
      <c r="T39" s="11">
        <f t="shared" si="4"/>
        <v>0.51351351351351349</v>
      </c>
      <c r="U39" s="12">
        <f t="shared" si="5"/>
        <v>4.1838235294117627E-2</v>
      </c>
      <c r="V39" s="13">
        <f>COUNTIF($L$2:L39,1)</f>
        <v>19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43383</v>
      </c>
      <c r="C40" s="3" t="s">
        <v>106</v>
      </c>
      <c r="D40" s="3" t="s">
        <v>32</v>
      </c>
      <c r="E40" s="3">
        <v>2</v>
      </c>
      <c r="F40" s="3" t="s">
        <v>107</v>
      </c>
      <c r="G40" s="3" t="s">
        <v>25</v>
      </c>
      <c r="H40" s="3" t="s">
        <v>26</v>
      </c>
      <c r="I40" s="3" t="s">
        <v>14</v>
      </c>
      <c r="J40" s="5" t="s">
        <v>108</v>
      </c>
      <c r="K40" s="28"/>
      <c r="L40" s="6" t="s">
        <v>16</v>
      </c>
      <c r="M40" s="7">
        <v>2.21</v>
      </c>
      <c r="N40" s="7">
        <v>2</v>
      </c>
      <c r="O40" s="8" t="s">
        <v>23</v>
      </c>
      <c r="P40" s="7">
        <f t="shared" si="0"/>
        <v>70</v>
      </c>
      <c r="Q40" s="33">
        <f t="shared" si="1"/>
        <v>-2</v>
      </c>
      <c r="R40" s="9">
        <f t="shared" si="2"/>
        <v>0.84499999999999531</v>
      </c>
      <c r="S40" s="10">
        <f t="shared" si="3"/>
        <v>70.844999999999999</v>
      </c>
      <c r="T40" s="11">
        <f t="shared" si="4"/>
        <v>0.5</v>
      </c>
      <c r="U40" s="12">
        <f t="shared" si="5"/>
        <v>1.2071428571428556E-2</v>
      </c>
      <c r="V40" s="13">
        <f>COUNTIF($L$2:L40,1)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43383</v>
      </c>
      <c r="C41" s="3" t="s">
        <v>109</v>
      </c>
      <c r="D41" s="3" t="s">
        <v>32</v>
      </c>
      <c r="E41" s="3">
        <v>1</v>
      </c>
      <c r="F41" s="3" t="s">
        <v>110</v>
      </c>
      <c r="G41" s="3" t="s">
        <v>25</v>
      </c>
      <c r="H41" s="3" t="s">
        <v>26</v>
      </c>
      <c r="I41" s="3" t="s">
        <v>14</v>
      </c>
      <c r="J41" s="14" t="s">
        <v>111</v>
      </c>
      <c r="K41" s="28"/>
      <c r="L41" s="6" t="s">
        <v>17</v>
      </c>
      <c r="M41" s="7">
        <v>1.925</v>
      </c>
      <c r="N41" s="7">
        <v>1.5</v>
      </c>
      <c r="O41" s="8" t="s">
        <v>23</v>
      </c>
      <c r="P41" s="7">
        <f t="shared" si="0"/>
        <v>71.5</v>
      </c>
      <c r="Q41" s="32">
        <f t="shared" si="1"/>
        <v>1.243125</v>
      </c>
      <c r="R41" s="9">
        <f t="shared" si="2"/>
        <v>2.0881249999999953</v>
      </c>
      <c r="S41" s="10">
        <f t="shared" si="3"/>
        <v>73.588124999999991</v>
      </c>
      <c r="T41" s="11">
        <f t="shared" si="4"/>
        <v>0.51282051282051277</v>
      </c>
      <c r="U41" s="12">
        <f t="shared" si="5"/>
        <v>2.9204545454545327E-2</v>
      </c>
      <c r="V41" s="13">
        <f>COUNTIF($L$2:L41,1)</f>
        <v>20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43383</v>
      </c>
      <c r="C42" s="3" t="s">
        <v>112</v>
      </c>
      <c r="D42" s="3" t="s">
        <v>32</v>
      </c>
      <c r="E42" s="3">
        <v>1</v>
      </c>
      <c r="F42" s="3" t="s">
        <v>113</v>
      </c>
      <c r="G42" s="3" t="s">
        <v>27</v>
      </c>
      <c r="H42" s="3" t="s">
        <v>26</v>
      </c>
      <c r="I42" s="3" t="s">
        <v>30</v>
      </c>
      <c r="J42" s="14" t="s">
        <v>114</v>
      </c>
      <c r="K42" s="28"/>
      <c r="L42" s="6" t="s">
        <v>17</v>
      </c>
      <c r="M42" s="7">
        <v>4</v>
      </c>
      <c r="N42" s="7">
        <v>1</v>
      </c>
      <c r="O42" s="8" t="s">
        <v>23</v>
      </c>
      <c r="P42" s="7">
        <f t="shared" si="0"/>
        <v>72.5</v>
      </c>
      <c r="Q42" s="32">
        <f t="shared" si="1"/>
        <v>2.8</v>
      </c>
      <c r="R42" s="9">
        <f t="shared" si="2"/>
        <v>4.8881249999999952</v>
      </c>
      <c r="S42" s="10">
        <f t="shared" si="3"/>
        <v>77.388125000000002</v>
      </c>
      <c r="T42" s="11">
        <f t="shared" si="4"/>
        <v>0.52500000000000002</v>
      </c>
      <c r="U42" s="12">
        <f t="shared" si="5"/>
        <v>6.7422413793103486E-2</v>
      </c>
      <c r="V42" s="13">
        <f>COUNTIF($L$2:L42,1)</f>
        <v>21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43383</v>
      </c>
      <c r="C43" s="3" t="s">
        <v>115</v>
      </c>
      <c r="D43" s="3" t="s">
        <v>32</v>
      </c>
      <c r="E43" s="3">
        <v>1</v>
      </c>
      <c r="F43" s="3" t="s">
        <v>116</v>
      </c>
      <c r="G43" s="3" t="s">
        <v>25</v>
      </c>
      <c r="H43" s="3" t="s">
        <v>26</v>
      </c>
      <c r="I43" s="3" t="s">
        <v>30</v>
      </c>
      <c r="J43" s="5" t="s">
        <v>117</v>
      </c>
      <c r="K43" s="28"/>
      <c r="L43" s="6" t="s">
        <v>16</v>
      </c>
      <c r="M43" s="7">
        <v>2</v>
      </c>
      <c r="N43" s="7">
        <v>1.5</v>
      </c>
      <c r="O43" s="8" t="s">
        <v>23</v>
      </c>
      <c r="P43" s="7">
        <f t="shared" si="0"/>
        <v>74</v>
      </c>
      <c r="Q43" s="33">
        <f t="shared" si="1"/>
        <v>-1.5</v>
      </c>
      <c r="R43" s="9">
        <f t="shared" si="2"/>
        <v>3.3881249999999952</v>
      </c>
      <c r="S43" s="10">
        <f t="shared" si="3"/>
        <v>77.388125000000002</v>
      </c>
      <c r="T43" s="11">
        <f t="shared" si="4"/>
        <v>0.51219512195121952</v>
      </c>
      <c r="U43" s="12">
        <f t="shared" si="5"/>
        <v>4.5785472972973001E-2</v>
      </c>
      <c r="V43" s="13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43384</v>
      </c>
      <c r="C44" s="3" t="s">
        <v>118</v>
      </c>
      <c r="D44" s="3" t="s">
        <v>119</v>
      </c>
      <c r="E44" s="3">
        <v>1</v>
      </c>
      <c r="F44" s="3" t="s">
        <v>120</v>
      </c>
      <c r="G44" s="3" t="s">
        <v>25</v>
      </c>
      <c r="H44" s="3" t="s">
        <v>26</v>
      </c>
      <c r="I44" s="3" t="s">
        <v>14</v>
      </c>
      <c r="J44" s="14" t="s">
        <v>121</v>
      </c>
      <c r="K44" s="28"/>
      <c r="L44" s="6" t="s">
        <v>17</v>
      </c>
      <c r="M44" s="7">
        <v>1.9</v>
      </c>
      <c r="N44" s="7">
        <v>3</v>
      </c>
      <c r="O44" s="8" t="s">
        <v>23</v>
      </c>
      <c r="P44" s="7">
        <f t="shared" si="0"/>
        <v>77</v>
      </c>
      <c r="Q44" s="32">
        <f t="shared" si="1"/>
        <v>2.4149999999999991</v>
      </c>
      <c r="R44" s="9">
        <f t="shared" si="2"/>
        <v>5.8031249999999943</v>
      </c>
      <c r="S44" s="10">
        <f t="shared" si="3"/>
        <v>82.803124999999994</v>
      </c>
      <c r="T44" s="11">
        <f t="shared" si="4"/>
        <v>0.52380952380952384</v>
      </c>
      <c r="U44" s="12">
        <f t="shared" si="5"/>
        <v>7.5365259740259663E-2</v>
      </c>
      <c r="V44" s="13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43384</v>
      </c>
      <c r="C45" s="3" t="s">
        <v>122</v>
      </c>
      <c r="D45" s="3" t="s">
        <v>119</v>
      </c>
      <c r="E45" s="3">
        <v>1</v>
      </c>
      <c r="F45" s="3" t="s">
        <v>123</v>
      </c>
      <c r="G45" s="3" t="s">
        <v>25</v>
      </c>
      <c r="H45" s="3" t="s">
        <v>26</v>
      </c>
      <c r="I45" s="3" t="s">
        <v>14</v>
      </c>
      <c r="J45" s="14" t="s">
        <v>124</v>
      </c>
      <c r="K45" s="28"/>
      <c r="L45" s="6" t="s">
        <v>17</v>
      </c>
      <c r="M45" s="7">
        <v>1.925</v>
      </c>
      <c r="N45" s="7">
        <v>4</v>
      </c>
      <c r="O45" s="8" t="s">
        <v>23</v>
      </c>
      <c r="P45" s="7">
        <f t="shared" si="0"/>
        <v>81</v>
      </c>
      <c r="Q45" s="32">
        <f t="shared" si="1"/>
        <v>3.3149999999999995</v>
      </c>
      <c r="R45" s="9">
        <f t="shared" si="2"/>
        <v>9.1181249999999938</v>
      </c>
      <c r="S45" s="10">
        <f t="shared" si="3"/>
        <v>90.118124999999992</v>
      </c>
      <c r="T45" s="11">
        <f t="shared" si="4"/>
        <v>0.53488372093023251</v>
      </c>
      <c r="U45" s="12">
        <f t="shared" si="5"/>
        <v>0.11256944444444435</v>
      </c>
      <c r="V45" s="13">
        <f>COUNTIF($L$2:L45,1)</f>
        <v>23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43384</v>
      </c>
      <c r="C46" s="3" t="s">
        <v>125</v>
      </c>
      <c r="D46" s="3" t="s">
        <v>119</v>
      </c>
      <c r="E46" s="3">
        <v>1</v>
      </c>
      <c r="F46" s="3" t="s">
        <v>126</v>
      </c>
      <c r="G46" s="3" t="s">
        <v>25</v>
      </c>
      <c r="H46" s="3" t="s">
        <v>26</v>
      </c>
      <c r="I46" s="3" t="s">
        <v>14</v>
      </c>
      <c r="J46" s="14" t="s">
        <v>111</v>
      </c>
      <c r="K46" s="28"/>
      <c r="L46" s="6" t="s">
        <v>17</v>
      </c>
      <c r="M46" s="7">
        <v>1.7</v>
      </c>
      <c r="N46" s="7">
        <v>7</v>
      </c>
      <c r="O46" s="8" t="s">
        <v>23</v>
      </c>
      <c r="P46" s="7">
        <f t="shared" si="0"/>
        <v>88</v>
      </c>
      <c r="Q46" s="32">
        <f t="shared" si="1"/>
        <v>4.3049999999999997</v>
      </c>
      <c r="R46" s="9">
        <f t="shared" si="2"/>
        <v>13.423124999999994</v>
      </c>
      <c r="S46" s="10">
        <f t="shared" si="3"/>
        <v>101.423125</v>
      </c>
      <c r="T46" s="11">
        <f t="shared" si="4"/>
        <v>0.54545454545454541</v>
      </c>
      <c r="U46" s="12">
        <f t="shared" si="5"/>
        <v>0.15253551136363636</v>
      </c>
      <c r="V46" s="13">
        <f>COUNTIF($L$2:L46,1)</f>
        <v>24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43384</v>
      </c>
      <c r="C47" s="3" t="s">
        <v>125</v>
      </c>
      <c r="D47" s="3" t="s">
        <v>119</v>
      </c>
      <c r="E47" s="3">
        <v>1</v>
      </c>
      <c r="F47" s="3" t="s">
        <v>127</v>
      </c>
      <c r="G47" s="3" t="s">
        <v>25</v>
      </c>
      <c r="H47" s="3" t="s">
        <v>37</v>
      </c>
      <c r="I47" s="3" t="s">
        <v>14</v>
      </c>
      <c r="J47" s="14" t="s">
        <v>111</v>
      </c>
      <c r="K47" s="28"/>
      <c r="L47" s="6" t="s">
        <v>17</v>
      </c>
      <c r="M47" s="7">
        <v>4.74</v>
      </c>
      <c r="N47" s="7">
        <v>1.5</v>
      </c>
      <c r="O47" s="8" t="s">
        <v>23</v>
      </c>
      <c r="P47" s="7">
        <f t="shared" si="0"/>
        <v>89.5</v>
      </c>
      <c r="Q47" s="32">
        <f t="shared" si="1"/>
        <v>5.2545000000000002</v>
      </c>
      <c r="R47" s="9">
        <f t="shared" si="2"/>
        <v>18.677624999999992</v>
      </c>
      <c r="S47" s="10">
        <f t="shared" si="3"/>
        <v>108.17762499999999</v>
      </c>
      <c r="T47" s="11">
        <f t="shared" si="4"/>
        <v>0.55555555555555558</v>
      </c>
      <c r="U47" s="12">
        <f t="shared" si="5"/>
        <v>0.20868854748603344</v>
      </c>
      <c r="V47" s="13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43384</v>
      </c>
      <c r="C48" s="3" t="s">
        <v>118</v>
      </c>
      <c r="D48" s="3" t="s">
        <v>119</v>
      </c>
      <c r="E48" s="3">
        <v>1</v>
      </c>
      <c r="F48" s="3" t="s">
        <v>128</v>
      </c>
      <c r="G48" s="3" t="s">
        <v>25</v>
      </c>
      <c r="H48" s="3" t="s">
        <v>26</v>
      </c>
      <c r="I48" s="3" t="s">
        <v>30</v>
      </c>
      <c r="J48" s="14" t="s">
        <v>121</v>
      </c>
      <c r="K48" s="28"/>
      <c r="L48" s="6" t="s">
        <v>17</v>
      </c>
      <c r="M48" s="7">
        <v>2</v>
      </c>
      <c r="N48" s="7">
        <v>1.5</v>
      </c>
      <c r="O48" s="8" t="s">
        <v>23</v>
      </c>
      <c r="P48" s="7">
        <f t="shared" si="0"/>
        <v>91</v>
      </c>
      <c r="Q48" s="32">
        <f t="shared" si="1"/>
        <v>1.3499999999999996</v>
      </c>
      <c r="R48" s="9">
        <f t="shared" si="2"/>
        <v>20.027624999999993</v>
      </c>
      <c r="S48" s="10">
        <f t="shared" si="3"/>
        <v>111.027625</v>
      </c>
      <c r="T48" s="11">
        <f t="shared" si="4"/>
        <v>0.56521739130434778</v>
      </c>
      <c r="U48" s="12">
        <f t="shared" si="5"/>
        <v>0.22008379120879121</v>
      </c>
      <c r="V48" s="13">
        <f>COUNTIF($L$2:L48,1)</f>
        <v>26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47</v>
      </c>
      <c r="B49" s="4">
        <v>43384</v>
      </c>
      <c r="C49" s="3" t="s">
        <v>125</v>
      </c>
      <c r="D49" s="3" t="s">
        <v>119</v>
      </c>
      <c r="E49" s="3">
        <v>1</v>
      </c>
      <c r="F49" s="3" t="s">
        <v>129</v>
      </c>
      <c r="G49" s="3" t="s">
        <v>25</v>
      </c>
      <c r="H49" s="3" t="s">
        <v>26</v>
      </c>
      <c r="I49" s="3" t="s">
        <v>30</v>
      </c>
      <c r="J49" s="5" t="s">
        <v>111</v>
      </c>
      <c r="K49" s="28"/>
      <c r="L49" s="6" t="s">
        <v>16</v>
      </c>
      <c r="M49" s="7">
        <v>1.825</v>
      </c>
      <c r="N49" s="7">
        <v>7</v>
      </c>
      <c r="O49" s="8" t="s">
        <v>23</v>
      </c>
      <c r="P49" s="7">
        <f t="shared" si="0"/>
        <v>98</v>
      </c>
      <c r="Q49" s="33">
        <f t="shared" si="1"/>
        <v>-7</v>
      </c>
      <c r="R49" s="9">
        <f t="shared" si="2"/>
        <v>13.027624999999993</v>
      </c>
      <c r="S49" s="10">
        <f t="shared" si="3"/>
        <v>111.027625</v>
      </c>
      <c r="T49" s="11">
        <f t="shared" si="4"/>
        <v>0.55319148936170215</v>
      </c>
      <c r="U49" s="12">
        <f t="shared" si="5"/>
        <v>0.13293494897959185</v>
      </c>
      <c r="V49" s="13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43385</v>
      </c>
      <c r="C50" s="3" t="s">
        <v>130</v>
      </c>
      <c r="D50" s="3" t="s">
        <v>119</v>
      </c>
      <c r="E50" s="3">
        <v>1</v>
      </c>
      <c r="F50" s="3" t="s">
        <v>131</v>
      </c>
      <c r="G50" s="3" t="s">
        <v>25</v>
      </c>
      <c r="H50" s="3" t="s">
        <v>26</v>
      </c>
      <c r="I50" s="3" t="s">
        <v>14</v>
      </c>
      <c r="J50" s="14" t="s">
        <v>132</v>
      </c>
      <c r="K50" s="28"/>
      <c r="L50" s="6" t="s">
        <v>17</v>
      </c>
      <c r="M50" s="7">
        <v>1.825</v>
      </c>
      <c r="N50" s="7">
        <v>4</v>
      </c>
      <c r="O50" s="8" t="s">
        <v>23</v>
      </c>
      <c r="P50" s="7">
        <f t="shared" si="0"/>
        <v>102</v>
      </c>
      <c r="Q50" s="32">
        <f t="shared" si="1"/>
        <v>2.9349999999999996</v>
      </c>
      <c r="R50" s="9">
        <f t="shared" si="2"/>
        <v>15.962624999999992</v>
      </c>
      <c r="S50" s="10">
        <f t="shared" si="3"/>
        <v>117.96262499999999</v>
      </c>
      <c r="T50" s="11">
        <f t="shared" si="4"/>
        <v>0.5625</v>
      </c>
      <c r="U50" s="12">
        <f t="shared" si="5"/>
        <v>0.15649632352941165</v>
      </c>
      <c r="V50" s="13">
        <f>COUNTIF($L$2:L50,1)</f>
        <v>27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43385</v>
      </c>
      <c r="C51" s="3" t="s">
        <v>133</v>
      </c>
      <c r="D51" s="3" t="s">
        <v>119</v>
      </c>
      <c r="E51" s="3">
        <v>1</v>
      </c>
      <c r="F51" s="3" t="s">
        <v>134</v>
      </c>
      <c r="G51" s="3" t="s">
        <v>40</v>
      </c>
      <c r="H51" s="3" t="s">
        <v>26</v>
      </c>
      <c r="I51" s="3" t="s">
        <v>14</v>
      </c>
      <c r="J51" s="14" t="s">
        <v>135</v>
      </c>
      <c r="K51" s="28"/>
      <c r="L51" s="6" t="s">
        <v>17</v>
      </c>
      <c r="M51" s="7">
        <v>1.9</v>
      </c>
      <c r="N51" s="7">
        <v>3</v>
      </c>
      <c r="O51" s="8" t="s">
        <v>23</v>
      </c>
      <c r="P51" s="7">
        <f t="shared" si="0"/>
        <v>105</v>
      </c>
      <c r="Q51" s="32">
        <f t="shared" si="1"/>
        <v>2.4149999999999991</v>
      </c>
      <c r="R51" s="9">
        <f t="shared" si="2"/>
        <v>18.377624999999991</v>
      </c>
      <c r="S51" s="10">
        <f t="shared" si="3"/>
        <v>123.37762499999999</v>
      </c>
      <c r="T51" s="11">
        <f t="shared" si="4"/>
        <v>0.5714285714285714</v>
      </c>
      <c r="U51" s="12">
        <f t="shared" si="5"/>
        <v>0.17502499999999996</v>
      </c>
      <c r="V51" s="13">
        <f>COUNTIF($L$2:L51,1)</f>
        <v>28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43385</v>
      </c>
      <c r="C52" s="3" t="s">
        <v>136</v>
      </c>
      <c r="D52" s="3" t="s">
        <v>32</v>
      </c>
      <c r="E52" s="3">
        <v>1</v>
      </c>
      <c r="F52" s="3" t="s">
        <v>137</v>
      </c>
      <c r="G52" s="3" t="s">
        <v>27</v>
      </c>
      <c r="H52" s="3" t="s">
        <v>37</v>
      </c>
      <c r="I52" s="3" t="s">
        <v>14</v>
      </c>
      <c r="J52" s="14" t="s">
        <v>31</v>
      </c>
      <c r="K52" s="28"/>
      <c r="L52" s="6" t="s">
        <v>17</v>
      </c>
      <c r="M52" s="7">
        <v>2.25</v>
      </c>
      <c r="N52" s="7">
        <v>1</v>
      </c>
      <c r="O52" s="8" t="s">
        <v>15</v>
      </c>
      <c r="P52" s="7">
        <f t="shared" si="0"/>
        <v>106</v>
      </c>
      <c r="Q52" s="32">
        <f t="shared" si="1"/>
        <v>1.25</v>
      </c>
      <c r="R52" s="9">
        <f t="shared" si="2"/>
        <v>19.627624999999991</v>
      </c>
      <c r="S52" s="10">
        <f t="shared" si="3"/>
        <v>125.62762499999999</v>
      </c>
      <c r="T52" s="11">
        <f t="shared" si="4"/>
        <v>0.57999999999999996</v>
      </c>
      <c r="U52" s="12">
        <f t="shared" si="5"/>
        <v>0.18516627358490562</v>
      </c>
      <c r="V52" s="13">
        <f>COUNTIF($L$2:L52,1)</f>
        <v>29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43385</v>
      </c>
      <c r="C53" s="3" t="s">
        <v>130</v>
      </c>
      <c r="D53" s="3" t="s">
        <v>119</v>
      </c>
      <c r="E53" s="3">
        <v>1</v>
      </c>
      <c r="F53" s="3" t="s">
        <v>138</v>
      </c>
      <c r="G53" s="3" t="s">
        <v>25</v>
      </c>
      <c r="H53" s="3" t="s">
        <v>26</v>
      </c>
      <c r="I53" s="3" t="s">
        <v>30</v>
      </c>
      <c r="J53" s="14" t="s">
        <v>132</v>
      </c>
      <c r="K53" s="28"/>
      <c r="L53" s="6" t="s">
        <v>17</v>
      </c>
      <c r="M53" s="7">
        <v>1.95</v>
      </c>
      <c r="N53" s="7">
        <v>2</v>
      </c>
      <c r="O53" s="8" t="s">
        <v>23</v>
      </c>
      <c r="P53" s="7">
        <f t="shared" si="0"/>
        <v>108</v>
      </c>
      <c r="Q53" s="32">
        <f t="shared" si="1"/>
        <v>1.7049999999999996</v>
      </c>
      <c r="R53" s="9">
        <f t="shared" si="2"/>
        <v>21.33262499999999</v>
      </c>
      <c r="S53" s="10">
        <f t="shared" si="3"/>
        <v>129.33262499999998</v>
      </c>
      <c r="T53" s="11">
        <f t="shared" si="4"/>
        <v>0.58823529411764708</v>
      </c>
      <c r="U53" s="12">
        <f t="shared" si="5"/>
        <v>0.19752430555555536</v>
      </c>
      <c r="V53" s="13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43385</v>
      </c>
      <c r="C54" s="3" t="s">
        <v>139</v>
      </c>
      <c r="D54" s="3" t="s">
        <v>28</v>
      </c>
      <c r="E54" s="3">
        <v>1</v>
      </c>
      <c r="F54" s="3">
        <v>1</v>
      </c>
      <c r="G54" s="3" t="s">
        <v>25</v>
      </c>
      <c r="H54" s="3" t="s">
        <v>26</v>
      </c>
      <c r="I54" s="3" t="s">
        <v>14</v>
      </c>
      <c r="J54" s="5" t="s">
        <v>15</v>
      </c>
      <c r="K54" s="28" t="s">
        <v>140</v>
      </c>
      <c r="L54" s="6" t="s">
        <v>16</v>
      </c>
      <c r="M54" s="7">
        <v>1.9</v>
      </c>
      <c r="N54" s="7">
        <v>2</v>
      </c>
      <c r="O54" s="8" t="s">
        <v>23</v>
      </c>
      <c r="P54" s="7">
        <f t="shared" si="0"/>
        <v>110</v>
      </c>
      <c r="Q54" s="33">
        <f t="shared" si="1"/>
        <v>-2</v>
      </c>
      <c r="R54" s="9">
        <f t="shared" si="2"/>
        <v>19.33262499999999</v>
      </c>
      <c r="S54" s="10">
        <f t="shared" si="3"/>
        <v>129.33262499999998</v>
      </c>
      <c r="T54" s="11">
        <f t="shared" si="4"/>
        <v>0.57692307692307687</v>
      </c>
      <c r="U54" s="12">
        <f t="shared" si="5"/>
        <v>0.17575113636363618</v>
      </c>
      <c r="V54" s="13">
        <f>COUNTIF($L$2:L54,1)</f>
        <v>30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43386</v>
      </c>
      <c r="C55" s="3" t="s">
        <v>141</v>
      </c>
      <c r="D55" s="3" t="s">
        <v>119</v>
      </c>
      <c r="E55" s="3">
        <v>1</v>
      </c>
      <c r="F55" s="3" t="s">
        <v>142</v>
      </c>
      <c r="G55" s="3" t="s">
        <v>25</v>
      </c>
      <c r="H55" s="3" t="s">
        <v>26</v>
      </c>
      <c r="I55" s="3" t="s">
        <v>14</v>
      </c>
      <c r="J55" s="14" t="s">
        <v>124</v>
      </c>
      <c r="K55" s="28"/>
      <c r="L55" s="6" t="s">
        <v>17</v>
      </c>
      <c r="M55" s="7">
        <v>1.9</v>
      </c>
      <c r="N55" s="7">
        <v>3</v>
      </c>
      <c r="O55" s="8" t="s">
        <v>23</v>
      </c>
      <c r="P55" s="7">
        <f t="shared" si="0"/>
        <v>113</v>
      </c>
      <c r="Q55" s="32">
        <f t="shared" si="1"/>
        <v>2.4149999999999991</v>
      </c>
      <c r="R55" s="9">
        <f t="shared" si="2"/>
        <v>21.747624999999989</v>
      </c>
      <c r="S55" s="10">
        <f t="shared" si="3"/>
        <v>134.747625</v>
      </c>
      <c r="T55" s="11">
        <f t="shared" si="4"/>
        <v>0.58490566037735847</v>
      </c>
      <c r="U55" s="12">
        <f t="shared" si="5"/>
        <v>0.19245685840707963</v>
      </c>
      <c r="V55" s="13">
        <f>COUNTIF($L$2:L55,1)</f>
        <v>31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43386</v>
      </c>
      <c r="C56" s="3" t="s">
        <v>143</v>
      </c>
      <c r="D56" s="3" t="s">
        <v>32</v>
      </c>
      <c r="E56" s="3">
        <v>1</v>
      </c>
      <c r="F56" s="3" t="s">
        <v>144</v>
      </c>
      <c r="G56" s="3" t="s">
        <v>27</v>
      </c>
      <c r="H56" s="3" t="s">
        <v>57</v>
      </c>
      <c r="I56" s="3" t="s">
        <v>14</v>
      </c>
      <c r="J56" s="5" t="s">
        <v>29</v>
      </c>
      <c r="K56" s="28" t="s">
        <v>184</v>
      </c>
      <c r="L56" s="6" t="s">
        <v>16</v>
      </c>
      <c r="M56" s="7">
        <v>2.1</v>
      </c>
      <c r="N56" s="7">
        <v>1.5</v>
      </c>
      <c r="O56" s="8" t="s">
        <v>23</v>
      </c>
      <c r="P56" s="7">
        <f t="shared" si="0"/>
        <v>114.5</v>
      </c>
      <c r="Q56" s="33">
        <f t="shared" si="1"/>
        <v>-1.5</v>
      </c>
      <c r="R56" s="9">
        <f t="shared" si="2"/>
        <v>20.247624999999989</v>
      </c>
      <c r="S56" s="10">
        <f t="shared" si="3"/>
        <v>134.747625</v>
      </c>
      <c r="T56" s="11">
        <f t="shared" si="4"/>
        <v>0.57407407407407407</v>
      </c>
      <c r="U56" s="12">
        <f t="shared" si="5"/>
        <v>0.17683515283842793</v>
      </c>
      <c r="V56" s="13">
        <f>COUNTIF($L$2:L56,1)</f>
        <v>31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43386</v>
      </c>
      <c r="C57" s="3" t="s">
        <v>145</v>
      </c>
      <c r="D57" s="3" t="s">
        <v>32</v>
      </c>
      <c r="E57" s="3">
        <v>2</v>
      </c>
      <c r="F57" s="3" t="s">
        <v>34</v>
      </c>
      <c r="G57" s="3" t="s">
        <v>27</v>
      </c>
      <c r="H57" s="3" t="s">
        <v>26</v>
      </c>
      <c r="I57" s="3" t="s">
        <v>14</v>
      </c>
      <c r="J57" s="14" t="s">
        <v>146</v>
      </c>
      <c r="K57" s="28"/>
      <c r="L57" s="6" t="s">
        <v>17</v>
      </c>
      <c r="M57" s="7">
        <v>2.08</v>
      </c>
      <c r="N57" s="7">
        <v>3.5</v>
      </c>
      <c r="O57" s="8" t="s">
        <v>23</v>
      </c>
      <c r="P57" s="7">
        <f t="shared" si="0"/>
        <v>118</v>
      </c>
      <c r="Q57" s="32">
        <f t="shared" si="1"/>
        <v>3.4159999999999995</v>
      </c>
      <c r="R57" s="9">
        <f t="shared" si="2"/>
        <v>23.663624999999989</v>
      </c>
      <c r="S57" s="10">
        <f t="shared" si="3"/>
        <v>141.663625</v>
      </c>
      <c r="T57" s="11">
        <f t="shared" si="4"/>
        <v>0.58181818181818179</v>
      </c>
      <c r="U57" s="12">
        <f t="shared" si="5"/>
        <v>0.20053919491525421</v>
      </c>
      <c r="V57" s="13">
        <f>COUNTIF($L$2:L57,1)</f>
        <v>32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43386</v>
      </c>
      <c r="C58" s="3" t="s">
        <v>147</v>
      </c>
      <c r="D58" s="3" t="s">
        <v>32</v>
      </c>
      <c r="E58" s="3">
        <v>1</v>
      </c>
      <c r="F58" s="3" t="s">
        <v>144</v>
      </c>
      <c r="G58" s="3" t="s">
        <v>27</v>
      </c>
      <c r="H58" s="3" t="s">
        <v>26</v>
      </c>
      <c r="I58" s="3" t="s">
        <v>14</v>
      </c>
      <c r="J58" s="14" t="s">
        <v>44</v>
      </c>
      <c r="K58" s="28"/>
      <c r="L58" s="6" t="s">
        <v>17</v>
      </c>
      <c r="M58" s="7">
        <v>2.5</v>
      </c>
      <c r="N58" s="7">
        <v>1</v>
      </c>
      <c r="O58" s="8" t="s">
        <v>23</v>
      </c>
      <c r="P58" s="7">
        <f t="shared" si="0"/>
        <v>119</v>
      </c>
      <c r="Q58" s="32">
        <f t="shared" si="1"/>
        <v>1.375</v>
      </c>
      <c r="R58" s="9">
        <f t="shared" si="2"/>
        <v>25.038624999999989</v>
      </c>
      <c r="S58" s="10">
        <f t="shared" si="3"/>
        <v>144.038625</v>
      </c>
      <c r="T58" s="11">
        <f t="shared" si="4"/>
        <v>0.5892857142857143</v>
      </c>
      <c r="U58" s="12">
        <f t="shared" si="5"/>
        <v>0.21040861344537812</v>
      </c>
      <c r="V58" s="13">
        <f>COUNTIF($L$2:L58,1)</f>
        <v>33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6.25" customHeight="1" x14ac:dyDescent="0.2">
      <c r="A59" s="3">
        <v>57</v>
      </c>
      <c r="B59" s="4">
        <v>43386</v>
      </c>
      <c r="C59" s="3" t="s">
        <v>148</v>
      </c>
      <c r="D59" s="3" t="s">
        <v>32</v>
      </c>
      <c r="E59" s="3">
        <v>2</v>
      </c>
      <c r="F59" s="3" t="s">
        <v>34</v>
      </c>
      <c r="G59" s="3" t="s">
        <v>25</v>
      </c>
      <c r="H59" s="3" t="s">
        <v>33</v>
      </c>
      <c r="I59" s="3" t="s">
        <v>14</v>
      </c>
      <c r="J59" s="14" t="s">
        <v>149</v>
      </c>
      <c r="K59" s="28"/>
      <c r="L59" s="6" t="s">
        <v>16</v>
      </c>
      <c r="M59" s="7">
        <v>2.2400000000000002</v>
      </c>
      <c r="N59" s="7">
        <v>2.5</v>
      </c>
      <c r="O59" s="8" t="s">
        <v>15</v>
      </c>
      <c r="P59" s="7">
        <f t="shared" si="0"/>
        <v>121.5</v>
      </c>
      <c r="Q59" s="33">
        <f t="shared" si="1"/>
        <v>-2.5</v>
      </c>
      <c r="R59" s="9">
        <f t="shared" si="2"/>
        <v>22.538624999999989</v>
      </c>
      <c r="S59" s="10">
        <f t="shared" si="3"/>
        <v>144.038625</v>
      </c>
      <c r="T59" s="11">
        <f t="shared" si="4"/>
        <v>0.57894736842105265</v>
      </c>
      <c r="U59" s="12">
        <f t="shared" si="5"/>
        <v>0.18550308641975305</v>
      </c>
      <c r="V59" s="13">
        <f>COUNTIF($L$2:L59,1)</f>
        <v>33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43386</v>
      </c>
      <c r="C60" s="3" t="s">
        <v>150</v>
      </c>
      <c r="D60" s="3" t="s">
        <v>32</v>
      </c>
      <c r="E60" s="3">
        <v>2</v>
      </c>
      <c r="F60" s="3" t="s">
        <v>151</v>
      </c>
      <c r="G60" s="3" t="s">
        <v>25</v>
      </c>
      <c r="H60" s="3" t="s">
        <v>26</v>
      </c>
      <c r="I60" s="3" t="s">
        <v>14</v>
      </c>
      <c r="J60" s="14" t="s">
        <v>152</v>
      </c>
      <c r="K60" s="28"/>
      <c r="L60" s="6" t="s">
        <v>17</v>
      </c>
      <c r="M60" s="7">
        <v>3.1</v>
      </c>
      <c r="N60" s="7">
        <v>1</v>
      </c>
      <c r="O60" s="8" t="s">
        <v>23</v>
      </c>
      <c r="P60" s="7">
        <f t="shared" si="0"/>
        <v>122.5</v>
      </c>
      <c r="Q60" s="32">
        <f t="shared" si="1"/>
        <v>1.9449999999999998</v>
      </c>
      <c r="R60" s="9">
        <f t="shared" si="2"/>
        <v>24.483624999999989</v>
      </c>
      <c r="S60" s="10">
        <f t="shared" si="3"/>
        <v>146.98362499999999</v>
      </c>
      <c r="T60" s="11">
        <f t="shared" si="4"/>
        <v>0.58620689655172409</v>
      </c>
      <c r="U60" s="12">
        <f t="shared" si="5"/>
        <v>0.19986632653061215</v>
      </c>
      <c r="V60" s="13">
        <f>COUNTIF($L$2:L60,1)</f>
        <v>34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7" customHeight="1" x14ac:dyDescent="0.2">
      <c r="A61" s="3">
        <v>59</v>
      </c>
      <c r="B61" s="4">
        <v>43386</v>
      </c>
      <c r="C61" s="3" t="s">
        <v>153</v>
      </c>
      <c r="D61" s="3" t="s">
        <v>32</v>
      </c>
      <c r="E61" s="3">
        <v>1</v>
      </c>
      <c r="F61" s="3" t="s">
        <v>154</v>
      </c>
      <c r="G61" s="3" t="s">
        <v>27</v>
      </c>
      <c r="H61" s="3" t="s">
        <v>26</v>
      </c>
      <c r="I61" s="3" t="s">
        <v>14</v>
      </c>
      <c r="J61" s="5" t="s">
        <v>155</v>
      </c>
      <c r="K61" s="28"/>
      <c r="L61" s="6" t="s">
        <v>16</v>
      </c>
      <c r="M61" s="7">
        <v>1.98</v>
      </c>
      <c r="N61" s="7">
        <v>2</v>
      </c>
      <c r="O61" s="8" t="s">
        <v>23</v>
      </c>
      <c r="P61" s="7">
        <f t="shared" si="0"/>
        <v>124.5</v>
      </c>
      <c r="Q61" s="33">
        <f t="shared" si="1"/>
        <v>-2</v>
      </c>
      <c r="R61" s="9">
        <f t="shared" si="2"/>
        <v>22.483624999999989</v>
      </c>
      <c r="S61" s="10">
        <f t="shared" si="3"/>
        <v>146.98362499999999</v>
      </c>
      <c r="T61" s="11">
        <f t="shared" si="4"/>
        <v>0.57627118644067798</v>
      </c>
      <c r="U61" s="12">
        <f t="shared" si="5"/>
        <v>0.18059136546184731</v>
      </c>
      <c r="V61" s="13">
        <f>COUNTIF($L$2:L61,1)</f>
        <v>34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43386</v>
      </c>
      <c r="C62" s="3" t="s">
        <v>156</v>
      </c>
      <c r="D62" s="3" t="s">
        <v>32</v>
      </c>
      <c r="E62" s="3">
        <v>5</v>
      </c>
      <c r="F62" s="3">
        <v>1</v>
      </c>
      <c r="G62" s="3" t="s">
        <v>25</v>
      </c>
      <c r="H62" s="3" t="s">
        <v>26</v>
      </c>
      <c r="I62" s="3" t="s">
        <v>14</v>
      </c>
      <c r="J62" s="5" t="s">
        <v>157</v>
      </c>
      <c r="K62" s="28"/>
      <c r="L62" s="6" t="s">
        <v>16</v>
      </c>
      <c r="M62" s="7">
        <v>32</v>
      </c>
      <c r="N62" s="7">
        <v>0.5</v>
      </c>
      <c r="O62" s="8" t="s">
        <v>23</v>
      </c>
      <c r="P62" s="7">
        <f t="shared" si="0"/>
        <v>125</v>
      </c>
      <c r="Q62" s="33">
        <f t="shared" si="1"/>
        <v>-0.5</v>
      </c>
      <c r="R62" s="9">
        <f t="shared" si="2"/>
        <v>21.983624999999989</v>
      </c>
      <c r="S62" s="10">
        <f t="shared" si="3"/>
        <v>146.98362499999999</v>
      </c>
      <c r="T62" s="11">
        <f t="shared" si="4"/>
        <v>0.56666666666666665</v>
      </c>
      <c r="U62" s="12">
        <f t="shared" si="5"/>
        <v>0.17586899999999991</v>
      </c>
      <c r="V62" s="13">
        <f>COUNTIF($L$2:L62,1)</f>
        <v>34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4.25" customHeight="1" x14ac:dyDescent="0.2">
      <c r="A63" s="3">
        <v>61</v>
      </c>
      <c r="B63" s="4">
        <v>43386</v>
      </c>
      <c r="C63" s="3" t="s">
        <v>158</v>
      </c>
      <c r="D63" s="3" t="s">
        <v>32</v>
      </c>
      <c r="E63" s="3">
        <v>1</v>
      </c>
      <c r="F63" s="3" t="s">
        <v>159</v>
      </c>
      <c r="G63" s="3" t="s">
        <v>25</v>
      </c>
      <c r="H63" s="3" t="s">
        <v>37</v>
      </c>
      <c r="I63" s="3" t="s">
        <v>14</v>
      </c>
      <c r="J63" s="14" t="s">
        <v>160</v>
      </c>
      <c r="K63" s="28"/>
      <c r="L63" s="6" t="s">
        <v>17</v>
      </c>
      <c r="M63" s="7">
        <v>2.17</v>
      </c>
      <c r="N63" s="7">
        <v>2</v>
      </c>
      <c r="O63" s="8" t="s">
        <v>23</v>
      </c>
      <c r="P63" s="7">
        <f t="shared" si="0"/>
        <v>127</v>
      </c>
      <c r="Q63" s="32">
        <f t="shared" si="1"/>
        <v>2.1229999999999993</v>
      </c>
      <c r="R63" s="9">
        <f t="shared" si="2"/>
        <v>24.106624999999987</v>
      </c>
      <c r="S63" s="10">
        <f t="shared" si="3"/>
        <v>151.10662499999998</v>
      </c>
      <c r="T63" s="11">
        <f t="shared" si="4"/>
        <v>0.57377049180327866</v>
      </c>
      <c r="U63" s="12">
        <f t="shared" si="5"/>
        <v>0.1898159448818896</v>
      </c>
      <c r="V63" s="13">
        <f>COUNTIF($L$2:L63,1)</f>
        <v>35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43386</v>
      </c>
      <c r="C64" s="3" t="s">
        <v>141</v>
      </c>
      <c r="D64" s="3" t="s">
        <v>119</v>
      </c>
      <c r="E64" s="3">
        <v>1</v>
      </c>
      <c r="F64" s="3" t="s">
        <v>161</v>
      </c>
      <c r="G64" s="3" t="s">
        <v>25</v>
      </c>
      <c r="H64" s="3" t="s">
        <v>26</v>
      </c>
      <c r="I64" s="3" t="s">
        <v>30</v>
      </c>
      <c r="J64" s="5" t="s">
        <v>124</v>
      </c>
      <c r="K64" s="28"/>
      <c r="L64" s="6" t="s">
        <v>16</v>
      </c>
      <c r="M64" s="7">
        <v>1.9</v>
      </c>
      <c r="N64" s="7">
        <v>1.5</v>
      </c>
      <c r="O64" s="8" t="s">
        <v>23</v>
      </c>
      <c r="P64" s="7">
        <f t="shared" si="0"/>
        <v>128.5</v>
      </c>
      <c r="Q64" s="33">
        <f t="shared" si="1"/>
        <v>-1.5</v>
      </c>
      <c r="R64" s="9">
        <f t="shared" si="2"/>
        <v>22.606624999999987</v>
      </c>
      <c r="S64" s="10">
        <f t="shared" si="3"/>
        <v>151.10662499999998</v>
      </c>
      <c r="T64" s="11">
        <f t="shared" si="4"/>
        <v>0.56451612903225812</v>
      </c>
      <c r="U64" s="12">
        <f t="shared" si="5"/>
        <v>0.17592704280155627</v>
      </c>
      <c r="V64" s="13">
        <f>COUNTIF($L$2:L64,1)</f>
        <v>35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63</v>
      </c>
      <c r="B65" s="4">
        <v>43387</v>
      </c>
      <c r="C65" s="3" t="s">
        <v>162</v>
      </c>
      <c r="D65" s="3" t="s">
        <v>32</v>
      </c>
      <c r="E65" s="3">
        <v>1</v>
      </c>
      <c r="F65" s="3" t="s">
        <v>113</v>
      </c>
      <c r="G65" s="3" t="s">
        <v>27</v>
      </c>
      <c r="H65" s="3" t="s">
        <v>37</v>
      </c>
      <c r="I65" s="3" t="s">
        <v>14</v>
      </c>
      <c r="J65" s="5" t="s">
        <v>163</v>
      </c>
      <c r="K65" s="28"/>
      <c r="L65" s="6" t="s">
        <v>16</v>
      </c>
      <c r="M65" s="7">
        <v>1.79</v>
      </c>
      <c r="N65" s="7">
        <v>3.5</v>
      </c>
      <c r="O65" s="8" t="s">
        <v>15</v>
      </c>
      <c r="P65" s="7">
        <f t="shared" si="0"/>
        <v>132</v>
      </c>
      <c r="Q65" s="33">
        <f t="shared" si="1"/>
        <v>-3.5</v>
      </c>
      <c r="R65" s="9">
        <f t="shared" si="2"/>
        <v>19.106624999999987</v>
      </c>
      <c r="S65" s="10">
        <f t="shared" si="3"/>
        <v>151.10662499999998</v>
      </c>
      <c r="T65" s="11">
        <f t="shared" si="4"/>
        <v>0.55555555555555558</v>
      </c>
      <c r="U65" s="12">
        <f t="shared" si="5"/>
        <v>0.14474715909090893</v>
      </c>
      <c r="V65" s="13">
        <f>COUNTIF($L$2:L65,1)</f>
        <v>35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7" customHeight="1" x14ac:dyDescent="0.2">
      <c r="A66" s="3">
        <v>64</v>
      </c>
      <c r="B66" s="4">
        <v>43387</v>
      </c>
      <c r="C66" s="3" t="s">
        <v>164</v>
      </c>
      <c r="D66" s="3" t="s">
        <v>165</v>
      </c>
      <c r="E66" s="3">
        <v>2</v>
      </c>
      <c r="F66" s="3" t="s">
        <v>35</v>
      </c>
      <c r="G66" s="3" t="s">
        <v>25</v>
      </c>
      <c r="H66" s="3" t="s">
        <v>26</v>
      </c>
      <c r="I66" s="3" t="s">
        <v>14</v>
      </c>
      <c r="J66" s="14" t="s">
        <v>166</v>
      </c>
      <c r="K66" s="28"/>
      <c r="L66" s="6" t="s">
        <v>17</v>
      </c>
      <c r="M66" s="7">
        <v>1.98</v>
      </c>
      <c r="N66" s="7">
        <v>1.5</v>
      </c>
      <c r="O66" s="8" t="s">
        <v>23</v>
      </c>
      <c r="P66" s="7">
        <f t="shared" si="0"/>
        <v>133.5</v>
      </c>
      <c r="Q66" s="32">
        <f t="shared" si="1"/>
        <v>1.3214999999999995</v>
      </c>
      <c r="R66" s="9">
        <f t="shared" si="2"/>
        <v>20.428124999999987</v>
      </c>
      <c r="S66" s="10">
        <f t="shared" si="3"/>
        <v>153.92812499999999</v>
      </c>
      <c r="T66" s="11">
        <f t="shared" si="4"/>
        <v>0.5625</v>
      </c>
      <c r="U66" s="12">
        <f t="shared" si="5"/>
        <v>0.15301966292134828</v>
      </c>
      <c r="V66" s="13">
        <f>COUNTIF($L$2:L66,1)</f>
        <v>36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4.25" customHeight="1" x14ac:dyDescent="0.2">
      <c r="A67" s="3">
        <v>65</v>
      </c>
      <c r="B67" s="4">
        <v>43387</v>
      </c>
      <c r="C67" s="3" t="s">
        <v>167</v>
      </c>
      <c r="D67" s="3" t="s">
        <v>32</v>
      </c>
      <c r="E67" s="3">
        <v>1</v>
      </c>
      <c r="F67" s="3">
        <v>1</v>
      </c>
      <c r="G67" s="3" t="s">
        <v>25</v>
      </c>
      <c r="H67" s="3" t="s">
        <v>33</v>
      </c>
      <c r="I67" s="3" t="s">
        <v>14</v>
      </c>
      <c r="J67" s="5" t="s">
        <v>168</v>
      </c>
      <c r="K67" s="28"/>
      <c r="L67" s="6" t="s">
        <v>16</v>
      </c>
      <c r="M67" s="7">
        <v>2.15</v>
      </c>
      <c r="N67" s="7">
        <v>1.5</v>
      </c>
      <c r="O67" s="8" t="s">
        <v>15</v>
      </c>
      <c r="P67" s="7">
        <f t="shared" si="0"/>
        <v>135</v>
      </c>
      <c r="Q67" s="33">
        <f t="shared" si="1"/>
        <v>-1.5</v>
      </c>
      <c r="R67" s="9">
        <f t="shared" si="2"/>
        <v>18.928124999999987</v>
      </c>
      <c r="S67" s="10">
        <f t="shared" si="3"/>
        <v>153.92812499999999</v>
      </c>
      <c r="T67" s="11">
        <f t="shared" si="4"/>
        <v>0.55384615384615388</v>
      </c>
      <c r="U67" s="12">
        <f t="shared" si="5"/>
        <v>0.1402083333333333</v>
      </c>
      <c r="V67" s="13">
        <f>COUNTIF($L$2:L67,1)</f>
        <v>36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43387</v>
      </c>
      <c r="C68" s="3" t="s">
        <v>169</v>
      </c>
      <c r="D68" s="3" t="s">
        <v>32</v>
      </c>
      <c r="E68" s="3">
        <v>1</v>
      </c>
      <c r="F68" s="3">
        <v>1</v>
      </c>
      <c r="G68" s="3" t="s">
        <v>25</v>
      </c>
      <c r="H68" s="3" t="s">
        <v>33</v>
      </c>
      <c r="I68" s="3" t="s">
        <v>14</v>
      </c>
      <c r="J68" s="5" t="s">
        <v>168</v>
      </c>
      <c r="K68" s="28"/>
      <c r="L68" s="6" t="s">
        <v>16</v>
      </c>
      <c r="M68" s="7">
        <v>2.0499999999999998</v>
      </c>
      <c r="N68" s="7">
        <v>2</v>
      </c>
      <c r="O68" s="8" t="s">
        <v>15</v>
      </c>
      <c r="P68" s="7">
        <f t="shared" si="0"/>
        <v>137</v>
      </c>
      <c r="Q68" s="33">
        <f t="shared" si="1"/>
        <v>-2</v>
      </c>
      <c r="R68" s="9">
        <f t="shared" si="2"/>
        <v>16.928124999999987</v>
      </c>
      <c r="S68" s="10">
        <f t="shared" si="3"/>
        <v>153.92812499999999</v>
      </c>
      <c r="T68" s="11">
        <f t="shared" si="4"/>
        <v>0.54545454545454541</v>
      </c>
      <c r="U68" s="12">
        <f t="shared" si="5"/>
        <v>0.12356295620437951</v>
      </c>
      <c r="V68" s="13">
        <f>COUNTIF($L$2:L68,1)</f>
        <v>36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43388</v>
      </c>
      <c r="C69" s="3" t="s">
        <v>170</v>
      </c>
      <c r="D69" s="3" t="s">
        <v>171</v>
      </c>
      <c r="E69" s="3">
        <v>2</v>
      </c>
      <c r="F69" s="3" t="s">
        <v>172</v>
      </c>
      <c r="G69" s="3" t="s">
        <v>25</v>
      </c>
      <c r="H69" s="3" t="s">
        <v>37</v>
      </c>
      <c r="I69" s="3" t="s">
        <v>14</v>
      </c>
      <c r="J69" s="14" t="s">
        <v>173</v>
      </c>
      <c r="K69" s="28"/>
      <c r="L69" s="6" t="s">
        <v>16</v>
      </c>
      <c r="M69" s="7">
        <v>2.38</v>
      </c>
      <c r="N69" s="7">
        <v>2</v>
      </c>
      <c r="O69" s="8" t="s">
        <v>15</v>
      </c>
      <c r="P69" s="7">
        <f t="shared" si="0"/>
        <v>139</v>
      </c>
      <c r="Q69" s="33">
        <f t="shared" si="1"/>
        <v>-2</v>
      </c>
      <c r="R69" s="9">
        <f t="shared" si="2"/>
        <v>14.928124999999987</v>
      </c>
      <c r="S69" s="10">
        <f t="shared" si="3"/>
        <v>153.92812499999999</v>
      </c>
      <c r="T69" s="11">
        <f t="shared" si="4"/>
        <v>0.53731343283582089</v>
      </c>
      <c r="U69" s="12">
        <f t="shared" si="5"/>
        <v>0.1073965827338129</v>
      </c>
      <c r="V69" s="13">
        <f>COUNTIF($L$2:L69,1)</f>
        <v>36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68</v>
      </c>
      <c r="B70" s="4">
        <v>43388</v>
      </c>
      <c r="C70" s="3" t="s">
        <v>174</v>
      </c>
      <c r="D70" s="3" t="s">
        <v>28</v>
      </c>
      <c r="E70" s="3">
        <v>1</v>
      </c>
      <c r="F70" s="3">
        <v>1</v>
      </c>
      <c r="G70" s="3" t="s">
        <v>25</v>
      </c>
      <c r="H70" s="3" t="s">
        <v>26</v>
      </c>
      <c r="I70" s="3" t="s">
        <v>14</v>
      </c>
      <c r="J70" s="5" t="s">
        <v>15</v>
      </c>
      <c r="K70" s="28" t="s">
        <v>175</v>
      </c>
      <c r="L70" s="6" t="s">
        <v>16</v>
      </c>
      <c r="M70" s="7">
        <v>2.0499999999999998</v>
      </c>
      <c r="N70" s="7">
        <v>1.5</v>
      </c>
      <c r="O70" s="8" t="s">
        <v>23</v>
      </c>
      <c r="P70" s="7">
        <f t="shared" ref="P70:P133" si="6">P69+N70</f>
        <v>140.5</v>
      </c>
      <c r="Q70" s="33">
        <f t="shared" ref="Q70:Q133" si="7">IF(AND(L70="1",O70="ja"),(N70*M70*0.95)-N70,IF(AND(L70="1",O70="nein"),N70*M70-N70,-N70))</f>
        <v>-1.5</v>
      </c>
      <c r="R70" s="9">
        <f t="shared" ref="R70:R133" si="8">R69+Q70</f>
        <v>13.428124999999987</v>
      </c>
      <c r="S70" s="10">
        <f t="shared" ref="S70:S133" si="9">P70+R70</f>
        <v>153.92812499999999</v>
      </c>
      <c r="T70" s="11">
        <f t="shared" ref="T70:T133" si="10">V70/W70</f>
        <v>0.52941176470588236</v>
      </c>
      <c r="U70" s="12">
        <f t="shared" ref="U70:U133" si="11">((S70-P70)/P70)*100%</f>
        <v>9.5573843416370069E-2</v>
      </c>
      <c r="V70" s="13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43389</v>
      </c>
      <c r="C71" s="3" t="s">
        <v>176</v>
      </c>
      <c r="D71" s="3" t="s">
        <v>32</v>
      </c>
      <c r="E71" s="3">
        <v>1</v>
      </c>
      <c r="F71" s="3" t="s">
        <v>123</v>
      </c>
      <c r="G71" s="3" t="s">
        <v>25</v>
      </c>
      <c r="H71" s="3" t="s">
        <v>26</v>
      </c>
      <c r="I71" s="3" t="s">
        <v>14</v>
      </c>
      <c r="J71" s="5" t="s">
        <v>168</v>
      </c>
      <c r="K71" s="28"/>
      <c r="L71" s="6" t="s">
        <v>16</v>
      </c>
      <c r="M71" s="7">
        <v>1.9750000000000001</v>
      </c>
      <c r="N71" s="7">
        <v>2</v>
      </c>
      <c r="O71" s="8" t="s">
        <v>23</v>
      </c>
      <c r="P71" s="7">
        <f t="shared" si="6"/>
        <v>142.5</v>
      </c>
      <c r="Q71" s="33">
        <f t="shared" si="7"/>
        <v>-2</v>
      </c>
      <c r="R71" s="9">
        <f t="shared" si="8"/>
        <v>11.428124999999987</v>
      </c>
      <c r="S71" s="10">
        <f t="shared" si="9"/>
        <v>153.92812499999999</v>
      </c>
      <c r="T71" s="11">
        <f t="shared" si="10"/>
        <v>0.52173913043478259</v>
      </c>
      <c r="U71" s="12">
        <f t="shared" si="11"/>
        <v>8.0197368421052587E-2</v>
      </c>
      <c r="V71" s="13">
        <f>COUNTIF($L$2:L71,1)</f>
        <v>36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.75" customHeight="1" x14ac:dyDescent="0.2">
      <c r="A72" s="3">
        <v>70</v>
      </c>
      <c r="B72" s="4">
        <v>43389</v>
      </c>
      <c r="C72" s="3" t="s">
        <v>177</v>
      </c>
      <c r="D72" s="3" t="s">
        <v>32</v>
      </c>
      <c r="E72" s="3">
        <v>1</v>
      </c>
      <c r="F72" s="3" t="s">
        <v>178</v>
      </c>
      <c r="G72" s="3" t="s">
        <v>25</v>
      </c>
      <c r="H72" s="3" t="s">
        <v>26</v>
      </c>
      <c r="I72" s="3" t="s">
        <v>14</v>
      </c>
      <c r="J72" s="5" t="s">
        <v>179</v>
      </c>
      <c r="K72" s="28"/>
      <c r="L72" s="6" t="s">
        <v>16</v>
      </c>
      <c r="M72" s="7">
        <v>1.925</v>
      </c>
      <c r="N72" s="7">
        <v>3</v>
      </c>
      <c r="O72" s="8" t="s">
        <v>23</v>
      </c>
      <c r="P72" s="7">
        <f t="shared" si="6"/>
        <v>145.5</v>
      </c>
      <c r="Q72" s="33">
        <f t="shared" si="7"/>
        <v>-3</v>
      </c>
      <c r="R72" s="9">
        <f t="shared" si="8"/>
        <v>8.4281249999999872</v>
      </c>
      <c r="S72" s="10">
        <f t="shared" si="9"/>
        <v>153.92812499999999</v>
      </c>
      <c r="T72" s="11">
        <f t="shared" si="10"/>
        <v>0.51428571428571423</v>
      </c>
      <c r="U72" s="12">
        <f t="shared" si="11"/>
        <v>5.7925257731958724E-2</v>
      </c>
      <c r="V72" s="13">
        <f>COUNTIF($L$2:L72,1)</f>
        <v>36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43389</v>
      </c>
      <c r="C73" s="3" t="s">
        <v>180</v>
      </c>
      <c r="D73" s="3" t="s">
        <v>32</v>
      </c>
      <c r="E73" s="3">
        <v>1</v>
      </c>
      <c r="F73" s="3" t="s">
        <v>142</v>
      </c>
      <c r="G73" s="3" t="s">
        <v>25</v>
      </c>
      <c r="H73" s="3" t="s">
        <v>26</v>
      </c>
      <c r="I73" s="3" t="s">
        <v>14</v>
      </c>
      <c r="J73" s="5" t="s">
        <v>181</v>
      </c>
      <c r="K73" s="28"/>
      <c r="L73" s="6" t="s">
        <v>16</v>
      </c>
      <c r="M73" s="7">
        <v>1.9</v>
      </c>
      <c r="N73" s="7">
        <v>1.5</v>
      </c>
      <c r="O73" s="8" t="s">
        <v>23</v>
      </c>
      <c r="P73" s="7">
        <f t="shared" si="6"/>
        <v>147</v>
      </c>
      <c r="Q73" s="33">
        <f t="shared" si="7"/>
        <v>-1.5</v>
      </c>
      <c r="R73" s="9">
        <f t="shared" si="8"/>
        <v>6.9281249999999872</v>
      </c>
      <c r="S73" s="10">
        <f t="shared" si="9"/>
        <v>153.92812499999999</v>
      </c>
      <c r="T73" s="11">
        <f t="shared" si="10"/>
        <v>0.50704225352112675</v>
      </c>
      <c r="U73" s="12">
        <f t="shared" si="11"/>
        <v>4.7130102040816288E-2</v>
      </c>
      <c r="V73" s="13">
        <f>COUNTIF($L$2:L73,1)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72</v>
      </c>
      <c r="B74" s="4">
        <v>43390</v>
      </c>
      <c r="C74" s="3" t="s">
        <v>182</v>
      </c>
      <c r="D74" s="3" t="s">
        <v>32</v>
      </c>
      <c r="E74" s="3">
        <v>1</v>
      </c>
      <c r="F74" s="3" t="s">
        <v>123</v>
      </c>
      <c r="G74" s="3" t="s">
        <v>25</v>
      </c>
      <c r="H74" s="3" t="s">
        <v>26</v>
      </c>
      <c r="I74" s="3" t="s">
        <v>30</v>
      </c>
      <c r="J74" s="14" t="s">
        <v>181</v>
      </c>
      <c r="K74" s="28"/>
      <c r="L74" s="6" t="s">
        <v>17</v>
      </c>
      <c r="M74" s="7">
        <v>1.9750000000000001</v>
      </c>
      <c r="N74" s="7">
        <v>2</v>
      </c>
      <c r="O74" s="8" t="s">
        <v>23</v>
      </c>
      <c r="P74" s="7">
        <f t="shared" si="6"/>
        <v>149</v>
      </c>
      <c r="Q74" s="32">
        <f t="shared" si="7"/>
        <v>1.7524999999999999</v>
      </c>
      <c r="R74" s="29">
        <f t="shared" si="8"/>
        <v>8.6806249999999867</v>
      </c>
      <c r="S74" s="30">
        <f t="shared" si="9"/>
        <v>157.68062499999999</v>
      </c>
      <c r="T74" s="31">
        <f t="shared" si="10"/>
        <v>0.51388888888888884</v>
      </c>
      <c r="U74" s="12">
        <f t="shared" si="11"/>
        <v>5.8259228187919412E-2</v>
      </c>
      <c r="V74" s="13">
        <f>COUNTIF($L$2:L74,1)</f>
        <v>37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43390</v>
      </c>
      <c r="C75" s="3" t="s">
        <v>185</v>
      </c>
      <c r="D75" s="3" t="s">
        <v>32</v>
      </c>
      <c r="E75" s="3">
        <v>2</v>
      </c>
      <c r="F75" s="3" t="s">
        <v>66</v>
      </c>
      <c r="G75" s="3" t="s">
        <v>27</v>
      </c>
      <c r="H75" s="3" t="s">
        <v>37</v>
      </c>
      <c r="I75" s="3" t="s">
        <v>14</v>
      </c>
      <c r="J75" s="14" t="s">
        <v>186</v>
      </c>
      <c r="K75" s="28"/>
      <c r="L75" s="6" t="s">
        <v>17</v>
      </c>
      <c r="M75" s="7">
        <v>2.1</v>
      </c>
      <c r="N75" s="7">
        <v>2.5</v>
      </c>
      <c r="O75" s="8" t="s">
        <v>15</v>
      </c>
      <c r="P75" s="7">
        <f t="shared" si="6"/>
        <v>151.5</v>
      </c>
      <c r="Q75" s="32">
        <f t="shared" si="7"/>
        <v>2.75</v>
      </c>
      <c r="R75" s="9">
        <f t="shared" si="8"/>
        <v>11.430624999999987</v>
      </c>
      <c r="S75" s="10">
        <f t="shared" si="9"/>
        <v>162.93062499999999</v>
      </c>
      <c r="T75" s="11">
        <f t="shared" si="10"/>
        <v>0.52054794520547942</v>
      </c>
      <c r="U75" s="12">
        <f t="shared" si="11"/>
        <v>7.5449669966996646E-2</v>
      </c>
      <c r="V75" s="13">
        <f>COUNTIF($L$2:L75,1)</f>
        <v>38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43392</v>
      </c>
      <c r="C76" s="3" t="s">
        <v>187</v>
      </c>
      <c r="D76" s="3" t="s">
        <v>32</v>
      </c>
      <c r="E76" s="3">
        <v>1</v>
      </c>
      <c r="F76" s="3" t="s">
        <v>144</v>
      </c>
      <c r="G76" s="3" t="s">
        <v>27</v>
      </c>
      <c r="H76" s="3" t="s">
        <v>37</v>
      </c>
      <c r="I76" s="3" t="s">
        <v>14</v>
      </c>
      <c r="J76" s="14" t="s">
        <v>41</v>
      </c>
      <c r="K76" s="28"/>
      <c r="L76" s="6" t="s">
        <v>17</v>
      </c>
      <c r="M76" s="7">
        <v>2.5099999999999998</v>
      </c>
      <c r="N76" s="7">
        <v>1</v>
      </c>
      <c r="O76" s="8" t="s">
        <v>15</v>
      </c>
      <c r="P76" s="7">
        <f t="shared" si="6"/>
        <v>152.5</v>
      </c>
      <c r="Q76" s="32">
        <f t="shared" si="7"/>
        <v>1.5099999999999998</v>
      </c>
      <c r="R76" s="9">
        <f t="shared" si="8"/>
        <v>12.940624999999986</v>
      </c>
      <c r="S76" s="10">
        <f t="shared" si="9"/>
        <v>165.44062499999998</v>
      </c>
      <c r="T76" s="11">
        <f t="shared" si="10"/>
        <v>0.52702702702702697</v>
      </c>
      <c r="U76" s="12">
        <f t="shared" si="11"/>
        <v>8.4856557377049072E-2</v>
      </c>
      <c r="V76" s="13">
        <f>COUNTIF($L$2:L76,1)</f>
        <v>39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4.25" customHeight="1" x14ac:dyDescent="0.2">
      <c r="A77" s="3">
        <v>75</v>
      </c>
      <c r="B77" s="4">
        <v>43392</v>
      </c>
      <c r="C77" s="3" t="s">
        <v>188</v>
      </c>
      <c r="D77" s="3" t="s">
        <v>32</v>
      </c>
      <c r="E77" s="3">
        <v>1</v>
      </c>
      <c r="F77" s="3">
        <v>1</v>
      </c>
      <c r="G77" s="3" t="s">
        <v>27</v>
      </c>
      <c r="H77" s="3" t="s">
        <v>26</v>
      </c>
      <c r="I77" s="3" t="s">
        <v>14</v>
      </c>
      <c r="J77" s="14" t="s">
        <v>43</v>
      </c>
      <c r="K77" s="28"/>
      <c r="L77" s="6" t="s">
        <v>17</v>
      </c>
      <c r="M77" s="7">
        <v>2</v>
      </c>
      <c r="N77" s="7">
        <v>1</v>
      </c>
      <c r="O77" s="8" t="s">
        <v>23</v>
      </c>
      <c r="P77" s="7">
        <f t="shared" si="6"/>
        <v>153.5</v>
      </c>
      <c r="Q77" s="32">
        <f t="shared" si="7"/>
        <v>0.89999999999999991</v>
      </c>
      <c r="R77" s="9">
        <f t="shared" si="8"/>
        <v>13.840624999999987</v>
      </c>
      <c r="S77" s="10">
        <f t="shared" si="9"/>
        <v>167.34062499999999</v>
      </c>
      <c r="T77" s="11">
        <f t="shared" si="10"/>
        <v>0.53333333333333333</v>
      </c>
      <c r="U77" s="12">
        <f t="shared" si="11"/>
        <v>9.0166938110749106E-2</v>
      </c>
      <c r="V77" s="13">
        <f>COUNTIF($L$2:L77,1)</f>
        <v>40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43393</v>
      </c>
      <c r="C78" s="3" t="s">
        <v>189</v>
      </c>
      <c r="D78" s="3" t="s">
        <v>32</v>
      </c>
      <c r="E78" s="3">
        <v>2</v>
      </c>
      <c r="F78" s="3" t="s">
        <v>190</v>
      </c>
      <c r="G78" s="3" t="s">
        <v>27</v>
      </c>
      <c r="H78" s="3" t="s">
        <v>37</v>
      </c>
      <c r="I78" s="3" t="s">
        <v>14</v>
      </c>
      <c r="J78" s="5" t="s">
        <v>191</v>
      </c>
      <c r="K78" s="28"/>
      <c r="L78" s="6" t="s">
        <v>16</v>
      </c>
      <c r="M78" s="7">
        <v>3.47</v>
      </c>
      <c r="N78" s="7">
        <v>1</v>
      </c>
      <c r="O78" s="8" t="s">
        <v>15</v>
      </c>
      <c r="P78" s="7">
        <f t="shared" si="6"/>
        <v>154.5</v>
      </c>
      <c r="Q78" s="33">
        <f t="shared" si="7"/>
        <v>-1</v>
      </c>
      <c r="R78" s="9">
        <f t="shared" si="8"/>
        <v>12.840624999999987</v>
      </c>
      <c r="S78" s="10">
        <f t="shared" si="9"/>
        <v>167.34062499999999</v>
      </c>
      <c r="T78" s="11">
        <f t="shared" si="10"/>
        <v>0.52631578947368418</v>
      </c>
      <c r="U78" s="12">
        <f t="shared" si="11"/>
        <v>8.3110841423948145E-2</v>
      </c>
      <c r="V78" s="13">
        <f>COUNTIF($L$2:L78,1)</f>
        <v>40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3.5" customHeight="1" x14ac:dyDescent="0.2">
      <c r="A79" s="3">
        <v>77</v>
      </c>
      <c r="B79" s="4">
        <v>43393</v>
      </c>
      <c r="C79" s="3" t="s">
        <v>192</v>
      </c>
      <c r="D79" s="3" t="s">
        <v>28</v>
      </c>
      <c r="E79" s="3">
        <v>1</v>
      </c>
      <c r="F79" s="3">
        <v>1</v>
      </c>
      <c r="G79" s="3" t="s">
        <v>25</v>
      </c>
      <c r="H79" s="3" t="s">
        <v>26</v>
      </c>
      <c r="I79" s="3" t="s">
        <v>14</v>
      </c>
      <c r="J79" s="14" t="s">
        <v>23</v>
      </c>
      <c r="K79" s="28"/>
      <c r="L79" s="6" t="s">
        <v>17</v>
      </c>
      <c r="M79" s="7">
        <v>1.9</v>
      </c>
      <c r="N79" s="7">
        <v>1.5</v>
      </c>
      <c r="O79" s="8" t="s">
        <v>23</v>
      </c>
      <c r="P79" s="7">
        <f t="shared" si="6"/>
        <v>156</v>
      </c>
      <c r="Q79" s="32">
        <f t="shared" si="7"/>
        <v>1.2074999999999996</v>
      </c>
      <c r="R79" s="9">
        <f t="shared" si="8"/>
        <v>14.048124999999986</v>
      </c>
      <c r="S79" s="10">
        <f t="shared" si="9"/>
        <v>170.048125</v>
      </c>
      <c r="T79" s="11">
        <f t="shared" si="10"/>
        <v>0.53246753246753242</v>
      </c>
      <c r="U79" s="12">
        <f t="shared" si="11"/>
        <v>9.0052083333333324E-2</v>
      </c>
      <c r="V79" s="13">
        <f>COUNTIF($L$2:L79,1)</f>
        <v>41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7" customHeight="1" x14ac:dyDescent="0.2">
      <c r="A80" s="3">
        <v>78</v>
      </c>
      <c r="B80" s="4">
        <v>43393</v>
      </c>
      <c r="C80" s="3" t="s">
        <v>193</v>
      </c>
      <c r="D80" s="3" t="s">
        <v>32</v>
      </c>
      <c r="E80" s="3">
        <v>2</v>
      </c>
      <c r="F80" s="3" t="s">
        <v>35</v>
      </c>
      <c r="G80" s="3" t="s">
        <v>27</v>
      </c>
      <c r="H80" s="3" t="s">
        <v>26</v>
      </c>
      <c r="I80" s="3" t="s">
        <v>14</v>
      </c>
      <c r="J80" s="5" t="s">
        <v>194</v>
      </c>
      <c r="K80" s="28"/>
      <c r="L80" s="6" t="s">
        <v>16</v>
      </c>
      <c r="M80" s="7">
        <v>1.9</v>
      </c>
      <c r="N80" s="7">
        <v>2.5</v>
      </c>
      <c r="O80" s="8" t="s">
        <v>23</v>
      </c>
      <c r="P80" s="7">
        <f t="shared" si="6"/>
        <v>158.5</v>
      </c>
      <c r="Q80" s="33">
        <f t="shared" si="7"/>
        <v>-2.5</v>
      </c>
      <c r="R80" s="9">
        <f t="shared" si="8"/>
        <v>11.548124999999986</v>
      </c>
      <c r="S80" s="10">
        <f t="shared" si="9"/>
        <v>170.048125</v>
      </c>
      <c r="T80" s="11">
        <f t="shared" si="10"/>
        <v>0.52564102564102566</v>
      </c>
      <c r="U80" s="12">
        <f t="shared" si="11"/>
        <v>7.2858832807570967E-2</v>
      </c>
      <c r="V80" s="13">
        <f>COUNTIF($L$2:L80,1)</f>
        <v>41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7" customHeight="1" x14ac:dyDescent="0.2">
      <c r="A81" s="3">
        <v>79</v>
      </c>
      <c r="B81" s="4">
        <v>43393</v>
      </c>
      <c r="C81" s="3" t="s">
        <v>195</v>
      </c>
      <c r="D81" s="3" t="s">
        <v>32</v>
      </c>
      <c r="E81" s="3">
        <v>2</v>
      </c>
      <c r="F81" s="3" t="s">
        <v>34</v>
      </c>
      <c r="G81" s="3" t="s">
        <v>27</v>
      </c>
      <c r="H81" s="3" t="s">
        <v>37</v>
      </c>
      <c r="I81" s="3" t="s">
        <v>14</v>
      </c>
      <c r="J81" s="14" t="s">
        <v>196</v>
      </c>
      <c r="K81" s="28"/>
      <c r="L81" s="6" t="s">
        <v>16</v>
      </c>
      <c r="M81" s="7">
        <v>2.0699999999999998</v>
      </c>
      <c r="N81" s="7">
        <v>2</v>
      </c>
      <c r="O81" s="8" t="s">
        <v>15</v>
      </c>
      <c r="P81" s="7">
        <f t="shared" si="6"/>
        <v>160.5</v>
      </c>
      <c r="Q81" s="33">
        <f t="shared" si="7"/>
        <v>-2</v>
      </c>
      <c r="R81" s="9">
        <f t="shared" si="8"/>
        <v>9.5481249999999864</v>
      </c>
      <c r="S81" s="10">
        <f t="shared" si="9"/>
        <v>170.048125</v>
      </c>
      <c r="T81" s="11">
        <f t="shared" si="10"/>
        <v>0.51898734177215189</v>
      </c>
      <c r="U81" s="12">
        <f t="shared" si="11"/>
        <v>5.9489875389408094E-2</v>
      </c>
      <c r="V81" s="13">
        <f>COUNTIF($L$2:L81,1)</f>
        <v>41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80</v>
      </c>
      <c r="B82" s="4">
        <v>43393</v>
      </c>
      <c r="C82" s="3" t="s">
        <v>197</v>
      </c>
      <c r="D82" s="3" t="s">
        <v>32</v>
      </c>
      <c r="E82" s="3">
        <v>1</v>
      </c>
      <c r="F82" s="3" t="s">
        <v>47</v>
      </c>
      <c r="G82" s="3" t="s">
        <v>25</v>
      </c>
      <c r="H82" s="3" t="s">
        <v>198</v>
      </c>
      <c r="I82" s="3" t="s">
        <v>14</v>
      </c>
      <c r="J82" s="5" t="s">
        <v>168</v>
      </c>
      <c r="K82" s="28" t="s">
        <v>199</v>
      </c>
      <c r="L82" s="6" t="s">
        <v>16</v>
      </c>
      <c r="M82" s="7">
        <v>1.88</v>
      </c>
      <c r="N82" s="7">
        <v>2</v>
      </c>
      <c r="O82" s="8" t="s">
        <v>15</v>
      </c>
      <c r="P82" s="7">
        <f t="shared" si="6"/>
        <v>162.5</v>
      </c>
      <c r="Q82" s="33">
        <f t="shared" si="7"/>
        <v>-2</v>
      </c>
      <c r="R82" s="9">
        <f t="shared" si="8"/>
        <v>7.5481249999999864</v>
      </c>
      <c r="S82" s="10">
        <f t="shared" si="9"/>
        <v>170.048125</v>
      </c>
      <c r="T82" s="11">
        <f t="shared" si="10"/>
        <v>0.51249999999999996</v>
      </c>
      <c r="U82" s="12">
        <f t="shared" si="11"/>
        <v>4.6449999999999991E-2</v>
      </c>
      <c r="V82" s="13">
        <f>COUNTIF($L$2:L82,1)</f>
        <v>41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39" customHeight="1" x14ac:dyDescent="0.2">
      <c r="A83" s="3">
        <v>81</v>
      </c>
      <c r="B83" s="4">
        <v>43393</v>
      </c>
      <c r="C83" s="3" t="s">
        <v>200</v>
      </c>
      <c r="D83" s="3" t="s">
        <v>201</v>
      </c>
      <c r="E83" s="3">
        <v>3</v>
      </c>
      <c r="F83" s="3" t="s">
        <v>202</v>
      </c>
      <c r="G83" s="3" t="s">
        <v>25</v>
      </c>
      <c r="H83" s="3" t="s">
        <v>33</v>
      </c>
      <c r="I83" s="3" t="s">
        <v>14</v>
      </c>
      <c r="J83" s="14" t="s">
        <v>203</v>
      </c>
      <c r="K83" s="28"/>
      <c r="L83" s="6" t="s">
        <v>17</v>
      </c>
      <c r="M83" s="7">
        <v>2.31</v>
      </c>
      <c r="N83" s="7">
        <v>1</v>
      </c>
      <c r="O83" s="8" t="s">
        <v>15</v>
      </c>
      <c r="P83" s="7">
        <f t="shared" si="6"/>
        <v>163.5</v>
      </c>
      <c r="Q83" s="32">
        <f t="shared" si="7"/>
        <v>1.31</v>
      </c>
      <c r="R83" s="9">
        <f t="shared" si="8"/>
        <v>8.8581249999999869</v>
      </c>
      <c r="S83" s="10">
        <f t="shared" si="9"/>
        <v>172.35812499999997</v>
      </c>
      <c r="T83" s="11">
        <f t="shared" si="10"/>
        <v>0.51851851851851849</v>
      </c>
      <c r="U83" s="12">
        <f t="shared" si="11"/>
        <v>5.4178134556574754E-2</v>
      </c>
      <c r="V83" s="13">
        <f>COUNTIF($L$2:L83,1)</f>
        <v>42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82</v>
      </c>
      <c r="B84" s="4">
        <v>43393</v>
      </c>
      <c r="C84" s="3" t="s">
        <v>204</v>
      </c>
      <c r="D84" s="3" t="s">
        <v>32</v>
      </c>
      <c r="E84" s="3">
        <v>1</v>
      </c>
      <c r="F84" s="3">
        <v>2</v>
      </c>
      <c r="G84" s="3" t="s">
        <v>25</v>
      </c>
      <c r="H84" s="3" t="s">
        <v>33</v>
      </c>
      <c r="I84" s="3" t="s">
        <v>14</v>
      </c>
      <c r="J84" s="14" t="s">
        <v>41</v>
      </c>
      <c r="K84" s="28"/>
      <c r="L84" s="6" t="s">
        <v>17</v>
      </c>
      <c r="M84" s="7">
        <v>2.15</v>
      </c>
      <c r="N84" s="7">
        <v>1</v>
      </c>
      <c r="O84" s="8" t="s">
        <v>15</v>
      </c>
      <c r="P84" s="7">
        <f t="shared" si="6"/>
        <v>164.5</v>
      </c>
      <c r="Q84" s="32">
        <f t="shared" si="7"/>
        <v>1.1499999999999999</v>
      </c>
      <c r="R84" s="9">
        <f t="shared" si="8"/>
        <v>10.008124999999987</v>
      </c>
      <c r="S84" s="10">
        <f t="shared" si="9"/>
        <v>174.50812499999998</v>
      </c>
      <c r="T84" s="11">
        <f t="shared" si="10"/>
        <v>0.52439024390243905</v>
      </c>
      <c r="U84" s="12">
        <f t="shared" si="11"/>
        <v>6.0839665653495308E-2</v>
      </c>
      <c r="V84" s="13">
        <f>COUNTIF($L$2:L84,1)</f>
        <v>43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.75" customHeight="1" x14ac:dyDescent="0.2">
      <c r="A85" s="3">
        <v>83</v>
      </c>
      <c r="B85" s="4">
        <v>43393</v>
      </c>
      <c r="C85" s="3" t="s">
        <v>205</v>
      </c>
      <c r="D85" s="3" t="s">
        <v>32</v>
      </c>
      <c r="E85" s="3">
        <v>1</v>
      </c>
      <c r="F85" s="3" t="s">
        <v>48</v>
      </c>
      <c r="G85" s="3" t="s">
        <v>27</v>
      </c>
      <c r="H85" s="3" t="s">
        <v>57</v>
      </c>
      <c r="I85" s="3" t="s">
        <v>14</v>
      </c>
      <c r="J85" s="14" t="s">
        <v>206</v>
      </c>
      <c r="K85" s="28"/>
      <c r="L85" s="6" t="s">
        <v>17</v>
      </c>
      <c r="M85" s="7">
        <v>2.0699999999999998</v>
      </c>
      <c r="N85" s="7">
        <v>1.5</v>
      </c>
      <c r="O85" s="8" t="s">
        <v>23</v>
      </c>
      <c r="P85" s="7">
        <f t="shared" si="6"/>
        <v>166</v>
      </c>
      <c r="Q85" s="32">
        <f t="shared" si="7"/>
        <v>1.4497499999999994</v>
      </c>
      <c r="R85" s="9">
        <f t="shared" si="8"/>
        <v>11.457874999999987</v>
      </c>
      <c r="S85" s="10">
        <f t="shared" si="9"/>
        <v>177.457875</v>
      </c>
      <c r="T85" s="11">
        <f t="shared" si="10"/>
        <v>0.53012048192771088</v>
      </c>
      <c r="U85" s="12">
        <f t="shared" si="11"/>
        <v>6.9023343373493987E-2</v>
      </c>
      <c r="V85" s="13">
        <f>COUNTIF($L$2:L85,1)</f>
        <v>44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7" customHeight="1" x14ac:dyDescent="0.2">
      <c r="A86" s="3">
        <v>84</v>
      </c>
      <c r="B86" s="4">
        <v>43393</v>
      </c>
      <c r="C86" s="3" t="s">
        <v>207</v>
      </c>
      <c r="D86" s="3" t="s">
        <v>32</v>
      </c>
      <c r="E86" s="3">
        <v>2</v>
      </c>
      <c r="F86" s="3" t="s">
        <v>208</v>
      </c>
      <c r="G86" s="3" t="s">
        <v>25</v>
      </c>
      <c r="H86" s="3" t="s">
        <v>33</v>
      </c>
      <c r="I86" s="3" t="s">
        <v>14</v>
      </c>
      <c r="J86" s="14" t="s">
        <v>209</v>
      </c>
      <c r="K86" s="28"/>
      <c r="L86" s="6" t="s">
        <v>16</v>
      </c>
      <c r="M86" s="7">
        <v>1.94</v>
      </c>
      <c r="N86" s="7">
        <v>1.5</v>
      </c>
      <c r="O86" s="8" t="s">
        <v>15</v>
      </c>
      <c r="P86" s="7">
        <f t="shared" si="6"/>
        <v>167.5</v>
      </c>
      <c r="Q86" s="33">
        <f t="shared" si="7"/>
        <v>-1.5</v>
      </c>
      <c r="R86" s="9">
        <f t="shared" si="8"/>
        <v>9.9578749999999872</v>
      </c>
      <c r="S86" s="10">
        <f t="shared" si="9"/>
        <v>177.457875</v>
      </c>
      <c r="T86" s="11">
        <f t="shared" si="10"/>
        <v>0.52380952380952384</v>
      </c>
      <c r="U86" s="12">
        <f t="shared" si="11"/>
        <v>5.945000000000001E-2</v>
      </c>
      <c r="V86" s="13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85</v>
      </c>
      <c r="B87" s="4">
        <v>43393</v>
      </c>
      <c r="C87" s="3" t="s">
        <v>210</v>
      </c>
      <c r="D87" s="3" t="s">
        <v>28</v>
      </c>
      <c r="E87" s="3">
        <v>1</v>
      </c>
      <c r="F87" s="3">
        <v>1</v>
      </c>
      <c r="G87" s="3" t="s">
        <v>25</v>
      </c>
      <c r="H87" s="3" t="s">
        <v>26</v>
      </c>
      <c r="I87" s="3" t="s">
        <v>14</v>
      </c>
      <c r="J87" s="5" t="s">
        <v>15</v>
      </c>
      <c r="K87" s="28" t="s">
        <v>211</v>
      </c>
      <c r="L87" s="6" t="s">
        <v>16</v>
      </c>
      <c r="M87" s="7">
        <v>1.9</v>
      </c>
      <c r="N87" s="7">
        <v>1.5</v>
      </c>
      <c r="O87" s="8" t="s">
        <v>23</v>
      </c>
      <c r="P87" s="7">
        <f t="shared" si="6"/>
        <v>169</v>
      </c>
      <c r="Q87" s="33">
        <f t="shared" si="7"/>
        <v>-1.5</v>
      </c>
      <c r="R87" s="9">
        <f t="shared" si="8"/>
        <v>8.4578749999999872</v>
      </c>
      <c r="S87" s="10">
        <f t="shared" si="9"/>
        <v>177.457875</v>
      </c>
      <c r="T87" s="11">
        <f t="shared" si="10"/>
        <v>0.51764705882352946</v>
      </c>
      <c r="U87" s="12">
        <f t="shared" si="11"/>
        <v>5.0046597633136104E-2</v>
      </c>
      <c r="V87" s="13">
        <f>COUNTIF($L$2:L87,1)</f>
        <v>44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43394</v>
      </c>
      <c r="C88" s="3" t="s">
        <v>212</v>
      </c>
      <c r="D88" s="3" t="s">
        <v>32</v>
      </c>
      <c r="E88" s="3">
        <v>1</v>
      </c>
      <c r="F88" s="3">
        <v>2</v>
      </c>
      <c r="G88" s="3" t="s">
        <v>25</v>
      </c>
      <c r="H88" s="3" t="s">
        <v>33</v>
      </c>
      <c r="I88" s="3" t="s">
        <v>14</v>
      </c>
      <c r="J88" s="14" t="s">
        <v>44</v>
      </c>
      <c r="K88" s="28"/>
      <c r="L88" s="6" t="s">
        <v>17</v>
      </c>
      <c r="M88" s="7">
        <v>3.1</v>
      </c>
      <c r="N88" s="7">
        <v>1</v>
      </c>
      <c r="O88" s="8" t="s">
        <v>15</v>
      </c>
      <c r="P88" s="7">
        <f t="shared" si="6"/>
        <v>170</v>
      </c>
      <c r="Q88" s="32">
        <f t="shared" si="7"/>
        <v>2.1</v>
      </c>
      <c r="R88" s="9">
        <f t="shared" si="8"/>
        <v>10.557874999999987</v>
      </c>
      <c r="S88" s="10">
        <f t="shared" si="9"/>
        <v>180.557875</v>
      </c>
      <c r="T88" s="11">
        <f t="shared" si="10"/>
        <v>0.52325581395348841</v>
      </c>
      <c r="U88" s="12">
        <f t="shared" si="11"/>
        <v>6.2105147058823501E-2</v>
      </c>
      <c r="V88" s="13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7" customHeight="1" x14ac:dyDescent="0.2">
      <c r="A89" s="3">
        <v>87</v>
      </c>
      <c r="B89" s="4">
        <v>43394</v>
      </c>
      <c r="C89" s="3" t="s">
        <v>213</v>
      </c>
      <c r="D89" s="3" t="s">
        <v>32</v>
      </c>
      <c r="E89" s="3">
        <v>2</v>
      </c>
      <c r="F89" s="3" t="s">
        <v>214</v>
      </c>
      <c r="G89" s="3" t="s">
        <v>25</v>
      </c>
      <c r="H89" s="3" t="s">
        <v>33</v>
      </c>
      <c r="I89" s="3" t="s">
        <v>14</v>
      </c>
      <c r="J89" s="14" t="s">
        <v>215</v>
      </c>
      <c r="K89" s="28"/>
      <c r="L89" s="6" t="s">
        <v>17</v>
      </c>
      <c r="M89" s="7">
        <v>1.89</v>
      </c>
      <c r="N89" s="7">
        <v>1</v>
      </c>
      <c r="O89" s="8" t="s">
        <v>15</v>
      </c>
      <c r="P89" s="7">
        <f t="shared" si="6"/>
        <v>171</v>
      </c>
      <c r="Q89" s="32">
        <f t="shared" si="7"/>
        <v>0.8899999999999999</v>
      </c>
      <c r="R89" s="9">
        <f t="shared" si="8"/>
        <v>11.447874999999987</v>
      </c>
      <c r="S89" s="10">
        <f t="shared" si="9"/>
        <v>182.44787499999998</v>
      </c>
      <c r="T89" s="11">
        <f t="shared" si="10"/>
        <v>0.52873563218390807</v>
      </c>
      <c r="U89" s="12">
        <f t="shared" si="11"/>
        <v>6.6946637426900477E-2</v>
      </c>
      <c r="V89" s="13">
        <f>COUNTIF($L$2:L89,1)</f>
        <v>46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9.25" customHeight="1" x14ac:dyDescent="0.2">
      <c r="A90" s="3">
        <v>88</v>
      </c>
      <c r="B90" s="4">
        <v>43394</v>
      </c>
      <c r="C90" s="3" t="s">
        <v>216</v>
      </c>
      <c r="D90" s="3" t="s">
        <v>32</v>
      </c>
      <c r="E90" s="3">
        <v>2</v>
      </c>
      <c r="F90" s="3" t="s">
        <v>217</v>
      </c>
      <c r="G90" s="3" t="s">
        <v>25</v>
      </c>
      <c r="H90" s="3" t="s">
        <v>33</v>
      </c>
      <c r="I90" s="3" t="s">
        <v>14</v>
      </c>
      <c r="J90" s="14" t="s">
        <v>218</v>
      </c>
      <c r="K90" s="28"/>
      <c r="L90" s="6" t="s">
        <v>17</v>
      </c>
      <c r="M90" s="7">
        <v>1.86</v>
      </c>
      <c r="N90" s="7">
        <v>2</v>
      </c>
      <c r="O90" s="8" t="s">
        <v>15</v>
      </c>
      <c r="P90" s="7">
        <f t="shared" si="6"/>
        <v>173</v>
      </c>
      <c r="Q90" s="32">
        <f t="shared" si="7"/>
        <v>1.7200000000000002</v>
      </c>
      <c r="R90" s="9">
        <f t="shared" si="8"/>
        <v>13.167874999999988</v>
      </c>
      <c r="S90" s="10">
        <f t="shared" si="9"/>
        <v>186.16787499999998</v>
      </c>
      <c r="T90" s="11">
        <f t="shared" si="10"/>
        <v>0.53409090909090906</v>
      </c>
      <c r="U90" s="12">
        <f t="shared" si="11"/>
        <v>7.6114884393063478E-2</v>
      </c>
      <c r="V90" s="13">
        <f>COUNTIF($L$2:L90,1)</f>
        <v>47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43394</v>
      </c>
      <c r="C91" s="3" t="s">
        <v>219</v>
      </c>
      <c r="D91" s="3" t="s">
        <v>28</v>
      </c>
      <c r="E91" s="3">
        <v>1</v>
      </c>
      <c r="F91" s="3">
        <v>1</v>
      </c>
      <c r="G91" s="3" t="s">
        <v>25</v>
      </c>
      <c r="H91" s="3" t="s">
        <v>26</v>
      </c>
      <c r="I91" s="3" t="s">
        <v>14</v>
      </c>
      <c r="J91" s="5" t="s">
        <v>15</v>
      </c>
      <c r="K91" s="28" t="s">
        <v>220</v>
      </c>
      <c r="L91" s="6" t="s">
        <v>16</v>
      </c>
      <c r="M91" s="7">
        <v>2.2000000000000002</v>
      </c>
      <c r="N91" s="7">
        <v>1.5</v>
      </c>
      <c r="O91" s="8" t="s">
        <v>23</v>
      </c>
      <c r="P91" s="7">
        <f t="shared" si="6"/>
        <v>174.5</v>
      </c>
      <c r="Q91" s="33">
        <f t="shared" si="7"/>
        <v>-1.5</v>
      </c>
      <c r="R91" s="9">
        <f t="shared" si="8"/>
        <v>11.667874999999988</v>
      </c>
      <c r="S91" s="10">
        <f t="shared" si="9"/>
        <v>186.16787499999998</v>
      </c>
      <c r="T91" s="11">
        <f t="shared" si="10"/>
        <v>0.5280898876404494</v>
      </c>
      <c r="U91" s="12">
        <f t="shared" si="11"/>
        <v>6.6864613180515647E-2</v>
      </c>
      <c r="V91" s="13">
        <f>COUNTIF($L$2:L91,1)</f>
        <v>47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43394</v>
      </c>
      <c r="C92" s="3" t="s">
        <v>221</v>
      </c>
      <c r="D92" s="3" t="s">
        <v>32</v>
      </c>
      <c r="E92" s="3">
        <v>1</v>
      </c>
      <c r="F92" s="3">
        <v>1</v>
      </c>
      <c r="G92" s="3" t="s">
        <v>27</v>
      </c>
      <c r="H92" s="3" t="s">
        <v>26</v>
      </c>
      <c r="I92" s="3" t="s">
        <v>14</v>
      </c>
      <c r="J92" s="5" t="s">
        <v>222</v>
      </c>
      <c r="K92" s="28"/>
      <c r="L92" s="6" t="s">
        <v>16</v>
      </c>
      <c r="M92" s="7">
        <v>2.2999999999999998</v>
      </c>
      <c r="N92" s="7">
        <v>1</v>
      </c>
      <c r="O92" s="8" t="s">
        <v>23</v>
      </c>
      <c r="P92" s="7">
        <f t="shared" si="6"/>
        <v>175.5</v>
      </c>
      <c r="Q92" s="33">
        <f t="shared" si="7"/>
        <v>-1</v>
      </c>
      <c r="R92" s="9">
        <f t="shared" si="8"/>
        <v>10.667874999999988</v>
      </c>
      <c r="S92" s="10">
        <f t="shared" si="9"/>
        <v>186.16787499999998</v>
      </c>
      <c r="T92" s="11">
        <f t="shared" si="10"/>
        <v>0.52222222222222225</v>
      </c>
      <c r="U92" s="12">
        <f t="shared" si="11"/>
        <v>6.0785612535612425E-2</v>
      </c>
      <c r="V92" s="13">
        <f>COUNTIF($L$2:L92,1)</f>
        <v>47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43394</v>
      </c>
      <c r="C93" s="3" t="s">
        <v>223</v>
      </c>
      <c r="D93" s="3" t="s">
        <v>32</v>
      </c>
      <c r="E93" s="3">
        <v>1</v>
      </c>
      <c r="F93" s="3">
        <v>2</v>
      </c>
      <c r="G93" s="3" t="s">
        <v>40</v>
      </c>
      <c r="H93" s="3" t="s">
        <v>26</v>
      </c>
      <c r="I93" s="3" t="s">
        <v>30</v>
      </c>
      <c r="J93" s="5" t="s">
        <v>224</v>
      </c>
      <c r="K93" s="28"/>
      <c r="L93" s="6" t="s">
        <v>16</v>
      </c>
      <c r="M93" s="7">
        <v>2</v>
      </c>
      <c r="N93" s="7">
        <v>1</v>
      </c>
      <c r="O93" s="8" t="s">
        <v>23</v>
      </c>
      <c r="P93" s="7">
        <f t="shared" si="6"/>
        <v>176.5</v>
      </c>
      <c r="Q93" s="33">
        <f t="shared" si="7"/>
        <v>-1</v>
      </c>
      <c r="R93" s="9">
        <f t="shared" si="8"/>
        <v>9.667874999999988</v>
      </c>
      <c r="S93" s="10">
        <f t="shared" si="9"/>
        <v>186.16787499999998</v>
      </c>
      <c r="T93" s="11">
        <f t="shared" si="10"/>
        <v>0.51648351648351654</v>
      </c>
      <c r="U93" s="12">
        <f t="shared" si="11"/>
        <v>5.4775495750708107E-2</v>
      </c>
      <c r="V93" s="13">
        <f>COUNTIF($L$2:L93,1)</f>
        <v>47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43394</v>
      </c>
      <c r="C94" s="3" t="s">
        <v>225</v>
      </c>
      <c r="D94" s="3" t="s">
        <v>32</v>
      </c>
      <c r="E94" s="3">
        <v>2</v>
      </c>
      <c r="F94" s="3" t="s">
        <v>34</v>
      </c>
      <c r="G94" s="3" t="s">
        <v>27</v>
      </c>
      <c r="H94" s="3" t="s">
        <v>37</v>
      </c>
      <c r="I94" s="3" t="s">
        <v>14</v>
      </c>
      <c r="J94" s="14" t="s">
        <v>226</v>
      </c>
      <c r="K94" s="28"/>
      <c r="L94" s="6" t="s">
        <v>17</v>
      </c>
      <c r="M94" s="7">
        <v>1.91</v>
      </c>
      <c r="N94" s="7">
        <v>3</v>
      </c>
      <c r="O94" s="8" t="s">
        <v>15</v>
      </c>
      <c r="P94" s="7">
        <f t="shared" si="6"/>
        <v>179.5</v>
      </c>
      <c r="Q94" s="32">
        <f t="shared" si="7"/>
        <v>2.7299999999999995</v>
      </c>
      <c r="R94" s="9">
        <f t="shared" si="8"/>
        <v>12.397874999999988</v>
      </c>
      <c r="S94" s="10">
        <f t="shared" si="9"/>
        <v>191.897875</v>
      </c>
      <c r="T94" s="11">
        <f t="shared" si="10"/>
        <v>0.52173913043478259</v>
      </c>
      <c r="U94" s="12">
        <f t="shared" si="11"/>
        <v>6.9068941504178263E-2</v>
      </c>
      <c r="V94" s="13">
        <f>COUNTIF($L$2:L94,1)</f>
        <v>48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93</v>
      </c>
      <c r="B95" s="4">
        <v>43394</v>
      </c>
      <c r="C95" s="3" t="s">
        <v>227</v>
      </c>
      <c r="D95" s="3" t="s">
        <v>32</v>
      </c>
      <c r="E95" s="3">
        <v>1</v>
      </c>
      <c r="F95" s="3" t="s">
        <v>228</v>
      </c>
      <c r="G95" s="3" t="s">
        <v>27</v>
      </c>
      <c r="H95" s="3" t="s">
        <v>37</v>
      </c>
      <c r="I95" s="3" t="s">
        <v>14</v>
      </c>
      <c r="J95" s="5" t="s">
        <v>229</v>
      </c>
      <c r="K95" s="28"/>
      <c r="L95" s="6" t="s">
        <v>16</v>
      </c>
      <c r="M95" s="7">
        <v>1.8</v>
      </c>
      <c r="N95" s="7">
        <v>1.5</v>
      </c>
      <c r="O95" s="8" t="s">
        <v>15</v>
      </c>
      <c r="P95" s="7">
        <f t="shared" si="6"/>
        <v>181</v>
      </c>
      <c r="Q95" s="33">
        <f t="shared" si="7"/>
        <v>-1.5</v>
      </c>
      <c r="R95" s="9">
        <f t="shared" si="8"/>
        <v>10.897874999999988</v>
      </c>
      <c r="S95" s="10">
        <f t="shared" si="9"/>
        <v>191.897875</v>
      </c>
      <c r="T95" s="11">
        <f t="shared" si="10"/>
        <v>0.5161290322580645</v>
      </c>
      <c r="U95" s="12">
        <f t="shared" si="11"/>
        <v>6.0209254143646404E-2</v>
      </c>
      <c r="V95" s="13">
        <f>COUNTIF($L$2:L95,1)</f>
        <v>48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43394</v>
      </c>
      <c r="C96" s="3" t="s">
        <v>230</v>
      </c>
      <c r="D96" s="3" t="s">
        <v>32</v>
      </c>
      <c r="E96" s="3">
        <v>2</v>
      </c>
      <c r="F96" s="3" t="s">
        <v>34</v>
      </c>
      <c r="G96" s="3" t="s">
        <v>27</v>
      </c>
      <c r="H96" s="3" t="s">
        <v>37</v>
      </c>
      <c r="I96" s="3" t="s">
        <v>14</v>
      </c>
      <c r="J96" s="5" t="s">
        <v>231</v>
      </c>
      <c r="K96" s="28"/>
      <c r="L96" s="6" t="s">
        <v>16</v>
      </c>
      <c r="M96" s="7">
        <v>2.82</v>
      </c>
      <c r="N96" s="7">
        <v>1</v>
      </c>
      <c r="O96" s="8" t="s">
        <v>15</v>
      </c>
      <c r="P96" s="7">
        <f t="shared" si="6"/>
        <v>182</v>
      </c>
      <c r="Q96" s="33">
        <f t="shared" si="7"/>
        <v>-1</v>
      </c>
      <c r="R96" s="9">
        <f t="shared" si="8"/>
        <v>9.8978749999999884</v>
      </c>
      <c r="S96" s="10">
        <f t="shared" si="9"/>
        <v>191.897875</v>
      </c>
      <c r="T96" s="11">
        <f t="shared" si="10"/>
        <v>0.51063829787234039</v>
      </c>
      <c r="U96" s="12">
        <f t="shared" si="11"/>
        <v>5.4383928571428569E-2</v>
      </c>
      <c r="V96" s="13">
        <f>COUNTIF($L$2:L96,1)</f>
        <v>48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5.75" customHeight="1" x14ac:dyDescent="0.2">
      <c r="A97" s="3">
        <v>95</v>
      </c>
      <c r="B97" s="4">
        <v>43394</v>
      </c>
      <c r="C97" s="3" t="s">
        <v>232</v>
      </c>
      <c r="D97" s="3" t="s">
        <v>28</v>
      </c>
      <c r="E97" s="3">
        <v>1</v>
      </c>
      <c r="F97" s="3">
        <v>1</v>
      </c>
      <c r="G97" s="3" t="s">
        <v>25</v>
      </c>
      <c r="H97" s="3" t="s">
        <v>26</v>
      </c>
      <c r="I97" s="3" t="s">
        <v>14</v>
      </c>
      <c r="J97" s="14" t="s">
        <v>23</v>
      </c>
      <c r="K97" s="28"/>
      <c r="L97" s="6" t="s">
        <v>17</v>
      </c>
      <c r="M97" s="7">
        <v>2.1</v>
      </c>
      <c r="N97" s="7">
        <v>1.5</v>
      </c>
      <c r="O97" s="8" t="s">
        <v>23</v>
      </c>
      <c r="P97" s="7">
        <f t="shared" si="6"/>
        <v>183.5</v>
      </c>
      <c r="Q97" s="32">
        <f t="shared" si="7"/>
        <v>1.4925000000000002</v>
      </c>
      <c r="R97" s="9">
        <f t="shared" si="8"/>
        <v>11.390374999999988</v>
      </c>
      <c r="S97" s="10">
        <f t="shared" si="9"/>
        <v>194.89037499999998</v>
      </c>
      <c r="T97" s="11">
        <f t="shared" si="10"/>
        <v>0.51578947368421058</v>
      </c>
      <c r="U97" s="12">
        <f t="shared" si="11"/>
        <v>6.2072888283378626E-2</v>
      </c>
      <c r="V97" s="13">
        <f>COUNTIF($L$2:L97,1)</f>
        <v>49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43394</v>
      </c>
      <c r="C98" s="3" t="s">
        <v>233</v>
      </c>
      <c r="D98" s="3" t="s">
        <v>171</v>
      </c>
      <c r="E98" s="3">
        <v>2</v>
      </c>
      <c r="F98" s="3" t="s">
        <v>234</v>
      </c>
      <c r="G98" s="3" t="s">
        <v>40</v>
      </c>
      <c r="H98" s="3" t="s">
        <v>37</v>
      </c>
      <c r="I98" s="3" t="s">
        <v>14</v>
      </c>
      <c r="J98" s="14" t="s">
        <v>235</v>
      </c>
      <c r="K98" s="28"/>
      <c r="L98" s="6" t="s">
        <v>17</v>
      </c>
      <c r="M98" s="7">
        <v>2.02</v>
      </c>
      <c r="N98" s="7">
        <v>1.5</v>
      </c>
      <c r="O98" s="8" t="s">
        <v>15</v>
      </c>
      <c r="P98" s="7">
        <f t="shared" si="6"/>
        <v>185</v>
      </c>
      <c r="Q98" s="32">
        <f t="shared" si="7"/>
        <v>1.5300000000000002</v>
      </c>
      <c r="R98" s="9">
        <f t="shared" si="8"/>
        <v>12.920374999999989</v>
      </c>
      <c r="S98" s="10">
        <f t="shared" si="9"/>
        <v>197.92037499999998</v>
      </c>
      <c r="T98" s="11">
        <f t="shared" si="10"/>
        <v>0.52083333333333337</v>
      </c>
      <c r="U98" s="12">
        <f t="shared" si="11"/>
        <v>6.9839864864864751E-2</v>
      </c>
      <c r="V98" s="13">
        <f>COUNTIF($L$2:L98,1)</f>
        <v>50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43394</v>
      </c>
      <c r="C99" s="3" t="s">
        <v>236</v>
      </c>
      <c r="D99" s="3" t="s">
        <v>237</v>
      </c>
      <c r="E99" s="3">
        <v>1</v>
      </c>
      <c r="F99" s="3" t="s">
        <v>238</v>
      </c>
      <c r="G99" s="3" t="s">
        <v>25</v>
      </c>
      <c r="H99" s="3" t="s">
        <v>198</v>
      </c>
      <c r="I99" s="3" t="s">
        <v>14</v>
      </c>
      <c r="J99" s="5" t="s">
        <v>239</v>
      </c>
      <c r="K99" s="28"/>
      <c r="L99" s="6" t="s">
        <v>16</v>
      </c>
      <c r="M99" s="7">
        <v>1.95</v>
      </c>
      <c r="N99" s="7">
        <v>1.5</v>
      </c>
      <c r="O99" s="8" t="s">
        <v>15</v>
      </c>
      <c r="P99" s="7">
        <f t="shared" si="6"/>
        <v>186.5</v>
      </c>
      <c r="Q99" s="33">
        <f t="shared" si="7"/>
        <v>-1.5</v>
      </c>
      <c r="R99" s="29">
        <f t="shared" si="8"/>
        <v>11.420374999999989</v>
      </c>
      <c r="S99" s="30">
        <f t="shared" si="9"/>
        <v>197.92037499999998</v>
      </c>
      <c r="T99" s="31">
        <f t="shared" si="10"/>
        <v>0.51546391752577314</v>
      </c>
      <c r="U99" s="12">
        <f t="shared" si="11"/>
        <v>6.1235254691688897E-2</v>
      </c>
      <c r="V99" s="13">
        <f>COUNTIF($L$2:L99,1)</f>
        <v>50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43395</v>
      </c>
      <c r="C100" s="3" t="s">
        <v>240</v>
      </c>
      <c r="D100" s="3" t="s">
        <v>28</v>
      </c>
      <c r="E100" s="3">
        <v>1</v>
      </c>
      <c r="F100" s="3">
        <v>1</v>
      </c>
      <c r="G100" s="3" t="s">
        <v>25</v>
      </c>
      <c r="H100" s="3" t="s">
        <v>26</v>
      </c>
      <c r="I100" s="3" t="s">
        <v>14</v>
      </c>
      <c r="J100" s="14" t="s">
        <v>23</v>
      </c>
      <c r="K100" s="28"/>
      <c r="L100" s="6" t="s">
        <v>17</v>
      </c>
      <c r="M100" s="7">
        <v>1.8</v>
      </c>
      <c r="N100" s="7">
        <v>2</v>
      </c>
      <c r="O100" s="8" t="s">
        <v>23</v>
      </c>
      <c r="P100" s="7">
        <f t="shared" si="6"/>
        <v>188.5</v>
      </c>
      <c r="Q100" s="32">
        <f t="shared" si="7"/>
        <v>1.42</v>
      </c>
      <c r="R100" s="9">
        <f t="shared" si="8"/>
        <v>12.840374999999989</v>
      </c>
      <c r="S100" s="10">
        <f t="shared" si="9"/>
        <v>201.34037499999999</v>
      </c>
      <c r="T100" s="11">
        <f t="shared" si="10"/>
        <v>0.52040816326530615</v>
      </c>
      <c r="U100" s="12">
        <f t="shared" si="11"/>
        <v>6.8118700265251964E-2</v>
      </c>
      <c r="V100" s="13">
        <f>COUNTIF($L$2:L100,1)</f>
        <v>51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43395</v>
      </c>
      <c r="C101" s="3" t="s">
        <v>241</v>
      </c>
      <c r="D101" s="3" t="s">
        <v>237</v>
      </c>
      <c r="E101" s="3">
        <v>1</v>
      </c>
      <c r="F101" s="3" t="s">
        <v>242</v>
      </c>
      <c r="G101" s="3" t="s">
        <v>40</v>
      </c>
      <c r="H101" s="3" t="s">
        <v>37</v>
      </c>
      <c r="I101" s="3" t="s">
        <v>14</v>
      </c>
      <c r="J101" s="14" t="s">
        <v>243</v>
      </c>
      <c r="K101" s="28"/>
      <c r="L101" s="6" t="s">
        <v>17</v>
      </c>
      <c r="M101" s="7">
        <v>1.8</v>
      </c>
      <c r="N101" s="7">
        <v>1.5</v>
      </c>
      <c r="O101" s="8" t="s">
        <v>15</v>
      </c>
      <c r="P101" s="7">
        <f t="shared" si="6"/>
        <v>190</v>
      </c>
      <c r="Q101" s="32">
        <f t="shared" si="7"/>
        <v>1.2000000000000002</v>
      </c>
      <c r="R101" s="9">
        <f t="shared" si="8"/>
        <v>14.04037499999999</v>
      </c>
      <c r="S101" s="10">
        <f t="shared" si="9"/>
        <v>204.04037499999998</v>
      </c>
      <c r="T101" s="11">
        <f t="shared" si="10"/>
        <v>0.5252525252525253</v>
      </c>
      <c r="U101" s="12">
        <f t="shared" si="11"/>
        <v>7.3896710526315704E-2</v>
      </c>
      <c r="V101" s="13">
        <f>COUNTIF($L$2:L101,1)</f>
        <v>52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7.25" customHeight="1" x14ac:dyDescent="0.2">
      <c r="A102" s="3">
        <v>100</v>
      </c>
      <c r="B102" s="4">
        <v>43396</v>
      </c>
      <c r="C102" s="3" t="s">
        <v>244</v>
      </c>
      <c r="D102" s="3" t="s">
        <v>39</v>
      </c>
      <c r="E102" s="3">
        <v>1</v>
      </c>
      <c r="F102" s="3" t="s">
        <v>245</v>
      </c>
      <c r="G102" s="3" t="s">
        <v>27</v>
      </c>
      <c r="H102" s="3" t="s">
        <v>37</v>
      </c>
      <c r="I102" s="3" t="s">
        <v>14</v>
      </c>
      <c r="J102" s="14" t="s">
        <v>160</v>
      </c>
      <c r="K102" s="28"/>
      <c r="L102" s="6" t="s">
        <v>17</v>
      </c>
      <c r="M102" s="7">
        <v>1.9</v>
      </c>
      <c r="N102" s="7">
        <v>2</v>
      </c>
      <c r="O102" s="8" t="s">
        <v>15</v>
      </c>
      <c r="P102" s="7">
        <f t="shared" si="6"/>
        <v>192</v>
      </c>
      <c r="Q102" s="32">
        <f t="shared" si="7"/>
        <v>1.7999999999999998</v>
      </c>
      <c r="R102" s="9">
        <f t="shared" si="8"/>
        <v>15.840374999999991</v>
      </c>
      <c r="S102" s="10">
        <f t="shared" si="9"/>
        <v>207.84037499999999</v>
      </c>
      <c r="T102" s="11">
        <f t="shared" si="10"/>
        <v>0.53</v>
      </c>
      <c r="U102" s="12">
        <f t="shared" si="11"/>
        <v>8.2501953124999972E-2</v>
      </c>
      <c r="V102" s="13">
        <f>COUNTIF($L$2:L102,1)</f>
        <v>53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43396</v>
      </c>
      <c r="C103" s="3" t="s">
        <v>246</v>
      </c>
      <c r="D103" s="3" t="s">
        <v>39</v>
      </c>
      <c r="E103" s="3">
        <v>1</v>
      </c>
      <c r="F103" s="3" t="s">
        <v>51</v>
      </c>
      <c r="G103" s="3" t="s">
        <v>40</v>
      </c>
      <c r="H103" s="3" t="s">
        <v>37</v>
      </c>
      <c r="I103" s="3" t="s">
        <v>14</v>
      </c>
      <c r="J103" s="14" t="s">
        <v>41</v>
      </c>
      <c r="K103" s="28"/>
      <c r="L103" s="6" t="s">
        <v>17</v>
      </c>
      <c r="M103" s="7">
        <v>1.99</v>
      </c>
      <c r="N103" s="7">
        <v>2</v>
      </c>
      <c r="O103" s="8" t="s">
        <v>15</v>
      </c>
      <c r="P103" s="7">
        <f t="shared" si="6"/>
        <v>194</v>
      </c>
      <c r="Q103" s="32">
        <f t="shared" si="7"/>
        <v>1.98</v>
      </c>
      <c r="R103" s="9">
        <f t="shared" si="8"/>
        <v>17.820374999999991</v>
      </c>
      <c r="S103" s="10">
        <f t="shared" si="9"/>
        <v>211.82037499999998</v>
      </c>
      <c r="T103" s="11">
        <f t="shared" si="10"/>
        <v>0.53465346534653468</v>
      </c>
      <c r="U103" s="12">
        <f t="shared" si="11"/>
        <v>9.185760309278343E-2</v>
      </c>
      <c r="V103" s="13">
        <f>COUNTIF($L$2:L103,1)</f>
        <v>54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7.25" customHeight="1" x14ac:dyDescent="0.2">
      <c r="A104" s="3">
        <v>102</v>
      </c>
      <c r="B104" s="4">
        <v>43396</v>
      </c>
      <c r="C104" s="3" t="s">
        <v>247</v>
      </c>
      <c r="D104" s="3" t="s">
        <v>28</v>
      </c>
      <c r="E104" s="3">
        <v>1</v>
      </c>
      <c r="F104" s="3">
        <v>1</v>
      </c>
      <c r="G104" s="3" t="s">
        <v>25</v>
      </c>
      <c r="H104" s="3" t="s">
        <v>26</v>
      </c>
      <c r="I104" s="3" t="s">
        <v>14</v>
      </c>
      <c r="J104" s="5" t="s">
        <v>15</v>
      </c>
      <c r="K104" s="28" t="s">
        <v>248</v>
      </c>
      <c r="L104" s="6" t="s">
        <v>16</v>
      </c>
      <c r="M104" s="7">
        <v>1.9</v>
      </c>
      <c r="N104" s="7">
        <v>1.5</v>
      </c>
      <c r="O104" s="8" t="s">
        <v>23</v>
      </c>
      <c r="P104" s="7">
        <f t="shared" si="6"/>
        <v>195.5</v>
      </c>
      <c r="Q104" s="33">
        <f t="shared" si="7"/>
        <v>-1.5</v>
      </c>
      <c r="R104" s="9">
        <f t="shared" si="8"/>
        <v>16.320374999999991</v>
      </c>
      <c r="S104" s="10">
        <f t="shared" si="9"/>
        <v>211.82037499999998</v>
      </c>
      <c r="T104" s="11">
        <f t="shared" si="10"/>
        <v>0.52941176470588236</v>
      </c>
      <c r="U104" s="12">
        <f t="shared" si="11"/>
        <v>8.3480179028132914E-2</v>
      </c>
      <c r="V104" s="13">
        <f>COUNTIF($L$2:L104,1)</f>
        <v>54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.75" customHeight="1" x14ac:dyDescent="0.2">
      <c r="A105" s="3">
        <v>103</v>
      </c>
      <c r="B105" s="4">
        <v>43396</v>
      </c>
      <c r="C105" s="3" t="s">
        <v>249</v>
      </c>
      <c r="D105" s="3" t="s">
        <v>28</v>
      </c>
      <c r="E105" s="3">
        <v>1</v>
      </c>
      <c r="F105" s="3">
        <v>1</v>
      </c>
      <c r="G105" s="3" t="s">
        <v>25</v>
      </c>
      <c r="H105" s="3" t="s">
        <v>26</v>
      </c>
      <c r="I105" s="3" t="s">
        <v>14</v>
      </c>
      <c r="J105" s="5" t="s">
        <v>15</v>
      </c>
      <c r="K105" s="28" t="s">
        <v>250</v>
      </c>
      <c r="L105" s="6" t="s">
        <v>16</v>
      </c>
      <c r="M105" s="7">
        <v>1.8</v>
      </c>
      <c r="N105" s="7">
        <v>2</v>
      </c>
      <c r="O105" s="8" t="s">
        <v>23</v>
      </c>
      <c r="P105" s="7">
        <f t="shared" si="6"/>
        <v>197.5</v>
      </c>
      <c r="Q105" s="33">
        <f t="shared" si="7"/>
        <v>-2</v>
      </c>
      <c r="R105" s="9">
        <f t="shared" si="8"/>
        <v>14.320374999999991</v>
      </c>
      <c r="S105" s="10">
        <f t="shared" si="9"/>
        <v>211.82037499999998</v>
      </c>
      <c r="T105" s="11">
        <f t="shared" si="10"/>
        <v>0.52427184466019416</v>
      </c>
      <c r="U105" s="12">
        <f t="shared" si="11"/>
        <v>7.2508227848101181E-2</v>
      </c>
      <c r="V105" s="13">
        <f>COUNTIF($L$2:L105,1)</f>
        <v>54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7.25" customHeight="1" x14ac:dyDescent="0.2">
      <c r="A106" s="3">
        <v>104</v>
      </c>
      <c r="B106" s="4">
        <v>43396</v>
      </c>
      <c r="C106" s="3" t="s">
        <v>251</v>
      </c>
      <c r="D106" s="3" t="s">
        <v>28</v>
      </c>
      <c r="E106" s="3">
        <v>1</v>
      </c>
      <c r="F106" s="3">
        <v>1</v>
      </c>
      <c r="G106" s="3" t="s">
        <v>25</v>
      </c>
      <c r="H106" s="3" t="s">
        <v>26</v>
      </c>
      <c r="I106" s="3" t="s">
        <v>14</v>
      </c>
      <c r="J106" s="14" t="s">
        <v>23</v>
      </c>
      <c r="K106" s="28"/>
      <c r="L106" s="6" t="s">
        <v>17</v>
      </c>
      <c r="M106" s="7">
        <v>1.9</v>
      </c>
      <c r="N106" s="7">
        <v>1.5</v>
      </c>
      <c r="O106" s="8" t="s">
        <v>23</v>
      </c>
      <c r="P106" s="7">
        <f t="shared" si="6"/>
        <v>199</v>
      </c>
      <c r="Q106" s="32">
        <f t="shared" si="7"/>
        <v>1.2074999999999996</v>
      </c>
      <c r="R106" s="9">
        <f t="shared" si="8"/>
        <v>15.527874999999991</v>
      </c>
      <c r="S106" s="10">
        <f t="shared" si="9"/>
        <v>214.52787499999999</v>
      </c>
      <c r="T106" s="11">
        <f t="shared" si="10"/>
        <v>0.52884615384615385</v>
      </c>
      <c r="U106" s="12">
        <f t="shared" si="11"/>
        <v>7.8029522613065297E-2</v>
      </c>
      <c r="V106" s="13">
        <f>COUNTIF($L$2:L106,1)</f>
        <v>55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7.25" customHeight="1" x14ac:dyDescent="0.2">
      <c r="A107" s="3">
        <v>105</v>
      </c>
      <c r="B107" s="4">
        <v>43396</v>
      </c>
      <c r="C107" s="3" t="s">
        <v>252</v>
      </c>
      <c r="D107" s="3" t="s">
        <v>32</v>
      </c>
      <c r="E107" s="3">
        <v>1</v>
      </c>
      <c r="F107" s="3" t="s">
        <v>131</v>
      </c>
      <c r="G107" s="3" t="s">
        <v>27</v>
      </c>
      <c r="H107" s="3" t="s">
        <v>26</v>
      </c>
      <c r="I107" s="3" t="s">
        <v>14</v>
      </c>
      <c r="J107" s="5" t="s">
        <v>44</v>
      </c>
      <c r="K107" s="28"/>
      <c r="L107" s="6" t="s">
        <v>16</v>
      </c>
      <c r="M107" s="7">
        <v>1.95</v>
      </c>
      <c r="N107" s="7">
        <v>2</v>
      </c>
      <c r="O107" s="8" t="s">
        <v>23</v>
      </c>
      <c r="P107" s="7">
        <f t="shared" si="6"/>
        <v>201</v>
      </c>
      <c r="Q107" s="33">
        <f t="shared" si="7"/>
        <v>-2</v>
      </c>
      <c r="R107" s="9">
        <f t="shared" si="8"/>
        <v>13.527874999999991</v>
      </c>
      <c r="S107" s="10">
        <f t="shared" si="9"/>
        <v>214.52787499999999</v>
      </c>
      <c r="T107" s="11">
        <f t="shared" si="10"/>
        <v>0.52380952380952384</v>
      </c>
      <c r="U107" s="12">
        <f t="shared" si="11"/>
        <v>6.7302860696517391E-2</v>
      </c>
      <c r="V107" s="13">
        <f>COUNTIF($L$2:L107,1)</f>
        <v>55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6.5" customHeight="1" x14ac:dyDescent="0.2">
      <c r="A108" s="3">
        <v>106</v>
      </c>
      <c r="B108" s="4">
        <v>43397</v>
      </c>
      <c r="C108" s="3" t="s">
        <v>253</v>
      </c>
      <c r="D108" s="3" t="s">
        <v>28</v>
      </c>
      <c r="E108" s="3">
        <v>1</v>
      </c>
      <c r="F108" s="3">
        <v>1</v>
      </c>
      <c r="G108" s="3" t="s">
        <v>25</v>
      </c>
      <c r="H108" s="3" t="s">
        <v>26</v>
      </c>
      <c r="I108" s="3" t="s">
        <v>14</v>
      </c>
      <c r="J108" s="14" t="s">
        <v>23</v>
      </c>
      <c r="K108" s="28"/>
      <c r="L108" s="6" t="s">
        <v>17</v>
      </c>
      <c r="M108" s="7">
        <v>1.9</v>
      </c>
      <c r="N108" s="7">
        <v>2</v>
      </c>
      <c r="O108" s="8" t="s">
        <v>23</v>
      </c>
      <c r="P108" s="7">
        <f t="shared" si="6"/>
        <v>203</v>
      </c>
      <c r="Q108" s="32">
        <f t="shared" si="7"/>
        <v>1.6099999999999999</v>
      </c>
      <c r="R108" s="9">
        <f t="shared" si="8"/>
        <v>15.13787499999999</v>
      </c>
      <c r="S108" s="10">
        <f t="shared" si="9"/>
        <v>218.13787499999998</v>
      </c>
      <c r="T108" s="11">
        <f t="shared" si="10"/>
        <v>0.52830188679245282</v>
      </c>
      <c r="U108" s="12">
        <f t="shared" si="11"/>
        <v>7.4570812807881678E-2</v>
      </c>
      <c r="V108" s="13">
        <f>COUNTIF($L$2:L108,1)</f>
        <v>56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.75" customHeight="1" x14ac:dyDescent="0.2">
      <c r="A109" s="3">
        <v>107</v>
      </c>
      <c r="B109" s="4">
        <v>43397</v>
      </c>
      <c r="C109" s="3" t="s">
        <v>254</v>
      </c>
      <c r="D109" s="3" t="s">
        <v>28</v>
      </c>
      <c r="E109" s="3">
        <v>1</v>
      </c>
      <c r="F109" s="3">
        <v>1</v>
      </c>
      <c r="G109" s="3" t="s">
        <v>25</v>
      </c>
      <c r="H109" s="3" t="s">
        <v>26</v>
      </c>
      <c r="I109" s="3" t="s">
        <v>14</v>
      </c>
      <c r="J109" s="5" t="s">
        <v>15</v>
      </c>
      <c r="K109" s="28"/>
      <c r="L109" s="6" t="s">
        <v>16</v>
      </c>
      <c r="M109" s="7">
        <v>2.1</v>
      </c>
      <c r="N109" s="7">
        <v>1.5</v>
      </c>
      <c r="O109" s="8" t="s">
        <v>15</v>
      </c>
      <c r="P109" s="7">
        <f t="shared" si="6"/>
        <v>204.5</v>
      </c>
      <c r="Q109" s="33">
        <f t="shared" si="7"/>
        <v>-1.5</v>
      </c>
      <c r="R109" s="9">
        <f t="shared" si="8"/>
        <v>13.63787499999999</v>
      </c>
      <c r="S109" s="10">
        <f t="shared" si="9"/>
        <v>218.13787499999998</v>
      </c>
      <c r="T109" s="11">
        <f t="shared" si="10"/>
        <v>0.52336448598130836</v>
      </c>
      <c r="U109" s="12">
        <f t="shared" si="11"/>
        <v>6.6688875305623369E-2</v>
      </c>
      <c r="V109" s="13">
        <f>COUNTIF($L$2:L109,1)</f>
        <v>56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108</v>
      </c>
      <c r="B110" s="4">
        <v>43397</v>
      </c>
      <c r="C110" s="3" t="s">
        <v>255</v>
      </c>
      <c r="D110" s="3" t="s">
        <v>28</v>
      </c>
      <c r="E110" s="3">
        <v>1</v>
      </c>
      <c r="F110" s="3">
        <v>1</v>
      </c>
      <c r="G110" s="3" t="s">
        <v>40</v>
      </c>
      <c r="H110" s="3" t="s">
        <v>26</v>
      </c>
      <c r="I110" s="3" t="s">
        <v>14</v>
      </c>
      <c r="J110" s="5" t="s">
        <v>15</v>
      </c>
      <c r="K110" s="28"/>
      <c r="L110" s="6" t="s">
        <v>16</v>
      </c>
      <c r="M110" s="7">
        <v>1.95</v>
      </c>
      <c r="N110" s="7">
        <v>1.5</v>
      </c>
      <c r="O110" s="8" t="s">
        <v>23</v>
      </c>
      <c r="P110" s="7">
        <f t="shared" si="6"/>
        <v>206</v>
      </c>
      <c r="Q110" s="33">
        <f t="shared" si="7"/>
        <v>-1.5</v>
      </c>
      <c r="R110" s="9">
        <f t="shared" si="8"/>
        <v>12.13787499999999</v>
      </c>
      <c r="S110" s="10">
        <f t="shared" si="9"/>
        <v>218.13787499999998</v>
      </c>
      <c r="T110" s="11">
        <f t="shared" si="10"/>
        <v>0.51851851851851849</v>
      </c>
      <c r="U110" s="12">
        <f t="shared" si="11"/>
        <v>5.8921723300970778E-2</v>
      </c>
      <c r="V110" s="13">
        <f>COUNTIF($L$2:L110,1)</f>
        <v>56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7.25" customHeight="1" x14ac:dyDescent="0.2">
      <c r="A111" s="3">
        <v>109</v>
      </c>
      <c r="B111" s="4">
        <v>43397</v>
      </c>
      <c r="C111" s="3" t="s">
        <v>256</v>
      </c>
      <c r="D111" s="3" t="s">
        <v>39</v>
      </c>
      <c r="E111" s="3">
        <v>1</v>
      </c>
      <c r="F111" s="3" t="s">
        <v>257</v>
      </c>
      <c r="G111" s="3" t="s">
        <v>25</v>
      </c>
      <c r="H111" s="3" t="s">
        <v>26</v>
      </c>
      <c r="I111" s="3" t="s">
        <v>14</v>
      </c>
      <c r="J111" s="5" t="s">
        <v>258</v>
      </c>
      <c r="K111" s="28"/>
      <c r="L111" s="6" t="s">
        <v>16</v>
      </c>
      <c r="M111" s="7">
        <v>1.95</v>
      </c>
      <c r="N111" s="7">
        <v>1.5</v>
      </c>
      <c r="O111" s="8" t="s">
        <v>23</v>
      </c>
      <c r="P111" s="7">
        <f t="shared" si="6"/>
        <v>207.5</v>
      </c>
      <c r="Q111" s="33">
        <f t="shared" si="7"/>
        <v>-1.5</v>
      </c>
      <c r="R111" s="9">
        <f t="shared" si="8"/>
        <v>10.63787499999999</v>
      </c>
      <c r="S111" s="10">
        <f t="shared" si="9"/>
        <v>218.13787499999998</v>
      </c>
      <c r="T111" s="11">
        <f t="shared" si="10"/>
        <v>0.51376146788990829</v>
      </c>
      <c r="U111" s="12">
        <f t="shared" si="11"/>
        <v>5.1266867469879421E-2</v>
      </c>
      <c r="V111" s="13">
        <f>COUNTIF($L$2:L111,1)</f>
        <v>56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" customHeight="1" x14ac:dyDescent="0.2">
      <c r="A112" s="3">
        <v>110</v>
      </c>
      <c r="B112" s="4">
        <v>43397</v>
      </c>
      <c r="C112" s="3" t="s">
        <v>259</v>
      </c>
      <c r="D112" s="3" t="s">
        <v>260</v>
      </c>
      <c r="E112" s="3">
        <v>1</v>
      </c>
      <c r="F112" s="3" t="s">
        <v>261</v>
      </c>
      <c r="G112" s="3" t="s">
        <v>40</v>
      </c>
      <c r="H112" s="3" t="s">
        <v>37</v>
      </c>
      <c r="I112" s="3" t="s">
        <v>14</v>
      </c>
      <c r="J112" s="5" t="s">
        <v>262</v>
      </c>
      <c r="K112" s="28"/>
      <c r="L112" s="6" t="s">
        <v>16</v>
      </c>
      <c r="M112" s="7">
        <v>1.83</v>
      </c>
      <c r="N112" s="7">
        <v>2</v>
      </c>
      <c r="O112" s="8" t="s">
        <v>15</v>
      </c>
      <c r="P112" s="7">
        <f t="shared" si="6"/>
        <v>209.5</v>
      </c>
      <c r="Q112" s="33">
        <f t="shared" si="7"/>
        <v>-2</v>
      </c>
      <c r="R112" s="9">
        <f t="shared" si="8"/>
        <v>8.6378749999999904</v>
      </c>
      <c r="S112" s="10">
        <f t="shared" si="9"/>
        <v>218.13787499999998</v>
      </c>
      <c r="T112" s="11">
        <f t="shared" si="10"/>
        <v>0.50909090909090904</v>
      </c>
      <c r="U112" s="12">
        <f t="shared" si="11"/>
        <v>4.1230906921240956E-2</v>
      </c>
      <c r="V112" s="13">
        <f>COUNTIF($L$2:L112,1)</f>
        <v>56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6.5" customHeight="1" x14ac:dyDescent="0.2">
      <c r="A113" s="3">
        <v>111</v>
      </c>
      <c r="B113" s="4">
        <v>43398</v>
      </c>
      <c r="C113" s="3" t="s">
        <v>263</v>
      </c>
      <c r="D113" s="3" t="s">
        <v>264</v>
      </c>
      <c r="E113" s="3">
        <v>1</v>
      </c>
      <c r="F113" s="3">
        <v>1</v>
      </c>
      <c r="G113" s="3" t="s">
        <v>40</v>
      </c>
      <c r="H113" s="3" t="s">
        <v>37</v>
      </c>
      <c r="I113" s="3" t="s">
        <v>30</v>
      </c>
      <c r="J113" s="14" t="s">
        <v>31</v>
      </c>
      <c r="K113" s="28"/>
      <c r="L113" s="6" t="s">
        <v>17</v>
      </c>
      <c r="M113" s="7">
        <v>1.8</v>
      </c>
      <c r="N113" s="7">
        <v>1.5</v>
      </c>
      <c r="O113" s="8" t="s">
        <v>15</v>
      </c>
      <c r="P113" s="7">
        <f t="shared" si="6"/>
        <v>211</v>
      </c>
      <c r="Q113" s="32">
        <f t="shared" si="7"/>
        <v>1.2000000000000002</v>
      </c>
      <c r="R113" s="9">
        <f t="shared" si="8"/>
        <v>9.8378749999999897</v>
      </c>
      <c r="S113" s="10">
        <f t="shared" si="9"/>
        <v>220.837875</v>
      </c>
      <c r="T113" s="11">
        <f t="shared" si="10"/>
        <v>0.51351351351351349</v>
      </c>
      <c r="U113" s="12">
        <f t="shared" si="11"/>
        <v>4.6624999999999986E-2</v>
      </c>
      <c r="V113" s="13">
        <f>COUNTIF($L$2:L113,1)</f>
        <v>57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6.5" customHeight="1" x14ac:dyDescent="0.2">
      <c r="A114" s="3">
        <v>112</v>
      </c>
      <c r="B114" s="4">
        <v>43398</v>
      </c>
      <c r="C114" s="3" t="s">
        <v>265</v>
      </c>
      <c r="D114" s="3" t="s">
        <v>32</v>
      </c>
      <c r="E114" s="3">
        <v>1</v>
      </c>
      <c r="F114" s="3" t="s">
        <v>228</v>
      </c>
      <c r="G114" s="3" t="s">
        <v>27</v>
      </c>
      <c r="H114" s="3" t="s">
        <v>37</v>
      </c>
      <c r="I114" s="3" t="s">
        <v>14</v>
      </c>
      <c r="J114" s="39" t="s">
        <v>179</v>
      </c>
      <c r="K114" s="28"/>
      <c r="L114" s="6" t="s">
        <v>17</v>
      </c>
      <c r="M114" s="7">
        <v>1</v>
      </c>
      <c r="N114" s="7">
        <v>1.5</v>
      </c>
      <c r="O114" s="8" t="s">
        <v>15</v>
      </c>
      <c r="P114" s="7">
        <f t="shared" si="6"/>
        <v>212.5</v>
      </c>
      <c r="Q114" s="35">
        <f t="shared" si="7"/>
        <v>0</v>
      </c>
      <c r="R114" s="9">
        <f t="shared" si="8"/>
        <v>9.8378749999999897</v>
      </c>
      <c r="S114" s="10">
        <f t="shared" si="9"/>
        <v>222.337875</v>
      </c>
      <c r="T114" s="11">
        <f t="shared" si="10"/>
        <v>0.5178571428571429</v>
      </c>
      <c r="U114" s="12">
        <f t="shared" si="11"/>
        <v>4.6295882352941159E-2</v>
      </c>
      <c r="V114" s="13">
        <f>COUNTIF($L$2:L114,1)</f>
        <v>58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7.25" customHeight="1" x14ac:dyDescent="0.2">
      <c r="A115" s="3">
        <v>113</v>
      </c>
      <c r="B115" s="4">
        <v>43398</v>
      </c>
      <c r="C115" s="3" t="s">
        <v>266</v>
      </c>
      <c r="D115" s="3" t="s">
        <v>28</v>
      </c>
      <c r="E115" s="3">
        <v>1</v>
      </c>
      <c r="F115" s="3">
        <v>1</v>
      </c>
      <c r="G115" s="3" t="s">
        <v>25</v>
      </c>
      <c r="H115" s="3" t="s">
        <v>26</v>
      </c>
      <c r="I115" s="3" t="s">
        <v>14</v>
      </c>
      <c r="J115" s="14" t="s">
        <v>23</v>
      </c>
      <c r="K115" s="28"/>
      <c r="L115" s="6" t="s">
        <v>17</v>
      </c>
      <c r="M115" s="7">
        <v>1.9</v>
      </c>
      <c r="N115" s="7">
        <v>1.5</v>
      </c>
      <c r="O115" s="8" t="s">
        <v>23</v>
      </c>
      <c r="P115" s="7">
        <f t="shared" si="6"/>
        <v>214</v>
      </c>
      <c r="Q115" s="32">
        <f t="shared" si="7"/>
        <v>1.2074999999999996</v>
      </c>
      <c r="R115" s="9">
        <f t="shared" si="8"/>
        <v>11.045374999999989</v>
      </c>
      <c r="S115" s="10">
        <f t="shared" si="9"/>
        <v>225.04537499999998</v>
      </c>
      <c r="T115" s="11">
        <f t="shared" si="10"/>
        <v>0.52212389380530977</v>
      </c>
      <c r="U115" s="12">
        <f t="shared" si="11"/>
        <v>5.1613901869158776E-2</v>
      </c>
      <c r="V115" s="13">
        <f>COUNTIF($L$2:L115,1)</f>
        <v>59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6.5" customHeight="1" x14ac:dyDescent="0.2">
      <c r="A116" s="3">
        <v>114</v>
      </c>
      <c r="B116" s="4">
        <v>43398</v>
      </c>
      <c r="C116" s="3" t="s">
        <v>267</v>
      </c>
      <c r="D116" s="3" t="s">
        <v>237</v>
      </c>
      <c r="E116" s="3">
        <v>1</v>
      </c>
      <c r="F116" s="3" t="s">
        <v>268</v>
      </c>
      <c r="G116" s="3" t="s">
        <v>40</v>
      </c>
      <c r="H116" s="3" t="s">
        <v>37</v>
      </c>
      <c r="I116" s="3" t="s">
        <v>14</v>
      </c>
      <c r="J116" s="5" t="s">
        <v>269</v>
      </c>
      <c r="K116" s="28" t="s">
        <v>270</v>
      </c>
      <c r="L116" s="6" t="s">
        <v>16</v>
      </c>
      <c r="M116" s="7">
        <v>1.82</v>
      </c>
      <c r="N116" s="7">
        <v>1.5</v>
      </c>
      <c r="O116" s="8" t="s">
        <v>15</v>
      </c>
      <c r="P116" s="7">
        <f t="shared" si="6"/>
        <v>215.5</v>
      </c>
      <c r="Q116" s="33">
        <f t="shared" si="7"/>
        <v>-1.5</v>
      </c>
      <c r="R116" s="9">
        <f t="shared" si="8"/>
        <v>9.5453749999999893</v>
      </c>
      <c r="S116" s="10">
        <f t="shared" si="9"/>
        <v>225.04537499999998</v>
      </c>
      <c r="T116" s="11">
        <f t="shared" si="10"/>
        <v>0.51754385964912286</v>
      </c>
      <c r="U116" s="12">
        <f t="shared" si="11"/>
        <v>4.4294083526682036E-2</v>
      </c>
      <c r="V116" s="13">
        <f>COUNTIF($L$2:L116,1)</f>
        <v>59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6.5" customHeight="1" x14ac:dyDescent="0.2">
      <c r="A117" s="3">
        <v>115</v>
      </c>
      <c r="B117" s="4">
        <v>43399</v>
      </c>
      <c r="C117" s="3" t="s">
        <v>271</v>
      </c>
      <c r="D117" s="3" t="s">
        <v>32</v>
      </c>
      <c r="E117" s="3">
        <v>1</v>
      </c>
      <c r="F117" s="3">
        <v>1</v>
      </c>
      <c r="G117" s="3" t="s">
        <v>27</v>
      </c>
      <c r="H117" s="3" t="s">
        <v>37</v>
      </c>
      <c r="I117" s="3" t="s">
        <v>14</v>
      </c>
      <c r="J117" s="5" t="s">
        <v>44</v>
      </c>
      <c r="K117" s="28"/>
      <c r="L117" s="6" t="s">
        <v>16</v>
      </c>
      <c r="M117" s="7">
        <v>1.83</v>
      </c>
      <c r="N117" s="7">
        <v>2</v>
      </c>
      <c r="O117" s="8" t="s">
        <v>15</v>
      </c>
      <c r="P117" s="7">
        <f t="shared" si="6"/>
        <v>217.5</v>
      </c>
      <c r="Q117" s="33">
        <f t="shared" si="7"/>
        <v>-2</v>
      </c>
      <c r="R117" s="9">
        <f t="shared" si="8"/>
        <v>7.5453749999999893</v>
      </c>
      <c r="S117" s="10">
        <f t="shared" si="9"/>
        <v>225.04537499999998</v>
      </c>
      <c r="T117" s="11">
        <f t="shared" si="10"/>
        <v>0.5130434782608696</v>
      </c>
      <c r="U117" s="12">
        <f t="shared" si="11"/>
        <v>3.469137931034473E-2</v>
      </c>
      <c r="V117" s="13">
        <f>COUNTIF($L$2:L117,1)</f>
        <v>59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5.75" customHeight="1" x14ac:dyDescent="0.2">
      <c r="A118" s="3">
        <v>116</v>
      </c>
      <c r="B118" s="4">
        <v>43399</v>
      </c>
      <c r="C118" s="3" t="s">
        <v>272</v>
      </c>
      <c r="D118" s="3" t="s">
        <v>32</v>
      </c>
      <c r="E118" s="3">
        <v>4</v>
      </c>
      <c r="F118" s="3">
        <v>1</v>
      </c>
      <c r="G118" s="3" t="s">
        <v>25</v>
      </c>
      <c r="H118" s="3" t="s">
        <v>26</v>
      </c>
      <c r="I118" s="3" t="s">
        <v>14</v>
      </c>
      <c r="J118" s="5" t="s">
        <v>273</v>
      </c>
      <c r="K118" s="28"/>
      <c r="L118" s="6" t="s">
        <v>16</v>
      </c>
      <c r="M118" s="7">
        <v>12.58</v>
      </c>
      <c r="N118" s="7">
        <v>0.5</v>
      </c>
      <c r="O118" s="8" t="s">
        <v>23</v>
      </c>
      <c r="P118" s="7">
        <f t="shared" si="6"/>
        <v>218</v>
      </c>
      <c r="Q118" s="33">
        <f t="shared" si="7"/>
        <v>-0.5</v>
      </c>
      <c r="R118" s="9">
        <f t="shared" si="8"/>
        <v>7.0453749999999893</v>
      </c>
      <c r="S118" s="10">
        <f t="shared" si="9"/>
        <v>225.04537499999998</v>
      </c>
      <c r="T118" s="11">
        <f t="shared" si="10"/>
        <v>0.50862068965517238</v>
      </c>
      <c r="U118" s="12">
        <f t="shared" si="11"/>
        <v>3.2318233944954033E-2</v>
      </c>
      <c r="V118" s="13">
        <f>COUNTIF($L$2:L118,1)</f>
        <v>59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27" customHeight="1" x14ac:dyDescent="0.2">
      <c r="A119" s="3">
        <v>117</v>
      </c>
      <c r="B119" s="4">
        <v>43399</v>
      </c>
      <c r="C119" s="3" t="s">
        <v>274</v>
      </c>
      <c r="D119" s="3" t="s">
        <v>32</v>
      </c>
      <c r="E119" s="3">
        <v>2</v>
      </c>
      <c r="F119" s="3" t="s">
        <v>35</v>
      </c>
      <c r="G119" s="3" t="s">
        <v>25</v>
      </c>
      <c r="H119" s="3" t="s">
        <v>26</v>
      </c>
      <c r="I119" s="3" t="s">
        <v>14</v>
      </c>
      <c r="J119" s="5" t="s">
        <v>275</v>
      </c>
      <c r="K119" s="28"/>
      <c r="L119" s="6" t="s">
        <v>16</v>
      </c>
      <c r="M119" s="7">
        <v>2.19</v>
      </c>
      <c r="N119" s="7">
        <v>3</v>
      </c>
      <c r="O119" s="8" t="s">
        <v>23</v>
      </c>
      <c r="P119" s="7">
        <f t="shared" si="6"/>
        <v>221</v>
      </c>
      <c r="Q119" s="33">
        <f t="shared" si="7"/>
        <v>-3</v>
      </c>
      <c r="R119" s="9">
        <f t="shared" si="8"/>
        <v>4.0453749999999893</v>
      </c>
      <c r="S119" s="10">
        <f t="shared" si="9"/>
        <v>225.04537499999998</v>
      </c>
      <c r="T119" s="11">
        <f t="shared" si="10"/>
        <v>0.50427350427350426</v>
      </c>
      <c r="U119" s="12">
        <f t="shared" si="11"/>
        <v>1.8304864253393567E-2</v>
      </c>
      <c r="V119" s="13">
        <f>COUNTIF($L$2:L119,1)</f>
        <v>59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27" customHeight="1" x14ac:dyDescent="0.2">
      <c r="A120" s="3">
        <v>118</v>
      </c>
      <c r="B120" s="4">
        <v>43400</v>
      </c>
      <c r="C120" s="3" t="s">
        <v>276</v>
      </c>
      <c r="D120" s="3" t="s">
        <v>264</v>
      </c>
      <c r="E120" s="3">
        <v>2</v>
      </c>
      <c r="F120" s="3" t="s">
        <v>35</v>
      </c>
      <c r="G120" s="3" t="s">
        <v>40</v>
      </c>
      <c r="H120" s="3" t="s">
        <v>37</v>
      </c>
      <c r="I120" s="3" t="s">
        <v>14</v>
      </c>
      <c r="J120" s="14" t="s">
        <v>277</v>
      </c>
      <c r="K120" s="28"/>
      <c r="L120" s="6" t="s">
        <v>17</v>
      </c>
      <c r="M120" s="7">
        <v>2.1</v>
      </c>
      <c r="N120" s="7">
        <v>2</v>
      </c>
      <c r="O120" s="8" t="s">
        <v>15</v>
      </c>
      <c r="P120" s="7">
        <f t="shared" si="6"/>
        <v>223</v>
      </c>
      <c r="Q120" s="32">
        <f t="shared" si="7"/>
        <v>2.2000000000000002</v>
      </c>
      <c r="R120" s="9">
        <f t="shared" si="8"/>
        <v>6.2453749999999895</v>
      </c>
      <c r="S120" s="10">
        <f t="shared" si="9"/>
        <v>229.245375</v>
      </c>
      <c r="T120" s="11">
        <f t="shared" si="10"/>
        <v>0.50847457627118642</v>
      </c>
      <c r="U120" s="12">
        <f t="shared" si="11"/>
        <v>2.8006165919282493E-2</v>
      </c>
      <c r="V120" s="13">
        <f>COUNTIF($L$2:L120,1)</f>
        <v>60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27.75" customHeight="1" x14ac:dyDescent="0.2">
      <c r="A121" s="3">
        <v>119</v>
      </c>
      <c r="B121" s="4">
        <v>43400</v>
      </c>
      <c r="C121" s="3" t="s">
        <v>278</v>
      </c>
      <c r="D121" s="3" t="s">
        <v>32</v>
      </c>
      <c r="E121" s="3">
        <v>2</v>
      </c>
      <c r="F121" s="3" t="s">
        <v>34</v>
      </c>
      <c r="G121" s="3" t="s">
        <v>27</v>
      </c>
      <c r="H121" s="3" t="s">
        <v>37</v>
      </c>
      <c r="I121" s="3" t="s">
        <v>14</v>
      </c>
      <c r="J121" s="14" t="s">
        <v>279</v>
      </c>
      <c r="K121" s="28"/>
      <c r="L121" s="6" t="s">
        <v>17</v>
      </c>
      <c r="M121" s="7">
        <v>1.82</v>
      </c>
      <c r="N121" s="7">
        <v>4</v>
      </c>
      <c r="O121" s="8" t="s">
        <v>15</v>
      </c>
      <c r="P121" s="7">
        <f t="shared" si="6"/>
        <v>227</v>
      </c>
      <c r="Q121" s="32">
        <f t="shared" si="7"/>
        <v>3.2800000000000002</v>
      </c>
      <c r="R121" s="9">
        <f t="shared" si="8"/>
        <v>9.5253749999999897</v>
      </c>
      <c r="S121" s="10">
        <f t="shared" si="9"/>
        <v>236.525375</v>
      </c>
      <c r="T121" s="11">
        <f t="shared" si="10"/>
        <v>0.51260504201680668</v>
      </c>
      <c r="U121" s="12">
        <f t="shared" si="11"/>
        <v>4.1962004405286329E-2</v>
      </c>
      <c r="V121" s="13">
        <f>COUNTIF($L$2:L121,1)</f>
        <v>61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6.5" customHeight="1" x14ac:dyDescent="0.2">
      <c r="A122" s="3">
        <v>120</v>
      </c>
      <c r="B122" s="4">
        <v>43400</v>
      </c>
      <c r="C122" s="3" t="s">
        <v>280</v>
      </c>
      <c r="D122" s="3" t="s">
        <v>32</v>
      </c>
      <c r="E122" s="3">
        <v>1</v>
      </c>
      <c r="F122" s="3">
        <v>2</v>
      </c>
      <c r="G122" s="3" t="s">
        <v>25</v>
      </c>
      <c r="H122" s="3" t="s">
        <v>198</v>
      </c>
      <c r="I122" s="3" t="s">
        <v>14</v>
      </c>
      <c r="J122" s="5" t="s">
        <v>29</v>
      </c>
      <c r="K122" s="28"/>
      <c r="L122" s="6" t="s">
        <v>16</v>
      </c>
      <c r="M122" s="7">
        <v>1.75</v>
      </c>
      <c r="N122" s="7">
        <v>2</v>
      </c>
      <c r="O122" s="8" t="s">
        <v>15</v>
      </c>
      <c r="P122" s="7">
        <f t="shared" si="6"/>
        <v>229</v>
      </c>
      <c r="Q122" s="33">
        <f t="shared" si="7"/>
        <v>-2</v>
      </c>
      <c r="R122" s="9">
        <f t="shared" si="8"/>
        <v>7.5253749999999897</v>
      </c>
      <c r="S122" s="10">
        <f t="shared" si="9"/>
        <v>236.525375</v>
      </c>
      <c r="T122" s="11">
        <f t="shared" si="10"/>
        <v>0.5083333333333333</v>
      </c>
      <c r="U122" s="12">
        <f t="shared" si="11"/>
        <v>3.2861899563318767E-2</v>
      </c>
      <c r="V122" s="13">
        <f>COUNTIF($L$2:L122,1)</f>
        <v>61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8.5" customHeight="1" x14ac:dyDescent="0.2">
      <c r="A123" s="3">
        <v>121</v>
      </c>
      <c r="B123" s="4">
        <v>43400</v>
      </c>
      <c r="C123" s="3" t="s">
        <v>281</v>
      </c>
      <c r="D123" s="3" t="s">
        <v>32</v>
      </c>
      <c r="E123" s="3">
        <v>2</v>
      </c>
      <c r="F123" s="3" t="s">
        <v>35</v>
      </c>
      <c r="G123" s="3" t="s">
        <v>25</v>
      </c>
      <c r="H123" s="3" t="s">
        <v>33</v>
      </c>
      <c r="I123" s="3" t="s">
        <v>14</v>
      </c>
      <c r="J123" s="14" t="s">
        <v>282</v>
      </c>
      <c r="K123" s="28"/>
      <c r="L123" s="6" t="s">
        <v>17</v>
      </c>
      <c r="M123" s="7">
        <v>2.33</v>
      </c>
      <c r="N123" s="7">
        <v>1.5</v>
      </c>
      <c r="O123" s="8" t="s">
        <v>15</v>
      </c>
      <c r="P123" s="7">
        <f t="shared" si="6"/>
        <v>230.5</v>
      </c>
      <c r="Q123" s="32">
        <f t="shared" si="7"/>
        <v>1.9950000000000001</v>
      </c>
      <c r="R123" s="9">
        <f t="shared" si="8"/>
        <v>9.5203749999999907</v>
      </c>
      <c r="S123" s="10">
        <f t="shared" si="9"/>
        <v>240.020375</v>
      </c>
      <c r="T123" s="11">
        <f t="shared" si="10"/>
        <v>0.51239669421487599</v>
      </c>
      <c r="U123" s="12">
        <f t="shared" si="11"/>
        <v>4.1303145336225602E-2</v>
      </c>
      <c r="V123" s="13">
        <f>COUNTIF($L$2:L123,1)</f>
        <v>62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27.75" customHeight="1" x14ac:dyDescent="0.2">
      <c r="A124" s="3">
        <v>122</v>
      </c>
      <c r="B124" s="4">
        <v>43400</v>
      </c>
      <c r="C124" s="3" t="s">
        <v>283</v>
      </c>
      <c r="D124" s="3" t="s">
        <v>32</v>
      </c>
      <c r="E124" s="3">
        <v>2</v>
      </c>
      <c r="F124" s="3" t="s">
        <v>34</v>
      </c>
      <c r="G124" s="3" t="s">
        <v>25</v>
      </c>
      <c r="H124" s="3" t="s">
        <v>33</v>
      </c>
      <c r="I124" s="3" t="s">
        <v>14</v>
      </c>
      <c r="J124" s="14" t="s">
        <v>312</v>
      </c>
      <c r="K124" s="28"/>
      <c r="L124" s="6" t="s">
        <v>17</v>
      </c>
      <c r="M124" s="7">
        <v>2</v>
      </c>
      <c r="N124" s="7">
        <v>3</v>
      </c>
      <c r="O124" s="8" t="s">
        <v>15</v>
      </c>
      <c r="P124" s="7">
        <f t="shared" si="6"/>
        <v>233.5</v>
      </c>
      <c r="Q124" s="32">
        <f t="shared" si="7"/>
        <v>3</v>
      </c>
      <c r="R124" s="9">
        <f t="shared" si="8"/>
        <v>12.520374999999991</v>
      </c>
      <c r="S124" s="10">
        <f t="shared" si="9"/>
        <v>246.020375</v>
      </c>
      <c r="T124" s="11">
        <f t="shared" si="10"/>
        <v>0.51639344262295084</v>
      </c>
      <c r="U124" s="12">
        <f t="shared" si="11"/>
        <v>5.3620449678800863E-2</v>
      </c>
      <c r="V124" s="13">
        <f>COUNTIF($L$2:L124,1)</f>
        <v>63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43400</v>
      </c>
      <c r="C125" s="3" t="s">
        <v>284</v>
      </c>
      <c r="D125" s="3" t="s">
        <v>32</v>
      </c>
      <c r="E125" s="3">
        <v>1</v>
      </c>
      <c r="F125" s="3">
        <v>2</v>
      </c>
      <c r="G125" s="3" t="s">
        <v>25</v>
      </c>
      <c r="H125" s="3" t="s">
        <v>33</v>
      </c>
      <c r="I125" s="3" t="s">
        <v>14</v>
      </c>
      <c r="J125" s="5" t="s">
        <v>29</v>
      </c>
      <c r="K125" s="28"/>
      <c r="L125" s="6" t="s">
        <v>16</v>
      </c>
      <c r="M125" s="7">
        <v>3.2</v>
      </c>
      <c r="N125" s="7">
        <v>1</v>
      </c>
      <c r="O125" s="8" t="s">
        <v>15</v>
      </c>
      <c r="P125" s="7">
        <f t="shared" si="6"/>
        <v>234.5</v>
      </c>
      <c r="Q125" s="33">
        <f t="shared" si="7"/>
        <v>-1</v>
      </c>
      <c r="R125" s="9">
        <f t="shared" si="8"/>
        <v>11.520374999999991</v>
      </c>
      <c r="S125" s="10">
        <f t="shared" si="9"/>
        <v>246.020375</v>
      </c>
      <c r="T125" s="11">
        <f t="shared" si="10"/>
        <v>0.51219512195121952</v>
      </c>
      <c r="U125" s="12">
        <f t="shared" si="11"/>
        <v>4.9127398720682308E-2</v>
      </c>
      <c r="V125" s="13">
        <f>COUNTIF($L$2:L125,1)</f>
        <v>63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43400</v>
      </c>
      <c r="C126" s="3" t="s">
        <v>272</v>
      </c>
      <c r="D126" s="3" t="s">
        <v>32</v>
      </c>
      <c r="E126" s="3">
        <v>4</v>
      </c>
      <c r="F126" s="3">
        <v>1</v>
      </c>
      <c r="G126" s="3" t="s">
        <v>27</v>
      </c>
      <c r="H126" s="3" t="s">
        <v>26</v>
      </c>
      <c r="I126" s="3" t="s">
        <v>14</v>
      </c>
      <c r="J126" s="5" t="s">
        <v>285</v>
      </c>
      <c r="K126" s="28"/>
      <c r="L126" s="6" t="s">
        <v>16</v>
      </c>
      <c r="M126" s="7">
        <v>7.22</v>
      </c>
      <c r="N126" s="7">
        <v>0.5</v>
      </c>
      <c r="O126" s="8" t="s">
        <v>23</v>
      </c>
      <c r="P126" s="7">
        <f t="shared" si="6"/>
        <v>235</v>
      </c>
      <c r="Q126" s="33">
        <f t="shared" si="7"/>
        <v>-0.5</v>
      </c>
      <c r="R126" s="9">
        <f t="shared" si="8"/>
        <v>11.020374999999991</v>
      </c>
      <c r="S126" s="10">
        <f t="shared" si="9"/>
        <v>246.020375</v>
      </c>
      <c r="T126" s="11">
        <f t="shared" si="10"/>
        <v>0.50806451612903225</v>
      </c>
      <c r="U126" s="12">
        <f t="shared" si="11"/>
        <v>4.6895212765957456E-2</v>
      </c>
      <c r="V126" s="13">
        <f>COUNTIF($L$2:L126,1)</f>
        <v>63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43400</v>
      </c>
      <c r="C127" s="3" t="s">
        <v>286</v>
      </c>
      <c r="D127" s="3" t="s">
        <v>32</v>
      </c>
      <c r="E127" s="3">
        <v>1</v>
      </c>
      <c r="F127" s="3">
        <v>2</v>
      </c>
      <c r="G127" s="3" t="s">
        <v>27</v>
      </c>
      <c r="H127" s="3" t="s">
        <v>26</v>
      </c>
      <c r="I127" s="3" t="s">
        <v>14</v>
      </c>
      <c r="J127" s="5" t="s">
        <v>31</v>
      </c>
      <c r="K127" s="28"/>
      <c r="L127" s="6" t="s">
        <v>16</v>
      </c>
      <c r="M127" s="7">
        <v>2.25</v>
      </c>
      <c r="N127" s="7">
        <v>1.5</v>
      </c>
      <c r="O127" s="8" t="s">
        <v>23</v>
      </c>
      <c r="P127" s="7">
        <f t="shared" si="6"/>
        <v>236.5</v>
      </c>
      <c r="Q127" s="33">
        <f t="shared" si="7"/>
        <v>-1.5</v>
      </c>
      <c r="R127" s="9">
        <f t="shared" si="8"/>
        <v>9.5203749999999907</v>
      </c>
      <c r="S127" s="10">
        <f t="shared" si="9"/>
        <v>246.020375</v>
      </c>
      <c r="T127" s="11">
        <f t="shared" si="10"/>
        <v>0.504</v>
      </c>
      <c r="U127" s="12">
        <f t="shared" si="11"/>
        <v>4.0255285412262164E-2</v>
      </c>
      <c r="V127" s="13">
        <f>COUNTIF($L$2:L127,1)</f>
        <v>63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7.25" customHeight="1" x14ac:dyDescent="0.2">
      <c r="A128" s="3">
        <v>126</v>
      </c>
      <c r="B128" s="4">
        <v>43400</v>
      </c>
      <c r="C128" s="3" t="s">
        <v>287</v>
      </c>
      <c r="D128" s="3" t="s">
        <v>32</v>
      </c>
      <c r="E128" s="3">
        <v>1</v>
      </c>
      <c r="F128" s="3">
        <v>2</v>
      </c>
      <c r="G128" s="3" t="s">
        <v>25</v>
      </c>
      <c r="H128" s="3" t="s">
        <v>33</v>
      </c>
      <c r="I128" s="3" t="s">
        <v>14</v>
      </c>
      <c r="J128" s="14" t="s">
        <v>38</v>
      </c>
      <c r="K128" s="28"/>
      <c r="L128" s="6" t="s">
        <v>17</v>
      </c>
      <c r="M128" s="7">
        <v>2.2000000000000002</v>
      </c>
      <c r="N128" s="7">
        <v>4</v>
      </c>
      <c r="O128" s="8" t="s">
        <v>15</v>
      </c>
      <c r="P128" s="7">
        <f t="shared" si="6"/>
        <v>240.5</v>
      </c>
      <c r="Q128" s="32">
        <f t="shared" si="7"/>
        <v>4.8000000000000007</v>
      </c>
      <c r="R128" s="9">
        <f t="shared" si="8"/>
        <v>14.320374999999991</v>
      </c>
      <c r="S128" s="10">
        <f t="shared" si="9"/>
        <v>254.82037499999998</v>
      </c>
      <c r="T128" s="11">
        <f t="shared" si="10"/>
        <v>0.50793650793650791</v>
      </c>
      <c r="U128" s="12">
        <f t="shared" si="11"/>
        <v>5.9544178794178726E-2</v>
      </c>
      <c r="V128" s="13">
        <f>COUNTIF($L$2:L128,1)</f>
        <v>64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6.5" customHeight="1" x14ac:dyDescent="0.2">
      <c r="A129" s="3">
        <v>127</v>
      </c>
      <c r="B129" s="4">
        <v>43400</v>
      </c>
      <c r="C129" s="3" t="s">
        <v>288</v>
      </c>
      <c r="D129" s="3" t="s">
        <v>28</v>
      </c>
      <c r="E129" s="3">
        <v>1</v>
      </c>
      <c r="F129" s="3">
        <v>1</v>
      </c>
      <c r="G129" s="3" t="s">
        <v>25</v>
      </c>
      <c r="H129" s="3" t="s">
        <v>26</v>
      </c>
      <c r="I129" s="3" t="s">
        <v>14</v>
      </c>
      <c r="J129" s="5" t="s">
        <v>15</v>
      </c>
      <c r="K129" s="28" t="s">
        <v>289</v>
      </c>
      <c r="L129" s="6" t="s">
        <v>16</v>
      </c>
      <c r="M129" s="7">
        <v>1.95</v>
      </c>
      <c r="N129" s="7">
        <v>2</v>
      </c>
      <c r="O129" s="8" t="s">
        <v>23</v>
      </c>
      <c r="P129" s="7">
        <f t="shared" si="6"/>
        <v>242.5</v>
      </c>
      <c r="Q129" s="33">
        <f t="shared" si="7"/>
        <v>-2</v>
      </c>
      <c r="R129" s="9">
        <f t="shared" si="8"/>
        <v>12.320374999999991</v>
      </c>
      <c r="S129" s="10">
        <f t="shared" si="9"/>
        <v>254.82037499999998</v>
      </c>
      <c r="T129" s="11">
        <f t="shared" si="10"/>
        <v>0.50393700787401574</v>
      </c>
      <c r="U129" s="12">
        <f t="shared" si="11"/>
        <v>5.0805670103092719E-2</v>
      </c>
      <c r="V129" s="13">
        <f>COUNTIF($L$2:L129,1)</f>
        <v>64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7.25" customHeight="1" x14ac:dyDescent="0.2">
      <c r="A130" s="3">
        <v>128</v>
      </c>
      <c r="B130" s="4">
        <v>43401</v>
      </c>
      <c r="C130" s="3" t="s">
        <v>290</v>
      </c>
      <c r="D130" s="3" t="s">
        <v>32</v>
      </c>
      <c r="E130" s="3">
        <v>1</v>
      </c>
      <c r="F130" s="3" t="s">
        <v>110</v>
      </c>
      <c r="G130" s="3" t="s">
        <v>25</v>
      </c>
      <c r="H130" s="3" t="s">
        <v>26</v>
      </c>
      <c r="I130" s="3" t="s">
        <v>14</v>
      </c>
      <c r="J130" s="14" t="s">
        <v>111</v>
      </c>
      <c r="K130" s="28"/>
      <c r="L130" s="6" t="s">
        <v>17</v>
      </c>
      <c r="M130" s="7">
        <v>2</v>
      </c>
      <c r="N130" s="7">
        <v>4</v>
      </c>
      <c r="O130" s="8" t="s">
        <v>23</v>
      </c>
      <c r="P130" s="7">
        <f t="shared" si="6"/>
        <v>246.5</v>
      </c>
      <c r="Q130" s="32">
        <f t="shared" si="7"/>
        <v>3.5999999999999996</v>
      </c>
      <c r="R130" s="9">
        <f t="shared" si="8"/>
        <v>15.920374999999991</v>
      </c>
      <c r="S130" s="10">
        <f t="shared" si="9"/>
        <v>262.42037499999998</v>
      </c>
      <c r="T130" s="11">
        <f t="shared" si="10"/>
        <v>0.5078125</v>
      </c>
      <c r="U130" s="12">
        <f t="shared" si="11"/>
        <v>6.4585699797160154E-2</v>
      </c>
      <c r="V130" s="13">
        <f>COUNTIF($L$2:L130,1)</f>
        <v>65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43401</v>
      </c>
      <c r="C131" s="3" t="s">
        <v>291</v>
      </c>
      <c r="D131" s="3" t="s">
        <v>32</v>
      </c>
      <c r="E131" s="3">
        <v>1</v>
      </c>
      <c r="F131" s="3" t="s">
        <v>292</v>
      </c>
      <c r="G131" s="3" t="s">
        <v>27</v>
      </c>
      <c r="H131" s="3" t="s">
        <v>37</v>
      </c>
      <c r="I131" s="3" t="s">
        <v>14</v>
      </c>
      <c r="J131" s="14" t="s">
        <v>293</v>
      </c>
      <c r="K131" s="28"/>
      <c r="L131" s="6" t="s">
        <v>17</v>
      </c>
      <c r="M131" s="7">
        <v>2.25</v>
      </c>
      <c r="N131" s="7">
        <v>1</v>
      </c>
      <c r="O131" s="8" t="s">
        <v>15</v>
      </c>
      <c r="P131" s="7">
        <f t="shared" si="6"/>
        <v>247.5</v>
      </c>
      <c r="Q131" s="32">
        <f t="shared" si="7"/>
        <v>1.25</v>
      </c>
      <c r="R131" s="9">
        <f t="shared" si="8"/>
        <v>17.170374999999993</v>
      </c>
      <c r="S131" s="10">
        <f t="shared" si="9"/>
        <v>264.67037499999998</v>
      </c>
      <c r="T131" s="11">
        <f t="shared" si="10"/>
        <v>0.51162790697674421</v>
      </c>
      <c r="U131" s="12">
        <f t="shared" si="11"/>
        <v>6.9375252525252437E-2</v>
      </c>
      <c r="V131" s="13">
        <f>COUNTIF($L$2:L131,1)</f>
        <v>66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7.25" customHeight="1" x14ac:dyDescent="0.2">
      <c r="A132" s="3">
        <v>130</v>
      </c>
      <c r="B132" s="4">
        <v>43401</v>
      </c>
      <c r="C132" s="3" t="s">
        <v>294</v>
      </c>
      <c r="D132" s="3" t="s">
        <v>32</v>
      </c>
      <c r="E132" s="3">
        <v>1</v>
      </c>
      <c r="F132" s="3">
        <v>1</v>
      </c>
      <c r="G132" s="3" t="s">
        <v>27</v>
      </c>
      <c r="H132" s="3" t="s">
        <v>37</v>
      </c>
      <c r="I132" s="3" t="s">
        <v>14</v>
      </c>
      <c r="J132" s="14" t="s">
        <v>295</v>
      </c>
      <c r="K132" s="28"/>
      <c r="L132" s="6" t="s">
        <v>17</v>
      </c>
      <c r="M132" s="7">
        <v>2.6949999999999998</v>
      </c>
      <c r="N132" s="7">
        <v>1.1000000000000001</v>
      </c>
      <c r="O132" s="8" t="s">
        <v>15</v>
      </c>
      <c r="P132" s="7">
        <f t="shared" si="6"/>
        <v>248.6</v>
      </c>
      <c r="Q132" s="32">
        <f t="shared" si="7"/>
        <v>1.8645</v>
      </c>
      <c r="R132" s="9">
        <f t="shared" si="8"/>
        <v>19.034874999999992</v>
      </c>
      <c r="S132" s="10">
        <f t="shared" si="9"/>
        <v>267.63487499999997</v>
      </c>
      <c r="T132" s="11">
        <f t="shared" si="10"/>
        <v>0.51538461538461533</v>
      </c>
      <c r="U132" s="12">
        <f t="shared" si="11"/>
        <v>7.6568282381335367E-2</v>
      </c>
      <c r="V132" s="13">
        <f>COUNTIF($L$2:L132,1)</f>
        <v>67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7.25" customHeight="1" x14ac:dyDescent="0.2">
      <c r="A133" s="3">
        <v>131</v>
      </c>
      <c r="B133" s="4">
        <v>43401</v>
      </c>
      <c r="C133" s="3" t="s">
        <v>294</v>
      </c>
      <c r="D133" s="3" t="s">
        <v>32</v>
      </c>
      <c r="E133" s="3">
        <v>1</v>
      </c>
      <c r="F133" s="3" t="s">
        <v>296</v>
      </c>
      <c r="G133" s="3" t="s">
        <v>27</v>
      </c>
      <c r="H133" s="3" t="s">
        <v>37</v>
      </c>
      <c r="I133" s="3" t="s">
        <v>14</v>
      </c>
      <c r="J133" s="5" t="s">
        <v>295</v>
      </c>
      <c r="K133" s="28"/>
      <c r="L133" s="6" t="s">
        <v>16</v>
      </c>
      <c r="M133" s="7">
        <v>3.72</v>
      </c>
      <c r="N133" s="7">
        <v>0.4</v>
      </c>
      <c r="O133" s="8" t="s">
        <v>15</v>
      </c>
      <c r="P133" s="7">
        <f t="shared" si="6"/>
        <v>249</v>
      </c>
      <c r="Q133" s="33">
        <f t="shared" si="7"/>
        <v>-0.4</v>
      </c>
      <c r="R133" s="9">
        <f t="shared" si="8"/>
        <v>18.634874999999994</v>
      </c>
      <c r="S133" s="10">
        <f t="shared" si="9"/>
        <v>267.63487499999997</v>
      </c>
      <c r="T133" s="11">
        <f t="shared" si="10"/>
        <v>0.51145038167938928</v>
      </c>
      <c r="U133" s="12">
        <f t="shared" si="11"/>
        <v>7.4838855421686612E-2</v>
      </c>
      <c r="V133" s="13">
        <f>COUNTIF($L$2:L133,1)</f>
        <v>67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38.25" x14ac:dyDescent="0.2">
      <c r="A134" s="3">
        <v>132</v>
      </c>
      <c r="B134" s="4">
        <v>43401</v>
      </c>
      <c r="C134" s="3" t="s">
        <v>297</v>
      </c>
      <c r="D134" s="3" t="s">
        <v>32</v>
      </c>
      <c r="E134" s="3">
        <v>3</v>
      </c>
      <c r="F134" s="3" t="s">
        <v>298</v>
      </c>
      <c r="G134" s="3" t="s">
        <v>25</v>
      </c>
      <c r="H134" s="3" t="s">
        <v>33</v>
      </c>
      <c r="I134" s="3" t="s">
        <v>14</v>
      </c>
      <c r="J134" s="14" t="s">
        <v>299</v>
      </c>
      <c r="K134" s="28"/>
      <c r="L134" s="6" t="s">
        <v>17</v>
      </c>
      <c r="M134" s="7">
        <v>2.17</v>
      </c>
      <c r="N134" s="7">
        <v>1</v>
      </c>
      <c r="O134" s="8" t="s">
        <v>23</v>
      </c>
      <c r="P134" s="7">
        <f t="shared" ref="P134:P140" si="12">P133+N134</f>
        <v>250</v>
      </c>
      <c r="Q134" s="32">
        <f t="shared" ref="Q134:Q140" si="13">IF(AND(L134="1",O134="ja"),(N134*M134*0.95)-N134,IF(AND(L134="1",O134="nein"),N134*M134-N134,-N134))</f>
        <v>1.0614999999999997</v>
      </c>
      <c r="R134" s="9">
        <f t="shared" ref="R134:R140" si="14">R133+Q134</f>
        <v>19.696374999999993</v>
      </c>
      <c r="S134" s="10">
        <f t="shared" ref="S134:S140" si="15">P134+R134</f>
        <v>269.69637499999999</v>
      </c>
      <c r="T134" s="11">
        <f t="shared" ref="T134:T140" si="16">V134/W134</f>
        <v>0.51515151515151514</v>
      </c>
      <c r="U134" s="12">
        <f t="shared" ref="U134:U140" si="17">((S134-P134)/P134)*100%</f>
        <v>7.8785499999999953E-2</v>
      </c>
      <c r="V134" s="13">
        <f>COUNTIF($L$2:L134,1)</f>
        <v>68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5.5" x14ac:dyDescent="0.2">
      <c r="A135" s="3">
        <v>133</v>
      </c>
      <c r="B135" s="4">
        <v>43401</v>
      </c>
      <c r="C135" s="3" t="s">
        <v>300</v>
      </c>
      <c r="D135" s="3" t="s">
        <v>32</v>
      </c>
      <c r="E135" s="3">
        <v>2</v>
      </c>
      <c r="F135" s="3" t="s">
        <v>35</v>
      </c>
      <c r="G135" s="3" t="s">
        <v>25</v>
      </c>
      <c r="H135" s="3" t="s">
        <v>33</v>
      </c>
      <c r="I135" s="3" t="s">
        <v>14</v>
      </c>
      <c r="J135" s="5" t="s">
        <v>311</v>
      </c>
      <c r="K135" s="28"/>
      <c r="L135" s="6" t="s">
        <v>16</v>
      </c>
      <c r="M135" s="7">
        <v>2.17</v>
      </c>
      <c r="N135" s="7">
        <v>2</v>
      </c>
      <c r="O135" s="8" t="s">
        <v>15</v>
      </c>
      <c r="P135" s="7">
        <f t="shared" si="12"/>
        <v>252</v>
      </c>
      <c r="Q135" s="33">
        <f t="shared" si="13"/>
        <v>-2</v>
      </c>
      <c r="R135" s="9">
        <f t="shared" si="14"/>
        <v>17.696374999999993</v>
      </c>
      <c r="S135" s="10">
        <f t="shared" si="15"/>
        <v>269.69637499999999</v>
      </c>
      <c r="T135" s="11">
        <f t="shared" si="16"/>
        <v>0.51127819548872178</v>
      </c>
      <c r="U135" s="12">
        <f t="shared" si="17"/>
        <v>7.0223710317460275E-2</v>
      </c>
      <c r="V135" s="13">
        <f>COUNTIF($L$2:L135,1)</f>
        <v>68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51" x14ac:dyDescent="0.2">
      <c r="A136" s="3">
        <v>134</v>
      </c>
      <c r="B136" s="4">
        <v>43401</v>
      </c>
      <c r="C136" s="3" t="s">
        <v>301</v>
      </c>
      <c r="D136" s="3" t="s">
        <v>32</v>
      </c>
      <c r="E136" s="3">
        <v>4</v>
      </c>
      <c r="F136" s="3" t="s">
        <v>302</v>
      </c>
      <c r="G136" s="3" t="s">
        <v>27</v>
      </c>
      <c r="H136" s="3" t="s">
        <v>26</v>
      </c>
      <c r="I136" s="3" t="s">
        <v>14</v>
      </c>
      <c r="J136" s="14" t="s">
        <v>303</v>
      </c>
      <c r="K136" s="28"/>
      <c r="L136" s="6" t="s">
        <v>16</v>
      </c>
      <c r="M136" s="7">
        <v>10.02</v>
      </c>
      <c r="N136" s="7">
        <v>0.5</v>
      </c>
      <c r="O136" s="8" t="s">
        <v>23</v>
      </c>
      <c r="P136" s="7">
        <f t="shared" si="12"/>
        <v>252.5</v>
      </c>
      <c r="Q136" s="33">
        <f t="shared" si="13"/>
        <v>-0.5</v>
      </c>
      <c r="R136" s="9">
        <f t="shared" si="14"/>
        <v>17.196374999999993</v>
      </c>
      <c r="S136" s="10">
        <f t="shared" si="15"/>
        <v>269.69637499999999</v>
      </c>
      <c r="T136" s="11">
        <f t="shared" si="16"/>
        <v>0.5074626865671642</v>
      </c>
      <c r="U136" s="12">
        <f t="shared" si="17"/>
        <v>6.8104455445544512E-2</v>
      </c>
      <c r="V136" s="13">
        <f>COUNTIF($L$2:L136,1)</f>
        <v>68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25.5" x14ac:dyDescent="0.2">
      <c r="A137" s="3">
        <v>135</v>
      </c>
      <c r="B137" s="4">
        <v>43401</v>
      </c>
      <c r="C137" s="3" t="s">
        <v>304</v>
      </c>
      <c r="D137" s="3" t="s">
        <v>32</v>
      </c>
      <c r="E137" s="3">
        <v>2</v>
      </c>
      <c r="F137" s="3" t="s">
        <v>217</v>
      </c>
      <c r="G137" s="3" t="s">
        <v>25</v>
      </c>
      <c r="H137" s="3" t="s">
        <v>33</v>
      </c>
      <c r="I137" s="3" t="s">
        <v>14</v>
      </c>
      <c r="J137" s="14" t="s">
        <v>305</v>
      </c>
      <c r="K137" s="28"/>
      <c r="L137" s="6" t="s">
        <v>16</v>
      </c>
      <c r="M137" s="7">
        <v>2.1</v>
      </c>
      <c r="N137" s="7">
        <v>1</v>
      </c>
      <c r="O137" s="8" t="s">
        <v>15</v>
      </c>
      <c r="P137" s="7">
        <f t="shared" si="12"/>
        <v>253.5</v>
      </c>
      <c r="Q137" s="33">
        <f t="shared" si="13"/>
        <v>-1</v>
      </c>
      <c r="R137" s="9">
        <f t="shared" si="14"/>
        <v>16.196374999999993</v>
      </c>
      <c r="S137" s="10">
        <f t="shared" si="15"/>
        <v>269.69637499999999</v>
      </c>
      <c r="T137" s="11">
        <f t="shared" si="16"/>
        <v>0.50370370370370365</v>
      </c>
      <c r="U137" s="12">
        <f t="shared" si="17"/>
        <v>6.3891025641025598E-2</v>
      </c>
      <c r="V137" s="13">
        <f>COUNTIF($L$2:L137,1)</f>
        <v>68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6.5" customHeight="1" x14ac:dyDescent="0.2">
      <c r="A138" s="3">
        <v>136</v>
      </c>
      <c r="B138" s="4">
        <v>43401</v>
      </c>
      <c r="C138" s="3" t="s">
        <v>306</v>
      </c>
      <c r="D138" s="3" t="s">
        <v>28</v>
      </c>
      <c r="E138" s="3">
        <v>1</v>
      </c>
      <c r="F138" s="3">
        <v>1</v>
      </c>
      <c r="G138" s="3" t="s">
        <v>25</v>
      </c>
      <c r="H138" s="3" t="s">
        <v>26</v>
      </c>
      <c r="I138" s="3" t="s">
        <v>14</v>
      </c>
      <c r="J138" s="14" t="s">
        <v>17</v>
      </c>
      <c r="K138" s="28"/>
      <c r="L138" s="6" t="s">
        <v>17</v>
      </c>
      <c r="M138" s="7">
        <v>2</v>
      </c>
      <c r="N138" s="7">
        <v>1.5</v>
      </c>
      <c r="O138" s="8" t="s">
        <v>23</v>
      </c>
      <c r="P138" s="7">
        <f t="shared" si="12"/>
        <v>255</v>
      </c>
      <c r="Q138" s="32">
        <f t="shared" si="13"/>
        <v>1.3499999999999996</v>
      </c>
      <c r="R138" s="9">
        <f t="shared" si="14"/>
        <v>17.546374999999991</v>
      </c>
      <c r="S138" s="10">
        <f t="shared" si="15"/>
        <v>272.54637500000001</v>
      </c>
      <c r="T138" s="11">
        <f t="shared" si="16"/>
        <v>0.50735294117647056</v>
      </c>
      <c r="U138" s="12">
        <f t="shared" si="17"/>
        <v>6.8809313725490248E-2</v>
      </c>
      <c r="V138" s="13">
        <f>COUNTIF($L$2:L138,1)</f>
        <v>69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43401</v>
      </c>
      <c r="C139" s="3" t="s">
        <v>307</v>
      </c>
      <c r="D139" s="3" t="s">
        <v>28</v>
      </c>
      <c r="E139" s="3">
        <v>1</v>
      </c>
      <c r="F139" s="3">
        <v>1</v>
      </c>
      <c r="G139" s="3" t="s">
        <v>25</v>
      </c>
      <c r="H139" s="3" t="s">
        <v>26</v>
      </c>
      <c r="I139" s="3" t="s">
        <v>14</v>
      </c>
      <c r="J139" s="5" t="s">
        <v>15</v>
      </c>
      <c r="K139" s="28"/>
      <c r="L139" s="6" t="s">
        <v>16</v>
      </c>
      <c r="M139" s="7">
        <v>1.8</v>
      </c>
      <c r="N139" s="7">
        <v>2</v>
      </c>
      <c r="O139" s="8" t="s">
        <v>23</v>
      </c>
      <c r="P139" s="7">
        <f t="shared" si="12"/>
        <v>257</v>
      </c>
      <c r="Q139" s="33">
        <f t="shared" si="13"/>
        <v>-2</v>
      </c>
      <c r="R139" s="29">
        <f t="shared" si="14"/>
        <v>15.546374999999991</v>
      </c>
      <c r="S139" s="30">
        <f t="shared" si="15"/>
        <v>272.54637500000001</v>
      </c>
      <c r="T139" s="31">
        <f t="shared" si="16"/>
        <v>0.5036496350364964</v>
      </c>
      <c r="U139" s="12">
        <f t="shared" si="17"/>
        <v>6.0491731517509771E-2</v>
      </c>
      <c r="V139" s="13">
        <f>COUNTIF($L$2:L139,1)</f>
        <v>69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43401</v>
      </c>
      <c r="C140" s="3" t="s">
        <v>308</v>
      </c>
      <c r="D140" s="3" t="s">
        <v>309</v>
      </c>
      <c r="E140" s="3">
        <v>2</v>
      </c>
      <c r="F140" s="3" t="s">
        <v>217</v>
      </c>
      <c r="G140" s="3" t="s">
        <v>25</v>
      </c>
      <c r="H140" s="3" t="s">
        <v>198</v>
      </c>
      <c r="I140" s="3" t="s">
        <v>14</v>
      </c>
      <c r="J140" s="14" t="s">
        <v>310</v>
      </c>
      <c r="K140" s="28"/>
      <c r="L140" s="6" t="s">
        <v>17</v>
      </c>
      <c r="M140" s="7">
        <v>1.899</v>
      </c>
      <c r="N140" s="7">
        <v>2</v>
      </c>
      <c r="O140" s="8" t="s">
        <v>15</v>
      </c>
      <c r="P140" s="7">
        <f t="shared" si="12"/>
        <v>259</v>
      </c>
      <c r="Q140" s="32">
        <f t="shared" si="13"/>
        <v>1.798</v>
      </c>
      <c r="R140" s="36">
        <f t="shared" si="14"/>
        <v>17.344374999999992</v>
      </c>
      <c r="S140" s="37">
        <f t="shared" si="15"/>
        <v>276.34437500000001</v>
      </c>
      <c r="T140" s="38">
        <f t="shared" si="16"/>
        <v>0.50724637681159424</v>
      </c>
      <c r="U140" s="12">
        <f t="shared" si="17"/>
        <v>6.6966698841698896E-2</v>
      </c>
      <c r="V140" s="13">
        <f>COUNTIF($L$2:L140,1)</f>
        <v>70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8" customHeight="1" x14ac:dyDescent="0.25">
      <c r="A141" s="3">
        <v>139</v>
      </c>
      <c r="B141" s="4">
        <v>43402</v>
      </c>
      <c r="C141" s="3" t="s">
        <v>313</v>
      </c>
      <c r="D141" s="3" t="s">
        <v>28</v>
      </c>
      <c r="E141" s="3">
        <v>1</v>
      </c>
      <c r="F141" s="3">
        <v>1</v>
      </c>
      <c r="G141" s="3" t="s">
        <v>25</v>
      </c>
      <c r="H141" s="3" t="s">
        <v>26</v>
      </c>
      <c r="I141" s="3" t="s">
        <v>14</v>
      </c>
      <c r="J141" s="14" t="s">
        <v>23</v>
      </c>
      <c r="K141" s="28"/>
      <c r="L141" s="6" t="s">
        <v>17</v>
      </c>
      <c r="M141" s="7">
        <v>1.9</v>
      </c>
      <c r="N141" s="7">
        <v>1.5</v>
      </c>
      <c r="O141" s="8" t="s">
        <v>23</v>
      </c>
      <c r="P141" s="7">
        <f t="shared" ref="P141" si="18">P140+N141</f>
        <v>260.5</v>
      </c>
      <c r="Q141" s="32">
        <f t="shared" ref="Q141" si="19">IF(AND(L141="1",O141="ja"),(N141*M141*0.95)-N141,IF(AND(L141="1",O141="nein"),N141*M141-N141,-N141))</f>
        <v>1.2074999999999996</v>
      </c>
      <c r="R141" s="36">
        <f t="shared" ref="R141" si="20">R140+Q141</f>
        <v>18.551874999999992</v>
      </c>
      <c r="S141" s="37">
        <f t="shared" ref="S141" si="21">P141+R141</f>
        <v>279.051875</v>
      </c>
      <c r="T141" s="38">
        <f t="shared" ref="T141" si="22">V141/W141</f>
        <v>0.51079136690647486</v>
      </c>
      <c r="U141" s="12">
        <f t="shared" ref="U141" si="23">((S141-P141)/P141)*100%</f>
        <v>7.1216410748560444E-2</v>
      </c>
      <c r="V141" s="13">
        <f>COUNTIF($L$2:L141,1)</f>
        <v>71</v>
      </c>
      <c r="W141">
        <v>139</v>
      </c>
    </row>
    <row r="142" spans="1:245" ht="15.75" customHeight="1" x14ac:dyDescent="0.25">
      <c r="A142" s="3">
        <v>140</v>
      </c>
      <c r="B142" s="4">
        <v>43402</v>
      </c>
      <c r="C142" s="3" t="s">
        <v>314</v>
      </c>
      <c r="D142" s="3" t="s">
        <v>28</v>
      </c>
      <c r="E142" s="3">
        <v>1</v>
      </c>
      <c r="F142" s="3">
        <v>1</v>
      </c>
      <c r="G142" s="3" t="s">
        <v>25</v>
      </c>
      <c r="H142" s="3" t="s">
        <v>26</v>
      </c>
      <c r="I142" s="3" t="s">
        <v>14</v>
      </c>
      <c r="J142" s="14" t="s">
        <v>23</v>
      </c>
      <c r="K142" s="28"/>
      <c r="L142" s="6" t="s">
        <v>17</v>
      </c>
      <c r="M142" s="7">
        <v>1.9</v>
      </c>
      <c r="N142" s="7">
        <v>1.5</v>
      </c>
      <c r="O142" s="8" t="s">
        <v>23</v>
      </c>
      <c r="P142" s="7">
        <f t="shared" ref="P142:P148" si="24">P141+N142</f>
        <v>262</v>
      </c>
      <c r="Q142" s="32">
        <f t="shared" ref="Q142:Q148" si="25">IF(AND(L142="1",O142="ja"),(N142*M142*0.95)-N142,IF(AND(L142="1",O142="nein"),N142*M142-N142,-N142))</f>
        <v>1.2074999999999996</v>
      </c>
      <c r="R142" s="36">
        <f t="shared" ref="R142:R148" si="26">R141+Q142</f>
        <v>19.759374999999991</v>
      </c>
      <c r="S142" s="37">
        <f t="shared" ref="S142:S148" si="27">P142+R142</f>
        <v>281.75937499999998</v>
      </c>
      <c r="T142" s="38">
        <f t="shared" ref="T142:T148" si="28">V142/W142</f>
        <v>0.51428571428571423</v>
      </c>
      <c r="U142" s="12">
        <f t="shared" ref="U142:U148" si="29">((S142-P142)/P142)*100%</f>
        <v>7.5417461832060981E-2</v>
      </c>
      <c r="V142" s="13">
        <f>COUNTIF($L$2:L142,1)</f>
        <v>72</v>
      </c>
      <c r="W142">
        <v>140</v>
      </c>
    </row>
    <row r="143" spans="1:245" ht="26.25" x14ac:dyDescent="0.25">
      <c r="A143" s="3">
        <v>141</v>
      </c>
      <c r="B143" s="4">
        <v>43402</v>
      </c>
      <c r="C143" s="3" t="s">
        <v>316</v>
      </c>
      <c r="D143" s="3" t="s">
        <v>39</v>
      </c>
      <c r="E143" s="3">
        <v>2</v>
      </c>
      <c r="F143" s="3" t="s">
        <v>317</v>
      </c>
      <c r="G143" s="3" t="s">
        <v>25</v>
      </c>
      <c r="H143" s="3" t="s">
        <v>37</v>
      </c>
      <c r="I143" s="3" t="s">
        <v>14</v>
      </c>
      <c r="J143" s="14" t="s">
        <v>318</v>
      </c>
      <c r="K143" s="28"/>
      <c r="L143" s="6" t="s">
        <v>17</v>
      </c>
      <c r="M143" s="7">
        <v>2.59</v>
      </c>
      <c r="N143" s="7">
        <v>2</v>
      </c>
      <c r="O143" s="8" t="s">
        <v>15</v>
      </c>
      <c r="P143" s="7">
        <f t="shared" si="24"/>
        <v>264</v>
      </c>
      <c r="Q143" s="32">
        <f t="shared" si="25"/>
        <v>3.1799999999999997</v>
      </c>
      <c r="R143" s="36">
        <f t="shared" si="26"/>
        <v>22.939374999999991</v>
      </c>
      <c r="S143" s="37">
        <f t="shared" si="27"/>
        <v>286.93937499999998</v>
      </c>
      <c r="T143" s="38">
        <f t="shared" si="28"/>
        <v>0.51773049645390068</v>
      </c>
      <c r="U143" s="12">
        <f t="shared" si="29"/>
        <v>8.6891571969696907E-2</v>
      </c>
      <c r="V143" s="13">
        <f>COUNTIF($L$2:L143,1)</f>
        <v>73</v>
      </c>
      <c r="W143">
        <v>141</v>
      </c>
    </row>
    <row r="144" spans="1:245" ht="16.5" customHeight="1" x14ac:dyDescent="0.25">
      <c r="A144" s="3">
        <v>142</v>
      </c>
      <c r="B144" s="4">
        <v>43403</v>
      </c>
      <c r="C144" s="3" t="s">
        <v>315</v>
      </c>
      <c r="D144" s="3" t="s">
        <v>39</v>
      </c>
      <c r="E144" s="3">
        <v>1</v>
      </c>
      <c r="F144" s="3" t="s">
        <v>123</v>
      </c>
      <c r="G144" s="3" t="s">
        <v>25</v>
      </c>
      <c r="H144" s="3" t="s">
        <v>198</v>
      </c>
      <c r="I144" s="3" t="s">
        <v>14</v>
      </c>
      <c r="J144" s="14" t="s">
        <v>111</v>
      </c>
      <c r="K144" s="28"/>
      <c r="L144" s="6" t="s">
        <v>17</v>
      </c>
      <c r="M144" s="7">
        <v>2.0699999999999998</v>
      </c>
      <c r="N144" s="7">
        <v>2</v>
      </c>
      <c r="O144" s="8" t="s">
        <v>15</v>
      </c>
      <c r="P144" s="7">
        <f t="shared" si="24"/>
        <v>266</v>
      </c>
      <c r="Q144" s="32">
        <f t="shared" si="25"/>
        <v>2.1399999999999997</v>
      </c>
      <c r="R144" s="36">
        <f t="shared" si="26"/>
        <v>25.079374999999992</v>
      </c>
      <c r="S144" s="37">
        <f t="shared" si="27"/>
        <v>291.07937499999997</v>
      </c>
      <c r="T144" s="38">
        <f t="shared" si="28"/>
        <v>0.52112676056338025</v>
      </c>
      <c r="U144" s="12">
        <f t="shared" si="29"/>
        <v>9.4283364661654018E-2</v>
      </c>
      <c r="V144" s="13">
        <f>COUNTIF($L$2:L144,1)</f>
        <v>74</v>
      </c>
      <c r="W144">
        <v>142</v>
      </c>
    </row>
    <row r="145" spans="1:23" ht="15" customHeight="1" x14ac:dyDescent="0.25">
      <c r="A145" s="3">
        <v>143</v>
      </c>
      <c r="B145" s="4">
        <v>43403</v>
      </c>
      <c r="C145" s="3" t="s">
        <v>319</v>
      </c>
      <c r="D145" s="3" t="s">
        <v>39</v>
      </c>
      <c r="E145" s="3">
        <v>1</v>
      </c>
      <c r="F145" s="3" t="s">
        <v>320</v>
      </c>
      <c r="G145" s="3" t="s">
        <v>27</v>
      </c>
      <c r="H145" s="3" t="s">
        <v>37</v>
      </c>
      <c r="I145" s="3" t="s">
        <v>14</v>
      </c>
      <c r="J145" s="5" t="s">
        <v>321</v>
      </c>
      <c r="K145" s="28"/>
      <c r="L145" s="6" t="s">
        <v>16</v>
      </c>
      <c r="M145" s="7">
        <v>1.81</v>
      </c>
      <c r="N145" s="7">
        <v>1.5</v>
      </c>
      <c r="O145" s="8" t="s">
        <v>15</v>
      </c>
      <c r="P145" s="7">
        <f t="shared" si="24"/>
        <v>267.5</v>
      </c>
      <c r="Q145" s="33">
        <f t="shared" si="25"/>
        <v>-1.5</v>
      </c>
      <c r="R145" s="36">
        <f t="shared" si="26"/>
        <v>23.579374999999992</v>
      </c>
      <c r="S145" s="37">
        <f t="shared" si="27"/>
        <v>291.07937499999997</v>
      </c>
      <c r="T145" s="38">
        <f t="shared" si="28"/>
        <v>0.5174825174825175</v>
      </c>
      <c r="U145" s="12">
        <f t="shared" si="29"/>
        <v>8.8147196261682131E-2</v>
      </c>
      <c r="V145" s="13">
        <f>COUNTIF($L$2:L145,1)</f>
        <v>74</v>
      </c>
      <c r="W145">
        <v>143</v>
      </c>
    </row>
    <row r="146" spans="1:23" x14ac:dyDescent="0.25">
      <c r="A146" s="3">
        <v>144</v>
      </c>
      <c r="B146" s="4">
        <v>43403</v>
      </c>
      <c r="C146" s="3" t="s">
        <v>319</v>
      </c>
      <c r="D146" s="3" t="s">
        <v>39</v>
      </c>
      <c r="E146" s="3">
        <v>1</v>
      </c>
      <c r="F146" s="3" t="s">
        <v>51</v>
      </c>
      <c r="G146" s="3" t="s">
        <v>27</v>
      </c>
      <c r="H146" s="3" t="s">
        <v>37</v>
      </c>
      <c r="I146" s="3" t="s">
        <v>30</v>
      </c>
      <c r="J146" s="5" t="s">
        <v>44</v>
      </c>
      <c r="K146" s="28"/>
      <c r="L146" s="6" t="s">
        <v>16</v>
      </c>
      <c r="M146" s="7">
        <v>2.11</v>
      </c>
      <c r="N146" s="7">
        <v>1.5</v>
      </c>
      <c r="O146" s="8" t="s">
        <v>15</v>
      </c>
      <c r="P146" s="7">
        <f t="shared" si="24"/>
        <v>269</v>
      </c>
      <c r="Q146" s="33">
        <f t="shared" si="25"/>
        <v>-1.5</v>
      </c>
      <c r="R146" s="36">
        <f t="shared" si="26"/>
        <v>22.079374999999992</v>
      </c>
      <c r="S146" s="37">
        <f t="shared" si="27"/>
        <v>291.07937499999997</v>
      </c>
      <c r="T146" s="38">
        <f t="shared" si="28"/>
        <v>0.51388888888888884</v>
      </c>
      <c r="U146" s="12">
        <f t="shared" si="29"/>
        <v>8.2079460966542644E-2</v>
      </c>
      <c r="V146" s="13">
        <f>COUNTIF($L$2:L146,1)</f>
        <v>74</v>
      </c>
      <c r="W146">
        <v>144</v>
      </c>
    </row>
    <row r="147" spans="1:23" x14ac:dyDescent="0.25">
      <c r="A147" s="3">
        <v>145</v>
      </c>
      <c r="B147" s="4">
        <v>43403</v>
      </c>
      <c r="C147" s="3" t="s">
        <v>322</v>
      </c>
      <c r="D147" s="3" t="s">
        <v>39</v>
      </c>
      <c r="E147" s="3">
        <v>1</v>
      </c>
      <c r="F147" s="3" t="s">
        <v>159</v>
      </c>
      <c r="G147" s="3" t="s">
        <v>40</v>
      </c>
      <c r="H147" s="3" t="s">
        <v>26</v>
      </c>
      <c r="I147" s="3" t="s">
        <v>30</v>
      </c>
      <c r="J147" s="5" t="s">
        <v>44</v>
      </c>
      <c r="K147" s="28"/>
      <c r="L147" s="6" t="s">
        <v>16</v>
      </c>
      <c r="M147" s="7">
        <v>2.0499999999999998</v>
      </c>
      <c r="N147" s="7">
        <v>1.5</v>
      </c>
      <c r="O147" s="8" t="s">
        <v>23</v>
      </c>
      <c r="P147" s="7">
        <f t="shared" si="24"/>
        <v>270.5</v>
      </c>
      <c r="Q147" s="33">
        <f t="shared" si="25"/>
        <v>-1.5</v>
      </c>
      <c r="R147" s="36">
        <f t="shared" si="26"/>
        <v>20.579374999999992</v>
      </c>
      <c r="S147" s="37">
        <f t="shared" si="27"/>
        <v>291.07937499999997</v>
      </c>
      <c r="T147" s="38">
        <f t="shared" si="28"/>
        <v>0.51034482758620692</v>
      </c>
      <c r="U147" s="12">
        <f t="shared" si="29"/>
        <v>7.6079020332717087E-2</v>
      </c>
      <c r="V147" s="13">
        <f>COUNTIF($L$2:L147,1)</f>
        <v>74</v>
      </c>
      <c r="W147">
        <v>145</v>
      </c>
    </row>
    <row r="148" spans="1:23" ht="18.75" customHeight="1" x14ac:dyDescent="0.25">
      <c r="A148" s="3">
        <v>146</v>
      </c>
      <c r="B148" s="4">
        <v>43404</v>
      </c>
      <c r="C148" s="3" t="s">
        <v>323</v>
      </c>
      <c r="D148" s="3" t="s">
        <v>39</v>
      </c>
      <c r="E148" s="3">
        <v>1</v>
      </c>
      <c r="F148" s="3" t="s">
        <v>324</v>
      </c>
      <c r="G148" s="3" t="s">
        <v>25</v>
      </c>
      <c r="H148" s="3" t="s">
        <v>198</v>
      </c>
      <c r="I148" s="3" t="s">
        <v>14</v>
      </c>
      <c r="J148" s="5" t="s">
        <v>181</v>
      </c>
      <c r="K148" s="28"/>
      <c r="L148" s="6" t="s">
        <v>16</v>
      </c>
      <c r="M148" s="7">
        <v>1.917</v>
      </c>
      <c r="N148" s="7">
        <v>1.5</v>
      </c>
      <c r="O148" s="8" t="s">
        <v>15</v>
      </c>
      <c r="P148" s="7">
        <f t="shared" si="24"/>
        <v>272</v>
      </c>
      <c r="Q148" s="33">
        <f t="shared" si="25"/>
        <v>-1.5</v>
      </c>
      <c r="R148" s="36">
        <f t="shared" si="26"/>
        <v>19.079374999999992</v>
      </c>
      <c r="S148" s="37">
        <f t="shared" si="27"/>
        <v>291.07937499999997</v>
      </c>
      <c r="T148" s="38">
        <f t="shared" si="28"/>
        <v>0.50684931506849318</v>
      </c>
      <c r="U148" s="12">
        <f t="shared" si="29"/>
        <v>7.0144761029411654E-2</v>
      </c>
      <c r="V148" s="13">
        <f>COUNTIF($L$2:L148,1)</f>
        <v>74</v>
      </c>
      <c r="W148">
        <v>146</v>
      </c>
    </row>
    <row r="149" spans="1:23" ht="17.25" customHeight="1" x14ac:dyDescent="0.25">
      <c r="A149" s="3">
        <v>147</v>
      </c>
      <c r="B149" s="4">
        <v>43404</v>
      </c>
      <c r="C149" s="3" t="s">
        <v>325</v>
      </c>
      <c r="D149" s="3" t="s">
        <v>28</v>
      </c>
      <c r="E149" s="3">
        <v>1</v>
      </c>
      <c r="F149" s="3">
        <v>1</v>
      </c>
      <c r="G149" s="3" t="s">
        <v>25</v>
      </c>
      <c r="H149" s="3" t="s">
        <v>26</v>
      </c>
      <c r="I149" s="3" t="s">
        <v>14</v>
      </c>
      <c r="J149" s="14" t="s">
        <v>23</v>
      </c>
      <c r="K149" s="28"/>
      <c r="L149" s="6" t="s">
        <v>17</v>
      </c>
      <c r="M149" s="7">
        <v>1.9</v>
      </c>
      <c r="N149" s="7">
        <v>1.5</v>
      </c>
      <c r="O149" s="8" t="s">
        <v>23</v>
      </c>
      <c r="P149" s="7">
        <f t="shared" ref="P149" si="30">P148+N149</f>
        <v>273.5</v>
      </c>
      <c r="Q149" s="32">
        <f t="shared" ref="Q149" si="31">IF(AND(L149="1",O149="ja"),(N149*M149*0.95)-N149,IF(AND(L149="1",O149="nein"),N149*M149-N149,-N149))</f>
        <v>1.2074999999999996</v>
      </c>
      <c r="R149" s="36">
        <f t="shared" ref="R149" si="32">R148+Q149</f>
        <v>20.286874999999991</v>
      </c>
      <c r="S149" s="37">
        <f t="shared" ref="S149" si="33">P149+R149</f>
        <v>293.78687500000001</v>
      </c>
      <c r="T149" s="38">
        <f t="shared" ref="T149" si="34">V149/W149</f>
        <v>0.51020408163265307</v>
      </c>
      <c r="U149" s="12">
        <f t="shared" ref="U149" si="35">((S149-P149)/P149)*100%</f>
        <v>7.4175045703839163E-2</v>
      </c>
      <c r="V149" s="13">
        <f>COUNTIF($L$2:L149,1)</f>
        <v>75</v>
      </c>
      <c r="W149">
        <v>147</v>
      </c>
    </row>
  </sheetData>
  <sheetProtection selectLockedCells="1" selectUnlockedCells="1"/>
  <autoFilter ref="A1:IK7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2019-04-24T09:48:01Z</dcterms:modified>
</cp:coreProperties>
</file>