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D:\Dropbox\Tippbrüder\Statistik\"/>
    </mc:Choice>
  </mc:AlternateContent>
  <bookViews>
    <workbookView xWindow="0" yWindow="0" windowWidth="16380" windowHeight="8190" tabRatio="282"/>
  </bookViews>
  <sheets>
    <sheet name="November" sheetId="1" r:id="rId1"/>
  </sheets>
  <definedNames>
    <definedName name="__Anonymous_Sheet_DB__1">November!#REF!</definedName>
    <definedName name="__xlnm._FilterDatabase" localSheetId="0">November!#REF!</definedName>
    <definedName name="__xlnm._FilterDatabase_1">November!#REF!</definedName>
    <definedName name="_xlnm._FilterDatabase" localSheetId="0" hidden="1">November!$A$1:$IK$101</definedName>
    <definedName name="Excel_BuiltIn__FilterDatabase" localSheetId="0">November!#REF!</definedName>
    <definedName name="Excel_BuiltIn__FilterDatabase_1">November!#REF!</definedName>
  </definedNames>
  <calcPr calcId="171027"/>
</workbook>
</file>

<file path=xl/calcChain.xml><?xml version="1.0" encoding="utf-8"?>
<calcChain xmlns="http://schemas.openxmlformats.org/spreadsheetml/2006/main">
  <c r="V101" i="1" l="1"/>
  <c r="T101" i="1" s="1"/>
  <c r="Q101" i="1"/>
  <c r="V100" i="1"/>
  <c r="T100" i="1" s="1"/>
  <c r="Q100" i="1"/>
  <c r="V99" i="1"/>
  <c r="T99" i="1" s="1"/>
  <c r="Q99" i="1"/>
  <c r="V98" i="1" l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 l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 l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Q20" i="1" l="1"/>
  <c r="V20" i="1"/>
  <c r="T20" i="1" s="1"/>
  <c r="Q21" i="1"/>
  <c r="V21" i="1"/>
  <c r="T21" i="1" s="1"/>
  <c r="Q22" i="1"/>
  <c r="V22" i="1"/>
  <c r="T22" i="1" s="1"/>
  <c r="Q23" i="1"/>
  <c r="V23" i="1"/>
  <c r="T23" i="1" s="1"/>
  <c r="Q24" i="1"/>
  <c r="V24" i="1"/>
  <c r="T24" i="1" s="1"/>
  <c r="Q25" i="1"/>
  <c r="V25" i="1"/>
  <c r="T25" i="1" s="1"/>
  <c r="V19" i="1" l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P5" i="1"/>
  <c r="S3" i="1"/>
  <c r="U3" i="1" s="1"/>
  <c r="S4" i="1" l="1"/>
  <c r="U4" i="1" s="1"/>
  <c r="P6" i="1"/>
  <c r="S5" i="1"/>
  <c r="U5" i="1" s="1"/>
  <c r="P7" i="1" l="1"/>
  <c r="S6" i="1"/>
  <c r="U6" i="1" s="1"/>
  <c r="P8" i="1" l="1"/>
  <c r="S7" i="1"/>
  <c r="U7" i="1" s="1"/>
  <c r="P9" i="1" l="1"/>
  <c r="S8" i="1"/>
  <c r="U8" i="1" s="1"/>
  <c r="P10" i="1" l="1"/>
  <c r="S9" i="1"/>
  <c r="U9" i="1" s="1"/>
  <c r="P11" i="1" l="1"/>
  <c r="S10" i="1"/>
  <c r="U10" i="1" s="1"/>
  <c r="P12" i="1" l="1"/>
  <c r="S11" i="1"/>
  <c r="U11" i="1" s="1"/>
  <c r="P13" i="1" l="1"/>
  <c r="S12" i="1"/>
  <c r="U12" i="1" s="1"/>
  <c r="P14" i="1" l="1"/>
  <c r="S13" i="1"/>
  <c r="U13" i="1" s="1"/>
  <c r="P15" i="1" l="1"/>
  <c r="S14" i="1"/>
  <c r="U14" i="1" s="1"/>
  <c r="P16" i="1" l="1"/>
  <c r="S15" i="1"/>
  <c r="U15" i="1" s="1"/>
  <c r="P17" i="1" l="1"/>
  <c r="S16" i="1"/>
  <c r="U16" i="1" s="1"/>
  <c r="P18" i="1" l="1"/>
  <c r="S17" i="1"/>
  <c r="U17" i="1" s="1"/>
  <c r="P19" i="1" l="1"/>
  <c r="P20" i="1" s="1"/>
  <c r="S18" i="1"/>
  <c r="U18" i="1" s="1"/>
  <c r="P21" i="1" l="1"/>
  <c r="S20" i="1"/>
  <c r="U20" i="1" s="1"/>
  <c r="S19" i="1"/>
  <c r="U19" i="1" s="1"/>
  <c r="S21" i="1" l="1"/>
  <c r="U21" i="1" s="1"/>
  <c r="P22" i="1"/>
  <c r="S22" i="1" l="1"/>
  <c r="U22" i="1" s="1"/>
  <c r="P23" i="1"/>
  <c r="S23" i="1" l="1"/>
  <c r="U23" i="1" s="1"/>
  <c r="P24" i="1"/>
  <c r="S24" i="1" l="1"/>
  <c r="U24" i="1" s="1"/>
  <c r="P25" i="1"/>
  <c r="S25" i="1" l="1"/>
  <c r="U25" i="1" s="1"/>
  <c r="P26" i="1"/>
  <c r="P27" i="1" l="1"/>
  <c r="S26" i="1"/>
  <c r="U26" i="1" s="1"/>
  <c r="P28" i="1" l="1"/>
  <c r="S27" i="1"/>
  <c r="U27" i="1" s="1"/>
  <c r="P29" i="1" l="1"/>
  <c r="S28" i="1"/>
  <c r="U28" i="1" s="1"/>
  <c r="S29" i="1" l="1"/>
  <c r="U29" i="1" s="1"/>
  <c r="P30" i="1"/>
  <c r="P31" i="1" l="1"/>
  <c r="S30" i="1"/>
  <c r="U30" i="1" s="1"/>
  <c r="S31" i="1" l="1"/>
  <c r="U31" i="1" s="1"/>
  <c r="P32" i="1"/>
  <c r="P33" i="1" l="1"/>
  <c r="S32" i="1"/>
  <c r="U32" i="1" s="1"/>
  <c r="S33" i="1" l="1"/>
  <c r="U33" i="1" s="1"/>
  <c r="P34" i="1"/>
  <c r="P35" i="1" l="1"/>
  <c r="S34" i="1"/>
  <c r="U34" i="1" s="1"/>
  <c r="P36" i="1" l="1"/>
  <c r="S35" i="1"/>
  <c r="U35" i="1" s="1"/>
  <c r="P37" i="1" l="1"/>
  <c r="S36" i="1"/>
  <c r="U36" i="1" s="1"/>
  <c r="P38" i="1" l="1"/>
  <c r="S37" i="1"/>
  <c r="U37" i="1" s="1"/>
  <c r="P39" i="1" l="1"/>
  <c r="S38" i="1"/>
  <c r="U38" i="1" s="1"/>
  <c r="P40" i="1" l="1"/>
  <c r="S39" i="1"/>
  <c r="U39" i="1" s="1"/>
  <c r="P41" i="1" l="1"/>
  <c r="S40" i="1"/>
  <c r="U40" i="1" s="1"/>
  <c r="P42" i="1" l="1"/>
  <c r="S41" i="1"/>
  <c r="U41" i="1" s="1"/>
  <c r="P43" i="1" l="1"/>
  <c r="S42" i="1"/>
  <c r="U42" i="1" s="1"/>
  <c r="P44" i="1" l="1"/>
  <c r="S43" i="1"/>
  <c r="U43" i="1" s="1"/>
  <c r="P45" i="1" l="1"/>
  <c r="S44" i="1"/>
  <c r="U44" i="1" s="1"/>
  <c r="P46" i="1" l="1"/>
  <c r="S45" i="1"/>
  <c r="U45" i="1" s="1"/>
  <c r="P47" i="1" l="1"/>
  <c r="S46" i="1"/>
  <c r="U46" i="1" s="1"/>
  <c r="P48" i="1" l="1"/>
  <c r="S47" i="1"/>
  <c r="U47" i="1" s="1"/>
  <c r="P49" i="1" l="1"/>
  <c r="S48" i="1"/>
  <c r="U48" i="1" s="1"/>
  <c r="P50" i="1" l="1"/>
  <c r="S49" i="1"/>
  <c r="U49" i="1" s="1"/>
  <c r="S50" i="1" l="1"/>
  <c r="U50" i="1" s="1"/>
  <c r="P51" i="1"/>
  <c r="P52" i="1" l="1"/>
  <c r="S51" i="1"/>
  <c r="U51" i="1" s="1"/>
  <c r="S52" i="1" l="1"/>
  <c r="U52" i="1" s="1"/>
  <c r="P53" i="1"/>
  <c r="P54" i="1" l="1"/>
  <c r="S53" i="1"/>
  <c r="U53" i="1" s="1"/>
  <c r="P55" i="1" l="1"/>
  <c r="S54" i="1"/>
  <c r="U54" i="1" s="1"/>
  <c r="S55" i="1" l="1"/>
  <c r="U55" i="1" s="1"/>
  <c r="P56" i="1"/>
  <c r="P57" i="1" l="1"/>
  <c r="S56" i="1"/>
  <c r="U56" i="1" s="1"/>
  <c r="P58" i="1" l="1"/>
  <c r="S57" i="1"/>
  <c r="U57" i="1" s="1"/>
  <c r="S58" i="1" l="1"/>
  <c r="U58" i="1" s="1"/>
  <c r="P59" i="1"/>
  <c r="P60" i="1" l="1"/>
  <c r="S59" i="1"/>
  <c r="U59" i="1" s="1"/>
  <c r="S60" i="1" l="1"/>
  <c r="U60" i="1" s="1"/>
  <c r="P61" i="1"/>
  <c r="P62" i="1" l="1"/>
  <c r="S61" i="1"/>
  <c r="U61" i="1" s="1"/>
  <c r="P63" i="1" l="1"/>
  <c r="S62" i="1"/>
  <c r="U62" i="1" s="1"/>
  <c r="P64" i="1" l="1"/>
  <c r="S63" i="1"/>
  <c r="U63" i="1" s="1"/>
  <c r="P65" i="1" l="1"/>
  <c r="S64" i="1"/>
  <c r="U64" i="1" s="1"/>
  <c r="P66" i="1" l="1"/>
  <c r="S65" i="1"/>
  <c r="U65" i="1" s="1"/>
  <c r="P67" i="1" l="1"/>
  <c r="S66" i="1"/>
  <c r="U66" i="1" s="1"/>
  <c r="P68" i="1" l="1"/>
  <c r="S67" i="1"/>
  <c r="U67" i="1" s="1"/>
  <c r="P69" i="1" l="1"/>
  <c r="S68" i="1"/>
  <c r="U68" i="1" s="1"/>
  <c r="P70" i="1" l="1"/>
  <c r="S69" i="1"/>
  <c r="U69" i="1" s="1"/>
  <c r="P71" i="1" l="1"/>
  <c r="S70" i="1"/>
  <c r="U70" i="1" s="1"/>
  <c r="P72" i="1" l="1"/>
  <c r="S71" i="1"/>
  <c r="U71" i="1" s="1"/>
  <c r="P73" i="1" l="1"/>
  <c r="S72" i="1"/>
  <c r="U72" i="1" s="1"/>
  <c r="P74" i="1" l="1"/>
  <c r="S73" i="1"/>
  <c r="U73" i="1" s="1"/>
  <c r="P75" i="1" l="1"/>
  <c r="S74" i="1"/>
  <c r="U74" i="1" s="1"/>
  <c r="S75" i="1" l="1"/>
  <c r="U75" i="1" s="1"/>
  <c r="P76" i="1"/>
  <c r="P77" i="1" l="1"/>
  <c r="S76" i="1"/>
  <c r="U76" i="1" s="1"/>
  <c r="S77" i="1" l="1"/>
  <c r="U77" i="1" s="1"/>
  <c r="P78" i="1"/>
  <c r="S78" i="1" l="1"/>
  <c r="U78" i="1" s="1"/>
  <c r="P79" i="1"/>
  <c r="S79" i="1" l="1"/>
  <c r="U79" i="1" s="1"/>
  <c r="P80" i="1"/>
  <c r="S80" i="1" l="1"/>
  <c r="U80" i="1" s="1"/>
  <c r="P81" i="1"/>
  <c r="S81" i="1" l="1"/>
  <c r="U81" i="1" s="1"/>
  <c r="P82" i="1"/>
  <c r="S82" i="1" l="1"/>
  <c r="U82" i="1" s="1"/>
  <c r="P83" i="1"/>
  <c r="S83" i="1" l="1"/>
  <c r="U83" i="1" s="1"/>
  <c r="P84" i="1"/>
  <c r="P85" i="1" l="1"/>
  <c r="S84" i="1"/>
  <c r="U84" i="1" s="1"/>
  <c r="P86" i="1" l="1"/>
  <c r="S85" i="1"/>
  <c r="U85" i="1" s="1"/>
  <c r="P87" i="1" l="1"/>
  <c r="S86" i="1"/>
  <c r="U86" i="1" s="1"/>
  <c r="P88" i="1" l="1"/>
  <c r="S87" i="1"/>
  <c r="U87" i="1" s="1"/>
  <c r="P89" i="1" l="1"/>
  <c r="S88" i="1"/>
  <c r="U88" i="1" s="1"/>
  <c r="P90" i="1" l="1"/>
  <c r="S89" i="1"/>
  <c r="U89" i="1" s="1"/>
  <c r="P91" i="1" l="1"/>
  <c r="S90" i="1"/>
  <c r="U90" i="1" s="1"/>
  <c r="S91" i="1" l="1"/>
  <c r="U91" i="1" s="1"/>
  <c r="P92" i="1"/>
  <c r="P93" i="1" l="1"/>
  <c r="S92" i="1"/>
  <c r="U92" i="1" s="1"/>
  <c r="S93" i="1" l="1"/>
  <c r="U93" i="1" s="1"/>
  <c r="P94" i="1"/>
  <c r="S94" i="1" l="1"/>
  <c r="U94" i="1" s="1"/>
  <c r="P95" i="1"/>
  <c r="S95" i="1" l="1"/>
  <c r="U95" i="1" s="1"/>
  <c r="P96" i="1"/>
  <c r="S96" i="1" l="1"/>
  <c r="U96" i="1" s="1"/>
  <c r="P97" i="1"/>
  <c r="P98" i="1" l="1"/>
  <c r="S97" i="1"/>
  <c r="U97" i="1" s="1"/>
  <c r="S98" i="1" l="1"/>
  <c r="U98" i="1" s="1"/>
  <c r="P99" i="1"/>
  <c r="P100" i="1" l="1"/>
  <c r="S99" i="1"/>
  <c r="U99" i="1" s="1"/>
  <c r="P101" i="1" l="1"/>
  <c r="S101" i="1" s="1"/>
  <c r="U101" i="1" s="1"/>
  <c r="S100" i="1"/>
  <c r="U100" i="1" s="1"/>
</calcChain>
</file>

<file path=xl/sharedStrings.xml><?xml version="1.0" encoding="utf-8"?>
<sst xmlns="http://schemas.openxmlformats.org/spreadsheetml/2006/main" count="909" uniqueCount="291">
  <si>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</si>
  <si>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</si>
  <si>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</si>
  <si>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</si>
  <si>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</si>
  <si>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</si>
  <si>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</si>
  <si>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</si>
  <si>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</si>
  <si>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</si>
  <si>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</si>
  <si>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</si>
  <si>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</si>
  <si>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</si>
  <si>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</si>
  <si>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</si>
  <si>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</si>
  <si>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</si>
  <si>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</si>
  <si>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</si>
  <si>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</si>
  <si>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</si>
  <si>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</si>
  <si>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</si>
  <si>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</si>
  <si>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df</t>
  </si>
  <si>
    <t>ma</t>
  </si>
  <si>
    <t>Fussball</t>
  </si>
  <si>
    <t>da</t>
  </si>
  <si>
    <t>Bet365</t>
  </si>
  <si>
    <t>Live</t>
  </si>
  <si>
    <t>1x</t>
  </si>
  <si>
    <t>Amateure</t>
  </si>
  <si>
    <t>1
2</t>
  </si>
  <si>
    <t>2
2</t>
  </si>
  <si>
    <t>X2</t>
  </si>
  <si>
    <t>2-4</t>
  </si>
  <si>
    <t>unibet</t>
  </si>
  <si>
    <t>3-0</t>
  </si>
  <si>
    <t>bigbet</t>
  </si>
  <si>
    <t>0-0</t>
  </si>
  <si>
    <t>haha</t>
  </si>
  <si>
    <t>NBA</t>
  </si>
  <si>
    <t>3-1</t>
  </si>
  <si>
    <t>3-2</t>
  </si>
  <si>
    <t>esports</t>
  </si>
  <si>
    <t>CL</t>
  </si>
  <si>
    <t>EL</t>
  </si>
  <si>
    <t>6. Tor 2</t>
  </si>
  <si>
    <t>2-3</t>
  </si>
  <si>
    <t>Projekt</t>
  </si>
  <si>
    <t>Saarbrücken - Schott
Dortmund - Nikosia</t>
  </si>
  <si>
    <t>1 HC -1,5
1 HC -1,5</t>
  </si>
  <si>
    <r>
      <t xml:space="preserve">4-0
</t>
    </r>
    <r>
      <rPr>
        <b/>
        <sz val="10"/>
        <color rgb="FFFF0000"/>
        <rFont val="Arial"/>
        <family val="2"/>
      </rPr>
      <t>1-1</t>
    </r>
  </si>
  <si>
    <t>Porto - Leipzig</t>
  </si>
  <si>
    <t>Liverpool - Maribor
Cavaliers - Pacers</t>
  </si>
  <si>
    <t>1 Ecken -4,5
1 -5,5</t>
  </si>
  <si>
    <r>
      <rPr>
        <b/>
        <sz val="10"/>
        <color rgb="FF00B050"/>
        <rFont val="Arial"/>
        <family val="2"/>
      </rPr>
      <t>17-2</t>
    </r>
    <r>
      <rPr>
        <b/>
        <sz val="10"/>
        <color rgb="FFFF0000"/>
        <rFont val="Arial"/>
        <family val="2"/>
      </rPr>
      <t xml:space="preserve">
107-124</t>
    </r>
  </si>
  <si>
    <t>wow</t>
  </si>
  <si>
    <t>Keita Gelb</t>
  </si>
  <si>
    <t>Neapel - City</t>
  </si>
  <si>
    <t>Köln - BATE</t>
  </si>
  <si>
    <t>5-2</t>
  </si>
  <si>
    <t>Nöttingen - Weinheim
Engers - Homburg</t>
  </si>
  <si>
    <t>2-0
0-3</t>
  </si>
  <si>
    <t>Watzenborn - Ederbergland</t>
  </si>
  <si>
    <t>1 HC -1</t>
  </si>
  <si>
    <t>1 HC -2</t>
  </si>
  <si>
    <t>Lupo Wolfsburg - Wunstorf</t>
  </si>
  <si>
    <t>Hadamar - Flieden</t>
  </si>
  <si>
    <t>Virtus pro - Heroic</t>
  </si>
  <si>
    <t>unter 59,5</t>
  </si>
  <si>
    <t>53</t>
  </si>
  <si>
    <t>Hannover II - Oldenburg</t>
  </si>
  <si>
    <t>Viktoria Köln - Rhynern
Watzenborn - Ederbergland</t>
  </si>
  <si>
    <t>1 HC -1
1</t>
  </si>
  <si>
    <t>6-1
3-0</t>
  </si>
  <si>
    <t>Pforzheim - Spielberg</t>
  </si>
  <si>
    <t>Freiburg - Schalke
Dortmund - Bayern</t>
  </si>
  <si>
    <t>0-1
1-3</t>
  </si>
  <si>
    <t>Wolves - Mavericks
Nuggets - Warriors</t>
  </si>
  <si>
    <t>1 -7,5
2 -4,5</t>
  </si>
  <si>
    <t>112-99
108-127</t>
  </si>
  <si>
    <t>Wismut Gera - Stendal</t>
  </si>
  <si>
    <t>Schalke II - Herne
Real - Las Palmas</t>
  </si>
  <si>
    <t>1
1 HC -2</t>
  </si>
  <si>
    <r>
      <t xml:space="preserve">0-2
</t>
    </r>
    <r>
      <rPr>
        <b/>
        <sz val="10"/>
        <color rgb="FF00B050"/>
        <rFont val="Arial"/>
        <family val="2"/>
      </rPr>
      <t>3-0</t>
    </r>
  </si>
  <si>
    <t>Euskirchen - Herkenrath</t>
  </si>
  <si>
    <t>Maroc Bergheim - Hürth</t>
  </si>
  <si>
    <t>Juve - Benevento
Giants - Rams</t>
  </si>
  <si>
    <t>2-1
17-51</t>
  </si>
  <si>
    <t>Sassuolo - Milan
Real - Las Palmas
Sporting Lissabon - Braga</t>
  </si>
  <si>
    <t>X2
1 HC -1
1</t>
  </si>
  <si>
    <r>
      <t xml:space="preserve">0-2
3-0
</t>
    </r>
    <r>
      <rPr>
        <b/>
        <sz val="10"/>
        <color rgb="FFFF0000"/>
        <rFont val="Arial"/>
        <family val="2"/>
      </rPr>
      <t>2-2</t>
    </r>
  </si>
  <si>
    <t xml:space="preserve">86.min </t>
  </si>
  <si>
    <t>EnVyUs - BIG</t>
  </si>
  <si>
    <t>1. Map 2</t>
  </si>
  <si>
    <t>16-4</t>
  </si>
  <si>
    <t>2. Map 2</t>
  </si>
  <si>
    <t>16-13</t>
  </si>
  <si>
    <t>Rublev - Quinzi
Raptors - Bulls</t>
  </si>
  <si>
    <t>Tennis</t>
  </si>
  <si>
    <t>1 -1,5
1/1</t>
  </si>
  <si>
    <r>
      <t xml:space="preserve">3-2
</t>
    </r>
    <r>
      <rPr>
        <b/>
        <sz val="10"/>
        <color rgb="FF00B050"/>
        <rFont val="Arial"/>
        <family val="2"/>
      </rPr>
      <t>65-45/119-114</t>
    </r>
  </si>
  <si>
    <t>Nuggets - Nets</t>
  </si>
  <si>
    <t>Jokic over 18</t>
  </si>
  <si>
    <t>41</t>
  </si>
  <si>
    <t>Chievo - Mantova</t>
  </si>
  <si>
    <t>Freundschaftsspiel</t>
  </si>
  <si>
    <t>1 asian -4</t>
  </si>
  <si>
    <t>6-0</t>
  </si>
  <si>
    <t>Leverkusen - Duisburg</t>
  </si>
  <si>
    <t>1 H2H</t>
  </si>
  <si>
    <t>3-3</t>
  </si>
  <si>
    <t>Stuttgart - Kiel
Barcelona - Efes</t>
  </si>
  <si>
    <t>Basketball</t>
  </si>
  <si>
    <t>2 -2,5
1 -3,5</t>
  </si>
  <si>
    <r>
      <t xml:space="preserve">24-36
</t>
    </r>
    <r>
      <rPr>
        <b/>
        <sz val="10"/>
        <color rgb="FFFF0000"/>
        <rFont val="Arial"/>
        <family val="2"/>
      </rPr>
      <t>85-89</t>
    </r>
  </si>
  <si>
    <t>Belgien U21 - Zypern U21
Cardinals - Seahawks</t>
  </si>
  <si>
    <t>1 HC -1
2</t>
  </si>
  <si>
    <r>
      <rPr>
        <b/>
        <sz val="10"/>
        <color rgb="FFFF0000"/>
        <rFont val="Arial"/>
        <family val="2"/>
      </rPr>
      <t>3-2</t>
    </r>
    <r>
      <rPr>
        <b/>
        <sz val="10"/>
        <color rgb="FF00B050"/>
        <rFont val="Arial"/>
        <family val="2"/>
      </rPr>
      <t xml:space="preserve">
16-22</t>
    </r>
  </si>
  <si>
    <t>2-0 geführt..</t>
  </si>
  <si>
    <t>Cardinals - Seahawks
Wizards - Lakers</t>
  </si>
  <si>
    <t>2
Wall over 22,5</t>
  </si>
  <si>
    <t>16-22
23</t>
  </si>
  <si>
    <t>Pardes Karkur - Daburiya Osama</t>
  </si>
  <si>
    <t>Israel</t>
  </si>
  <si>
    <t>2 HC -1,5</t>
  </si>
  <si>
    <t>Dreieich - Ginsheim</t>
  </si>
  <si>
    <t>1 HC -1,5</t>
  </si>
  <si>
    <t>7-0</t>
  </si>
  <si>
    <t>Eltersdorf - Gebenbach</t>
  </si>
  <si>
    <t>2-2</t>
  </si>
  <si>
    <t>Schweden - Italien</t>
  </si>
  <si>
    <t>Verratti Gelb</t>
  </si>
  <si>
    <t>Tziona - Bnei Ashdod</t>
  </si>
  <si>
    <t>4-0</t>
  </si>
  <si>
    <t>Dreieich - Ginsheim
Schweden - Italien
Frankreich - Wales</t>
  </si>
  <si>
    <t>1
X2
1</t>
  </si>
  <si>
    <t>all</t>
  </si>
  <si>
    <r>
      <t xml:space="preserve">7-0
</t>
    </r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2-0</t>
    </r>
  </si>
  <si>
    <t>…</t>
  </si>
  <si>
    <t>Coric - Rublev</t>
  </si>
  <si>
    <t>2. Satz 2</t>
  </si>
  <si>
    <t>3-4</t>
  </si>
  <si>
    <t>Suns - Magic</t>
  </si>
  <si>
    <t>2 -3,5</t>
  </si>
  <si>
    <t>112-128</t>
  </si>
  <si>
    <t>Offenbach - Schott</t>
  </si>
  <si>
    <t>1 asian -1,75</t>
  </si>
  <si>
    <t>Ismaning - Wolfratshausen</t>
  </si>
  <si>
    <t>Backnang - Pforzheim</t>
  </si>
  <si>
    <t>5-1</t>
  </si>
  <si>
    <t>Eichstätt - Schweinfurt
Heimstetten - 1860 II</t>
  </si>
  <si>
    <t>over 2,5
over 2,5</t>
  </si>
  <si>
    <r>
      <t xml:space="preserve">3-0
</t>
    </r>
    <r>
      <rPr>
        <b/>
        <sz val="10"/>
        <color rgb="FFFF0000"/>
        <rFont val="Arial"/>
        <family val="2"/>
      </rPr>
      <t>0-0</t>
    </r>
  </si>
  <si>
    <t>Offenbach - Schott
Flieden - Alzenau</t>
  </si>
  <si>
    <t>3-0
3-4</t>
  </si>
  <si>
    <t>Hürth - Breinig</t>
  </si>
  <si>
    <t>0-2</t>
  </si>
  <si>
    <t>Walldorf II - Freiberg
Herkenrath - Pesch</t>
  </si>
  <si>
    <t>2
1</t>
  </si>
  <si>
    <r>
      <t xml:space="preserve">1-2
</t>
    </r>
    <r>
      <rPr>
        <b/>
        <sz val="10"/>
        <color rgb="FFFF0000"/>
        <rFont val="Arial"/>
        <family val="2"/>
      </rPr>
      <t>0-0</t>
    </r>
  </si>
  <si>
    <t>Falcons - Cowboys
Broncos - Patriots</t>
  </si>
  <si>
    <t>NFL</t>
  </si>
  <si>
    <t>Prescott 1,5 TD-P
2</t>
  </si>
  <si>
    <r>
      <rPr>
        <b/>
        <sz val="10"/>
        <color rgb="FFFF0000"/>
        <rFont val="Arial"/>
        <family val="2"/>
      </rPr>
      <t>0</t>
    </r>
    <r>
      <rPr>
        <b/>
        <sz val="10"/>
        <color rgb="FF00B050"/>
        <rFont val="Arial"/>
        <family val="2"/>
      </rPr>
      <t xml:space="preserve">
16-41</t>
    </r>
  </si>
  <si>
    <t>OKC - Mavericks
Broncos - Patriots</t>
  </si>
  <si>
    <t>1 -6,5
2 -3,5</t>
  </si>
  <si>
    <t>112-99
16-41</t>
  </si>
  <si>
    <t>Schweiz - Nordirland</t>
  </si>
  <si>
    <t>Tor Schweiz</t>
  </si>
  <si>
    <t>Bremen - Rheden</t>
  </si>
  <si>
    <t>1 asian -1,25 1.Hz</t>
  </si>
  <si>
    <t>1-0</t>
  </si>
  <si>
    <t>4-1</t>
  </si>
  <si>
    <t>Riegelsberg - Saarbrücken
Bischmisheim - Elversberg</t>
  </si>
  <si>
    <t>2/2
2/2</t>
  </si>
  <si>
    <t>0-5/1-13
0-4/</t>
  </si>
  <si>
    <t>Nets - Celtics</t>
  </si>
  <si>
    <t>Horford über 15</t>
  </si>
  <si>
    <t>17</t>
  </si>
  <si>
    <t>Deutschland - Frankreich</t>
  </si>
  <si>
    <t>2 über 4,5 Ecken</t>
  </si>
  <si>
    <t>4-11</t>
  </si>
  <si>
    <t>mehr Ecken 2</t>
  </si>
  <si>
    <t>Deutschland - Frankreich
England - Brasilien</t>
  </si>
  <si>
    <t>2
2 asian -1</t>
  </si>
  <si>
    <t>2-2
0-0</t>
  </si>
  <si>
    <t>Bischmisheim - Elversberg</t>
  </si>
  <si>
    <t>2 asian -2,5</t>
  </si>
  <si>
    <t>0-9</t>
  </si>
  <si>
    <t>2 asian -3,5</t>
  </si>
  <si>
    <t>Dimitrov - Goffin
Anderson - Smith</t>
  </si>
  <si>
    <t>1 -1,5 2. Satz
1</t>
  </si>
  <si>
    <t>6-3
10-4</t>
  </si>
  <si>
    <t>2 asian -7</t>
  </si>
  <si>
    <t>2 asian -8,5</t>
  </si>
  <si>
    <t>Kiel - Lemgo
SK Gaming - Optic Gaming</t>
  </si>
  <si>
    <t>1 -2,5
2-0</t>
  </si>
  <si>
    <t>29-19
2-0</t>
  </si>
  <si>
    <t>FSV Frankfurt - Mainz II
Amiens - Monaco</t>
  </si>
  <si>
    <t>X2
2</t>
  </si>
  <si>
    <r>
      <t xml:space="preserve">1-1
</t>
    </r>
    <r>
      <rPr>
        <b/>
        <sz val="10"/>
        <color rgb="FFFF0000"/>
        <rFont val="Arial"/>
        <family val="2"/>
      </rPr>
      <t>1-1</t>
    </r>
  </si>
  <si>
    <t>Darmstadt - Sandhausen
Porto - Portimonense</t>
  </si>
  <si>
    <t>1X
1 HC -1,5</t>
  </si>
  <si>
    <t>1-2
3-2</t>
  </si>
  <si>
    <t>Krieschow - Gera</t>
  </si>
  <si>
    <t>0-3</t>
  </si>
  <si>
    <t>Schalke II - ASC Dortmund</t>
  </si>
  <si>
    <t>Reutlingen - Weinheim
SK Gaming - NiP</t>
  </si>
  <si>
    <t>1
1</t>
  </si>
  <si>
    <r>
      <t xml:space="preserve">6-2
</t>
    </r>
    <r>
      <rPr>
        <b/>
        <sz val="10"/>
        <color rgb="FFFF0000"/>
        <rFont val="Arial"/>
        <family val="2"/>
      </rPr>
      <t>2-1</t>
    </r>
  </si>
  <si>
    <t>Arsenal - Tottenham
Waldgirmes - Ginsheim</t>
  </si>
  <si>
    <t>X2
1</t>
  </si>
  <si>
    <t>2-0
0-0</t>
  </si>
  <si>
    <t>Bayern - Augsburg
76ers - Warriors</t>
  </si>
  <si>
    <t>1 Ecken -3,5
2 -4,5</t>
  </si>
  <si>
    <r>
      <t xml:space="preserve">6-3
</t>
    </r>
    <r>
      <rPr>
        <b/>
        <sz val="10"/>
        <color rgb="FF00B050"/>
        <rFont val="Arial"/>
        <family val="2"/>
      </rPr>
      <t>116-124</t>
    </r>
  </si>
  <si>
    <t>Grand Slam Darts
Giants - Chiefs</t>
  </si>
  <si>
    <t>van Gerwen
2</t>
  </si>
  <si>
    <t>Genua - Juve
Espanyol - Valencia</t>
  </si>
  <si>
    <t>2
X2</t>
  </si>
  <si>
    <r>
      <t xml:space="preserve">3-2
</t>
    </r>
    <r>
      <rPr>
        <b/>
        <sz val="10"/>
        <color rgb="FF00B050"/>
        <rFont val="Arial"/>
        <family val="2"/>
      </rPr>
      <t>0-2</t>
    </r>
  </si>
  <si>
    <t>Celje - THW Kiel</t>
  </si>
  <si>
    <t>Handball</t>
  </si>
  <si>
    <t>2 -1,5</t>
  </si>
  <si>
    <t>27-28</t>
  </si>
  <si>
    <r>
      <t xml:space="preserve">ja
</t>
    </r>
    <r>
      <rPr>
        <b/>
        <sz val="10"/>
        <color rgb="FFFF0000"/>
        <rFont val="Arial"/>
        <family val="2"/>
      </rPr>
      <t>12-9</t>
    </r>
  </si>
  <si>
    <t>Monaco - Leipzig</t>
  </si>
  <si>
    <t>Dortmund - Tottenham</t>
  </si>
  <si>
    <t>2 H2H</t>
  </si>
  <si>
    <t>1-2</t>
  </si>
  <si>
    <t>Pirmasens - Engers</t>
  </si>
  <si>
    <t>Nikosia - Real
Monaco - Leipzig</t>
  </si>
  <si>
    <t>2 HC -1,5
over 2,5</t>
  </si>
  <si>
    <t>0-6
1-4</t>
  </si>
  <si>
    <t>Qarabag U19 - Chelsea U19</t>
  </si>
  <si>
    <t>2 asian -1,5</t>
  </si>
  <si>
    <t>1-3</t>
  </si>
  <si>
    <t>Qarabag - Chelsea
Saar 05 - Homburg</t>
  </si>
  <si>
    <t>2
2 -1,75</t>
  </si>
  <si>
    <r>
      <t xml:space="preserve">0-4
</t>
    </r>
    <r>
      <rPr>
        <b/>
        <sz val="10"/>
        <color rgb="FFFF0000"/>
        <rFont val="Arial"/>
        <family val="2"/>
      </rPr>
      <t>3-4</t>
    </r>
  </si>
  <si>
    <t>Saar 05 - Homburg</t>
  </si>
  <si>
    <t>2 -2,5</t>
  </si>
  <si>
    <t>Basel - ManU</t>
  </si>
  <si>
    <t>Lingard Gelb</t>
  </si>
  <si>
    <t>no</t>
  </si>
  <si>
    <t>Ukraine - Norwegen</t>
  </si>
  <si>
    <t>1 -4,5</t>
  </si>
  <si>
    <t>16-9</t>
  </si>
  <si>
    <t>North Aca - NOREG
Redskins - Giants</t>
  </si>
  <si>
    <r>
      <rPr>
        <b/>
        <sz val="10"/>
        <color rgb="FFFF0000"/>
        <rFont val="Arial"/>
        <family val="2"/>
      </rPr>
      <t>12-16</t>
    </r>
    <r>
      <rPr>
        <b/>
        <sz val="10"/>
        <color rgb="FF00B050"/>
        <rFont val="Arial"/>
        <family val="2"/>
      </rPr>
      <t xml:space="preserve">
20-10</t>
    </r>
  </si>
  <si>
    <t>Astralis - SK</t>
  </si>
  <si>
    <t>16-3</t>
  </si>
  <si>
    <t>Bayern II - Unterföhring
Idar-Oberstein - Pirmasens</t>
  </si>
  <si>
    <t>1 -1,5
X2</t>
  </si>
  <si>
    <t>5-2
1-4</t>
  </si>
  <si>
    <t>Virtus pro - Belgien</t>
  </si>
  <si>
    <t>9-16</t>
  </si>
  <si>
    <t>Gladbach - Bayern</t>
  </si>
  <si>
    <t>1X</t>
  </si>
  <si>
    <t>tipico</t>
  </si>
  <si>
    <t>2-1</t>
  </si>
  <si>
    <t>Kamenz - Gera</t>
  </si>
  <si>
    <t>Dudenhofen - Trier
ManU - Brighton</t>
  </si>
  <si>
    <t>2
Brighton no goal</t>
  </si>
  <si>
    <t>0-1
1-0</t>
  </si>
  <si>
    <t>Fulda - Steinbach
Watzenborn- Flieden</t>
  </si>
  <si>
    <t>3-2
4-1</t>
  </si>
  <si>
    <t>Dortmund - Schalke</t>
  </si>
  <si>
    <t>over 4,5 Karten</t>
  </si>
  <si>
    <t>11</t>
  </si>
  <si>
    <t>Watzenborn - Flieden</t>
  </si>
  <si>
    <t>Juve - Crotone
Monaco - Paris</t>
  </si>
  <si>
    <t>kein Tor 2
2</t>
  </si>
  <si>
    <t>3-0
1-2</t>
  </si>
  <si>
    <t>Marseille - Guingamp
Villarreal - Sevilla</t>
  </si>
  <si>
    <t>Ecken 1 -2,5
over 9,5 Ecken</t>
  </si>
  <si>
    <t>6-2
12</t>
  </si>
  <si>
    <t>86. + 2 Elfer wow</t>
  </si>
  <si>
    <t>86. + 2 Elfer</t>
  </si>
  <si>
    <t>wahnsinn</t>
  </si>
  <si>
    <t>Bergamo - Benevento
Lautern II - Homburg</t>
  </si>
  <si>
    <t>1-0
0-1</t>
  </si>
  <si>
    <t>76ers - Cavs</t>
  </si>
  <si>
    <t>James over 28,5</t>
  </si>
  <si>
    <t>30</t>
  </si>
  <si>
    <t>Straßburg - Caen
SønderjyskE - Jammerbugt FC
Derby County - Ipswich</t>
  </si>
  <si>
    <t>over 8 Ecken
1 asian -2
over 8 Ecken</t>
  </si>
  <si>
    <r>
      <rPr>
        <b/>
        <sz val="10"/>
        <color rgb="FFFF0000"/>
        <rFont val="Arial"/>
        <family val="2"/>
      </rPr>
      <t>5</t>
    </r>
    <r>
      <rPr>
        <b/>
        <sz val="10"/>
        <color rgb="FF00B050"/>
        <rFont val="Arial"/>
        <family val="2"/>
      </rPr>
      <t xml:space="preserve">
4-1
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</si>
</sst>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1" tint="4.9989318521683403E-2"/>
      <name val="Arial"/>
      <family val="2"/>
    </font>
    <font>
      <b/>
      <sz val="10"/>
      <color theme="1" tint="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0" fillId="0" borderId="0" xfId="0" applyNumberFormat="1"/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0" fontId="2" fillId="7" borderId="1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0" fontId="6" fillId="9" borderId="1" xfId="0" applyFont="1" applyFill="1" applyBorder="1" applyAlignment="1">
      <alignment horizontal="center"/>
    </xf>
  </cellXfs>
  <cellStyles count="2">
    <cellStyle name="Excel Built-in Normal" xfId="1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November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3621094025521281E-2"/>
          <c:y val="7.2620194534506702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1D-440D-8782-ABC623C55E27}"/>
                </c:ext>
              </c:extLst>
            </c:dLbl>
            <c:dLbl>
              <c:idx val="1"/>
              <c:layout>
                <c:manualLayout>
                  <c:x val="-2.0145541621803872E-2"/>
                  <c:y val="1.7119968607591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1D-440D-8782-ABC623C55E27}"/>
                </c:ext>
              </c:extLst>
            </c:dLbl>
            <c:dLbl>
              <c:idx val="2"/>
              <c:layout>
                <c:manualLayout>
                  <c:x val="-2.7027030222391342E-2"/>
                  <c:y val="-2.0686412787964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34-4509-AE28-1E923C736B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52E-4D47-B2F1-CB10D4BBA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C34-4509-AE28-1E923C736B90}"/>
                </c:ext>
              </c:extLst>
            </c:dLbl>
            <c:dLbl>
              <c:idx val="5"/>
              <c:layout>
                <c:manualLayout>
                  <c:x val="-2.8065903864404232E-2"/>
                  <c:y val="1.98244542422322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34-4509-AE28-1E923C736B9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34-4509-AE28-1E923C736B90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1D-440D-8782-ABC623C55E27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1D-440D-8782-ABC623C55E27}"/>
                </c:ext>
              </c:extLst>
            </c:dLbl>
            <c:dLbl>
              <c:idx val="9"/>
              <c:layout>
                <c:manualLayout>
                  <c:x val="-3.6036040296521805E-2"/>
                  <c:y val="-1.8805829807240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1D-440D-8782-ABC623C55E2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1D-440D-8782-ABC623C55E2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34-4509-AE28-1E923C736B90}"/>
                </c:ext>
              </c:extLst>
            </c:dLbl>
            <c:dLbl>
              <c:idx val="12"/>
              <c:layout>
                <c:manualLayout>
                  <c:x val="-3.1531535259456532E-2"/>
                  <c:y val="-1.6925246826516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34-4509-AE28-1E923C736B90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1D-440D-8782-ABC623C55E2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34-4509-AE28-1E923C736B9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34-4509-AE28-1E923C736B9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C34-4509-AE28-1E923C736B90}"/>
                </c:ext>
              </c:extLst>
            </c:dLbl>
            <c:dLbl>
              <c:idx val="17"/>
              <c:layout>
                <c:manualLayout>
                  <c:x val="-3.2275547075683607E-2"/>
                  <c:y val="-2.0608375998134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FF-432D-944E-812606AE315B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34-4509-AE28-1E923C736B90}"/>
                </c:ext>
              </c:extLst>
            </c:dLbl>
            <c:dLbl>
              <c:idx val="19"/>
              <c:layout>
                <c:manualLayout>
                  <c:x val="-3.5739523272034737E-2"/>
                  <c:y val="1.6939314179521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80-44F3-85AF-E2A0DE01A406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52E-4D47-B2F1-CB10D4BBA22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34-4509-AE28-1E923C736B9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34-4509-AE28-1E923C736B90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80-44F3-85AF-E2A0DE01A40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34-4509-AE28-1E923C736B90}"/>
                </c:ext>
              </c:extLst>
            </c:dLbl>
            <c:dLbl>
              <c:idx val="25"/>
              <c:layout>
                <c:manualLayout>
                  <c:x val="-5.855856548184784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52E-4D47-B2F1-CB10D4BBA22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1D-440D-8782-ABC623C55E2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34-4509-AE28-1E923C736B90}"/>
                </c:ext>
              </c:extLst>
            </c:dLbl>
            <c:dLbl>
              <c:idx val="28"/>
              <c:layout>
                <c:manualLayout>
                  <c:x val="-2.4413162217274444E-2"/>
                  <c:y val="-1.7517508803861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34-4509-AE28-1E923C736B9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C34-4509-AE28-1E923C736B90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34-4509-AE28-1E923C736B90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52E-4D47-B2F1-CB10D4BBA227}"/>
                </c:ext>
              </c:extLst>
            </c:dLbl>
            <c:dLbl>
              <c:idx val="3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34-4509-AE28-1E923C736B90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34-4509-AE28-1E923C736B90}"/>
                </c:ext>
              </c:extLst>
            </c:dLbl>
            <c:dLbl>
              <c:idx val="34"/>
              <c:layout>
                <c:manualLayout>
                  <c:x val="-5.4054060444782628E-2"/>
                  <c:y val="-1.8885741265344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34-4509-AE28-1E923C736B90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34-4509-AE28-1E923C736B90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34-4509-AE28-1E923C736B90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FF-432D-944E-812606AE315B}"/>
                </c:ext>
              </c:extLst>
            </c:dLbl>
            <c:dLbl>
              <c:idx val="38"/>
              <c:layout>
                <c:manualLayout>
                  <c:x val="-7.5075083951088089E-3"/>
                  <c:y val="9.4428706326722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C34-4509-AE28-1E923C736B90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52E-4D47-B2F1-CB10D4BBA227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1D-440D-8782-ABC623C55E27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34-4509-AE28-1E923C736B90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52E-4D47-B2F1-CB10D4BBA227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C34-4509-AE28-1E923C736B90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C34-4509-AE28-1E923C736B90}"/>
                </c:ext>
              </c:extLst>
            </c:dLbl>
            <c:dLbl>
              <c:idx val="45"/>
              <c:layout>
                <c:manualLayout>
                  <c:x val="-2.4024026864347837E-2"/>
                  <c:y val="-1.69971671388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C34-4509-AE28-1E923C736B90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C34-4509-AE28-1E923C736B90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1D-440D-8782-ABC623C55E27}"/>
                </c:ext>
              </c:extLst>
            </c:dLbl>
            <c:dLbl>
              <c:idx val="4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23-4B39-9346-BE0EFA35D25A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23-4B39-9346-BE0EFA35D25A}"/>
                </c:ext>
              </c:extLst>
            </c:dLbl>
            <c:dLbl>
              <c:idx val="50"/>
              <c:layout>
                <c:manualLayout>
                  <c:x val="1.3513515111195657E-2"/>
                  <c:y val="-5.66572237960339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23-4B39-9346-BE0EFA35D25A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23-4B39-9346-BE0EFA35D25A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1D-440D-8782-ABC623C55E27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1D-440D-8782-ABC623C55E27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23-4B39-9346-BE0EFA35D25A}"/>
                </c:ext>
              </c:extLst>
            </c:dLbl>
            <c:dLbl>
              <c:idx val="55"/>
              <c:layout>
                <c:manualLayout>
                  <c:x val="-5.2975462033938901E-2"/>
                  <c:y val="-2.823938792354198E-4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767212854651443E-2"/>
                      <c:h val="2.452320938636211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B123-4B39-9346-BE0EFA35D25A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23-4B39-9346-BE0EFA35D25A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23-4B39-9346-BE0EFA35D25A}"/>
                </c:ext>
              </c:extLst>
            </c:dLbl>
            <c:dLbl>
              <c:idx val="58"/>
              <c:layout>
                <c:manualLayout>
                  <c:x val="-4.504505037065328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D9-45CC-8194-992E3237EF64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D9-45CC-8194-992E3237EF64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D9-45CC-8194-992E3237EF64}"/>
                </c:ext>
              </c:extLst>
            </c:dLbl>
            <c:dLbl>
              <c:idx val="61"/>
              <c:layout>
                <c:manualLayout>
                  <c:x val="-5.4054060444782628E-2"/>
                  <c:y val="-1.888574126534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D9-45CC-8194-992E3237EF64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52E-4D47-B2F1-CB10D4BBA227}"/>
                </c:ext>
              </c:extLst>
            </c:dLbl>
            <c:dLbl>
              <c:idx val="63"/>
              <c:layout>
                <c:manualLayout>
                  <c:x val="-3.0030033580434906E-2"/>
                  <c:y val="-1.8885741265344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D9-45CC-8194-992E3237EF64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D9-45CC-8194-992E3237EF64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D9-45CC-8194-992E3237EF64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D9-45CC-8194-992E3237EF64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D9-45CC-8194-992E3237EF64}"/>
                </c:ext>
              </c:extLst>
            </c:dLbl>
            <c:dLbl>
              <c:idx val="68"/>
              <c:layout>
                <c:manualLayout>
                  <c:x val="-1.3467968744936049E-2"/>
                  <c:y val="-1.6750763297444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D9-45CC-8194-992E3237EF64}"/>
                </c:ext>
              </c:extLst>
            </c:dLbl>
            <c:dLbl>
              <c:idx val="6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D9-45CC-8194-992E3237EF64}"/>
                </c:ext>
              </c:extLst>
            </c:dLbl>
            <c:dLbl>
              <c:idx val="7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D9-45CC-8194-992E3237EF64}"/>
                </c:ext>
              </c:extLst>
            </c:dLbl>
            <c:dLbl>
              <c:idx val="71"/>
              <c:layout>
                <c:manualLayout>
                  <c:x val="-4.9194278829334706E-2"/>
                  <c:y val="1.5975106511119469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767212854651443E-2"/>
                      <c:h val="2.26346352598276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5AD9-45CC-8194-992E3237EF64}"/>
                </c:ext>
              </c:extLst>
            </c:dLbl>
            <c:dLbl>
              <c:idx val="7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D9-45CC-8194-992E3237EF64}"/>
                </c:ext>
              </c:extLst>
            </c:dLbl>
            <c:dLbl>
              <c:idx val="7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D9-45CC-8194-992E3237EF64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D9-45CC-8194-992E3237EF64}"/>
                </c:ext>
              </c:extLst>
            </c:dLbl>
            <c:dLbl>
              <c:idx val="7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AD9-45CC-8194-992E3237EF64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D9-45CC-8194-992E3237EF64}"/>
                </c:ext>
              </c:extLst>
            </c:dLbl>
            <c:dLbl>
              <c:idx val="7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D9-45CC-8194-992E3237EF64}"/>
                </c:ext>
              </c:extLst>
            </c:dLbl>
            <c:dLbl>
              <c:idx val="7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AD9-45CC-8194-992E3237EF64}"/>
                </c:ext>
              </c:extLst>
            </c:dLbl>
            <c:dLbl>
              <c:idx val="79"/>
              <c:layout>
                <c:manualLayout>
                  <c:x val="-4.5045050370652196E-3"/>
                  <c:y val="-3.46234590133121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D9-45CC-8194-992E3237EF64}"/>
                </c:ext>
              </c:extLst>
            </c:dLbl>
            <c:dLbl>
              <c:idx val="80"/>
              <c:layout>
                <c:manualLayout>
                  <c:x val="-4.504505037065328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D9-45CC-8194-992E3237EF64}"/>
                </c:ext>
              </c:extLst>
            </c:dLbl>
            <c:dLbl>
              <c:idx val="8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D9-45CC-8194-992E3237EF64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D9-45CC-8194-992E3237EF64}"/>
                </c:ext>
              </c:extLst>
            </c:dLbl>
            <c:dLbl>
              <c:idx val="8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AD9-45CC-8194-992E3237EF64}"/>
                </c:ext>
              </c:extLst>
            </c:dLbl>
            <c:dLbl>
              <c:idx val="8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AD9-45CC-8194-992E3237EF64}"/>
                </c:ext>
              </c:extLst>
            </c:dLbl>
            <c:dLbl>
              <c:idx val="8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AD9-45CC-8194-992E3237EF64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D9-45CC-8194-992E3237EF64}"/>
                </c:ext>
              </c:extLst>
            </c:dLbl>
            <c:dLbl>
              <c:idx val="8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AD9-45CC-8194-992E3237EF64}"/>
                </c:ext>
              </c:extLst>
            </c:dLbl>
            <c:dLbl>
              <c:idx val="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AD9-45CC-8194-992E3237EF64}"/>
                </c:ext>
              </c:extLst>
            </c:dLbl>
            <c:dLbl>
              <c:idx val="89"/>
              <c:layout>
                <c:manualLayout>
                  <c:x val="1.5015016790217398E-2"/>
                  <c:y val="5.66572237960339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79-4C58-A395-EF73C48B080D}"/>
                </c:ext>
              </c:extLst>
            </c:dLbl>
            <c:dLbl>
              <c:idx val="90"/>
              <c:layout>
                <c:manualLayout>
                  <c:x val="-2.9390890424782028E-2"/>
                  <c:y val="1.8891540823685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52E-4D47-B2F1-CB10D4BBA227}"/>
                </c:ext>
              </c:extLst>
            </c:dLbl>
            <c:dLbl>
              <c:idx val="9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79-4C58-A395-EF73C48B080D}"/>
                </c:ext>
              </c:extLst>
            </c:dLbl>
            <c:dLbl>
              <c:idx val="92"/>
              <c:layout>
                <c:manualLayout>
                  <c:x val="-5.0637020954460876E-2"/>
                  <c:y val="3.31615771823863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79-4C58-A395-EF73C48B080D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10-4CD6-B6A8-2E4058A1D9A8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79-4C58-A395-EF73C48B080D}"/>
                </c:ext>
              </c:extLst>
            </c:dLbl>
            <c:dLbl>
              <c:idx val="9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79-4C58-A395-EF73C48B080D}"/>
                </c:ext>
              </c:extLst>
            </c:dLbl>
            <c:dLbl>
              <c:idx val="96"/>
              <c:layout>
                <c:manualLayout>
                  <c:x val="-6.0060067160870693E-3"/>
                  <c:y val="-3.46234590133121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52E-4D47-B2F1-CB10D4BBA227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79-4C58-A395-EF73C48B080D}"/>
                </c:ext>
              </c:extLst>
            </c:dLbl>
            <c:dLbl>
              <c:idx val="9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79-4C58-A395-EF73C48B080D}"/>
                </c:ext>
              </c:extLst>
            </c:dLbl>
            <c:dLbl>
              <c:idx val="9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8C-43CA-8474-717F9BC5D18E}"/>
                </c:ext>
              </c:extLst>
            </c:dLbl>
            <c:dLbl>
              <c:idx val="10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79-4C58-A395-EF73C48B080D}"/>
                </c:ext>
              </c:extLst>
            </c:dLbl>
            <c:dLbl>
              <c:idx val="101"/>
              <c:layout>
                <c:manualLayout>
                  <c:x val="-3.4117454417077024E-2"/>
                  <c:y val="-1.67378889196639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8C-43CA-8474-717F9BC5D18E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79-4C58-A395-EF73C48B080D}"/>
                </c:ext>
              </c:extLst>
            </c:dLbl>
            <c:dLbl>
              <c:idx val="10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79-4C58-A395-EF73C48B080D}"/>
                </c:ext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79-4C58-A395-EF73C48B080D}"/>
                </c:ext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D79-4C58-A395-EF73C48B080D}"/>
                </c:ext>
              </c:extLst>
            </c:dLbl>
            <c:dLbl>
              <c:idx val="106"/>
              <c:layout>
                <c:manualLayout>
                  <c:x val="-3.0604332606929439E-2"/>
                  <c:y val="1.1471890755923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8C-4D35-8621-5D0CDB4AE9B5}"/>
                </c:ext>
              </c:extLst>
            </c:dLbl>
            <c:dLbl>
              <c:idx val="10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79-4C58-A395-EF73C48B080D}"/>
                </c:ext>
              </c:extLst>
            </c:dLbl>
            <c:dLbl>
              <c:idx val="10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79-4C58-A395-EF73C48B080D}"/>
                </c:ext>
              </c:extLst>
            </c:dLbl>
            <c:dLbl>
              <c:idx val="10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79-4C58-A395-EF73C48B080D}"/>
                </c:ext>
              </c:extLst>
            </c:dLbl>
            <c:dLbl>
              <c:idx val="1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79-4C58-A395-EF73C48B080D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79-4C58-A395-EF73C48B080D}"/>
                </c:ext>
              </c:extLst>
            </c:dLbl>
            <c:dLbl>
              <c:idx val="1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79-4C58-A395-EF73C48B080D}"/>
                </c:ext>
              </c:extLst>
            </c:dLbl>
            <c:dLbl>
              <c:idx val="113"/>
              <c:layout>
                <c:manualLayout>
                  <c:x val="-8.3754720456290128E-3"/>
                  <c:y val="5.387567760060143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D79-4C58-A395-EF73C48B080D}"/>
                </c:ext>
              </c:extLst>
            </c:dLbl>
            <c:dLbl>
              <c:idx val="114"/>
              <c:layout>
                <c:manualLayout>
                  <c:x val="-5.5216291240200624E-2"/>
                  <c:y val="-1.60194674158192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52E-4D47-B2F1-CB10D4BBA227}"/>
                </c:ext>
              </c:extLst>
            </c:dLbl>
            <c:dLbl>
              <c:idx val="1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52E-4D47-B2F1-CB10D4BBA227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52E-4D47-B2F1-CB10D4BBA227}"/>
                </c:ext>
              </c:extLst>
            </c:dLbl>
            <c:dLbl>
              <c:idx val="1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52E-4D47-B2F1-CB10D4BBA227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52E-4D47-B2F1-CB10D4BBA227}"/>
                </c:ext>
              </c:extLst>
            </c:dLbl>
            <c:dLbl>
              <c:idx val="1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52E-4D47-B2F1-CB10D4BBA227}"/>
                </c:ext>
              </c:extLst>
            </c:dLbl>
            <c:dLbl>
              <c:idx val="120"/>
              <c:layout>
                <c:manualLayout>
                  <c:x val="-5.7057063802826109E-2"/>
                  <c:y val="-1.6925246826516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52E-4D47-B2F1-CB10D4BBA227}"/>
                </c:ext>
              </c:extLst>
            </c:dLbl>
            <c:dLbl>
              <c:idx val="1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52E-4D47-B2F1-CB10D4BBA227}"/>
                </c:ext>
              </c:extLst>
            </c:dLbl>
            <c:dLbl>
              <c:idx val="1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2E-4D47-B2F1-CB10D4BBA227}"/>
                </c:ext>
              </c:extLst>
            </c:dLbl>
            <c:dLbl>
              <c:idx val="1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2E-4D47-B2F1-CB10D4BBA227}"/>
                </c:ext>
              </c:extLst>
            </c:dLbl>
            <c:dLbl>
              <c:idx val="1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2E-4D47-B2F1-CB10D4BBA227}"/>
                </c:ext>
              </c:extLst>
            </c:dLbl>
            <c:dLbl>
              <c:idx val="125"/>
              <c:layout>
                <c:manualLayout>
                  <c:x val="-3.9039043654565231E-2"/>
                  <c:y val="-2.2566995768688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52E-4D47-B2F1-CB10D4BBA227}"/>
                </c:ext>
              </c:extLst>
            </c:dLbl>
            <c:dLbl>
              <c:idx val="1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2E-4D47-B2F1-CB10D4BBA227}"/>
                </c:ext>
              </c:extLst>
            </c:dLbl>
            <c:dLbl>
              <c:idx val="1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2E-4D47-B2F1-CB10D4BBA227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2E-4D47-B2F1-CB10D4BBA227}"/>
                </c:ext>
              </c:extLst>
            </c:dLbl>
            <c:dLbl>
              <c:idx val="1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2E-4D47-B2F1-CB10D4BBA227}"/>
                </c:ext>
              </c:extLst>
            </c:dLbl>
            <c:dLbl>
              <c:idx val="1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2E-4D47-B2F1-CB10D4BBA227}"/>
                </c:ext>
              </c:extLst>
            </c:dLbl>
            <c:dLbl>
              <c:idx val="1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11-4483-BE7B-E6FF4468CA8D}"/>
                </c:ext>
              </c:extLst>
            </c:dLbl>
            <c:dLbl>
              <c:idx val="132"/>
              <c:layout>
                <c:manualLayout>
                  <c:x val="-2.725615701404057E-2"/>
                  <c:y val="1.4890515272332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52E-4D47-B2F1-CB10D4BBA22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2E-4D47-B2F1-CB10D4BBA227}"/>
                </c:ext>
              </c:extLst>
            </c:dLbl>
            <c:dLbl>
              <c:idx val="1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2E-4D47-B2F1-CB10D4BBA227}"/>
                </c:ext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2E-4D47-B2F1-CB10D4BBA227}"/>
                </c:ext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2E-4D47-B2F1-CB10D4BBA227}"/>
                </c:ext>
              </c:extLst>
            </c:dLbl>
            <c:dLbl>
              <c:idx val="1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2E-4D47-B2F1-CB10D4BBA227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52E-4D47-B2F1-CB10D4BBA227}"/>
                </c:ext>
              </c:extLst>
            </c:dLbl>
            <c:dLbl>
              <c:idx val="13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2E-4D47-B2F1-CB10D4BBA227}"/>
                </c:ext>
              </c:extLst>
            </c:dLbl>
            <c:dLbl>
              <c:idx val="1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2E-4D47-B2F1-CB10D4BBA227}"/>
                </c:ext>
              </c:extLst>
            </c:dLbl>
            <c:dLbl>
              <c:idx val="141"/>
              <c:layout>
                <c:manualLayout>
                  <c:x val="-8.3498334637994813E-4"/>
                  <c:y val="6.88998926680548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2E-4D47-B2F1-CB10D4BBA22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November!$R$2:$R$101</c:f>
              <c:numCache>
                <c:formatCode>General</c:formatCode>
                <c:ptCount val="100"/>
                <c:pt idx="0">
                  <c:v>0</c:v>
                </c:pt>
                <c:pt idx="1">
                  <c:v>-1.5</c:v>
                </c:pt>
                <c:pt idx="2">
                  <c:v>1.375</c:v>
                </c:pt>
                <c:pt idx="3">
                  <c:v>-0.625</c:v>
                </c:pt>
                <c:pt idx="4">
                  <c:v>-1.625</c:v>
                </c:pt>
                <c:pt idx="5">
                  <c:v>-0.51</c:v>
                </c:pt>
                <c:pt idx="6">
                  <c:v>-1.51</c:v>
                </c:pt>
                <c:pt idx="7">
                  <c:v>2.7050000000000001</c:v>
                </c:pt>
                <c:pt idx="8">
                  <c:v>7.2500000000000018</c:v>
                </c:pt>
                <c:pt idx="9">
                  <c:v>11.425000000000001</c:v>
                </c:pt>
                <c:pt idx="10">
                  <c:v>10.425000000000001</c:v>
                </c:pt>
                <c:pt idx="11">
                  <c:v>12.675000000000001</c:v>
                </c:pt>
                <c:pt idx="12">
                  <c:v>13.815000000000001</c:v>
                </c:pt>
                <c:pt idx="13">
                  <c:v>12.315000000000001</c:v>
                </c:pt>
                <c:pt idx="14">
                  <c:v>14.375</c:v>
                </c:pt>
                <c:pt idx="15">
                  <c:v>16.100000000000001</c:v>
                </c:pt>
                <c:pt idx="16">
                  <c:v>17.674800000000001</c:v>
                </c:pt>
                <c:pt idx="17">
                  <c:v>18.6508</c:v>
                </c:pt>
                <c:pt idx="18">
                  <c:v>17.6508</c:v>
                </c:pt>
                <c:pt idx="19">
                  <c:v>16.6508</c:v>
                </c:pt>
                <c:pt idx="20">
                  <c:v>18.738299999999999</c:v>
                </c:pt>
                <c:pt idx="21">
                  <c:v>16.738299999999999</c:v>
                </c:pt>
                <c:pt idx="22">
                  <c:v>17.908299999999997</c:v>
                </c:pt>
                <c:pt idx="23">
                  <c:v>16.408299999999997</c:v>
                </c:pt>
                <c:pt idx="24">
                  <c:v>15.408299999999997</c:v>
                </c:pt>
                <c:pt idx="25">
                  <c:v>14.408299999999997</c:v>
                </c:pt>
                <c:pt idx="26">
                  <c:v>13.408299999999997</c:v>
                </c:pt>
                <c:pt idx="27">
                  <c:v>14.758299999999997</c:v>
                </c:pt>
                <c:pt idx="28">
                  <c:v>15.705799999999996</c:v>
                </c:pt>
                <c:pt idx="29">
                  <c:v>15.655799999999996</c:v>
                </c:pt>
                <c:pt idx="30">
                  <c:v>12.655799999999996</c:v>
                </c:pt>
                <c:pt idx="31">
                  <c:v>11.155799999999996</c:v>
                </c:pt>
                <c:pt idx="32">
                  <c:v>13.495799999999996</c:v>
                </c:pt>
                <c:pt idx="33">
                  <c:v>15.495799999999996</c:v>
                </c:pt>
                <c:pt idx="34">
                  <c:v>19.535799999999995</c:v>
                </c:pt>
                <c:pt idx="35">
                  <c:v>17.535799999999995</c:v>
                </c:pt>
                <c:pt idx="36">
                  <c:v>19.195799999999995</c:v>
                </c:pt>
                <c:pt idx="37">
                  <c:v>20.902049999999996</c:v>
                </c:pt>
                <c:pt idx="38">
                  <c:v>19.402049999999996</c:v>
                </c:pt>
                <c:pt idx="39">
                  <c:v>19.899549999999994</c:v>
                </c:pt>
                <c:pt idx="40">
                  <c:v>21.264549999999993</c:v>
                </c:pt>
                <c:pt idx="41">
                  <c:v>22.274549999999991</c:v>
                </c:pt>
                <c:pt idx="42">
                  <c:v>20.774549999999991</c:v>
                </c:pt>
                <c:pt idx="43">
                  <c:v>19.774549999999991</c:v>
                </c:pt>
                <c:pt idx="44">
                  <c:v>18.774549999999991</c:v>
                </c:pt>
                <c:pt idx="45">
                  <c:v>21.774549999999991</c:v>
                </c:pt>
                <c:pt idx="46">
                  <c:v>20.274549999999991</c:v>
                </c:pt>
                <c:pt idx="47">
                  <c:v>19.274549999999991</c:v>
                </c:pt>
                <c:pt idx="48">
                  <c:v>18.274549999999991</c:v>
                </c:pt>
                <c:pt idx="49">
                  <c:v>21.514549999999993</c:v>
                </c:pt>
                <c:pt idx="50">
                  <c:v>21.014549999999993</c:v>
                </c:pt>
                <c:pt idx="51">
                  <c:v>19.764549999999993</c:v>
                </c:pt>
                <c:pt idx="52">
                  <c:v>22.393299999999993</c:v>
                </c:pt>
                <c:pt idx="53">
                  <c:v>24.161299999999994</c:v>
                </c:pt>
                <c:pt idx="54">
                  <c:v>25.511299999999991</c:v>
                </c:pt>
                <c:pt idx="55">
                  <c:v>27.919299999999993</c:v>
                </c:pt>
                <c:pt idx="56">
                  <c:v>30.006799999999991</c:v>
                </c:pt>
                <c:pt idx="57">
                  <c:v>29.506799999999991</c:v>
                </c:pt>
                <c:pt idx="58">
                  <c:v>37.506799999999991</c:v>
                </c:pt>
                <c:pt idx="59">
                  <c:v>41.306799999999988</c:v>
                </c:pt>
                <c:pt idx="60">
                  <c:v>42.40679999999999</c:v>
                </c:pt>
                <c:pt idx="61">
                  <c:v>46.669299999999993</c:v>
                </c:pt>
                <c:pt idx="62">
                  <c:v>48.46929999999999</c:v>
                </c:pt>
                <c:pt idx="63">
                  <c:v>50.43204999999999</c:v>
                </c:pt>
                <c:pt idx="64">
                  <c:v>48.93204999999999</c:v>
                </c:pt>
                <c:pt idx="65">
                  <c:v>47.93204999999999</c:v>
                </c:pt>
                <c:pt idx="66">
                  <c:v>49.43204999999999</c:v>
                </c:pt>
                <c:pt idx="67">
                  <c:v>47.43204999999999</c:v>
                </c:pt>
                <c:pt idx="68">
                  <c:v>45.93204999999999</c:v>
                </c:pt>
                <c:pt idx="69">
                  <c:v>42.93204999999999</c:v>
                </c:pt>
                <c:pt idx="70">
                  <c:v>40.93204999999999</c:v>
                </c:pt>
                <c:pt idx="71">
                  <c:v>39.93204999999999</c:v>
                </c:pt>
                <c:pt idx="72">
                  <c:v>37.93204999999999</c:v>
                </c:pt>
                <c:pt idx="73">
                  <c:v>34.93204999999999</c:v>
                </c:pt>
                <c:pt idx="74">
                  <c:v>33.93204999999999</c:v>
                </c:pt>
                <c:pt idx="75">
                  <c:v>35.57204999999999</c:v>
                </c:pt>
                <c:pt idx="76">
                  <c:v>37.502549999999992</c:v>
                </c:pt>
                <c:pt idx="77">
                  <c:v>39.162549999999989</c:v>
                </c:pt>
                <c:pt idx="78">
                  <c:v>41.502549999999985</c:v>
                </c:pt>
                <c:pt idx="79">
                  <c:v>42.307549999999985</c:v>
                </c:pt>
                <c:pt idx="80">
                  <c:v>37.307549999999985</c:v>
                </c:pt>
                <c:pt idx="81">
                  <c:v>33.307549999999985</c:v>
                </c:pt>
                <c:pt idx="82">
                  <c:v>32.307549999999985</c:v>
                </c:pt>
                <c:pt idx="83">
                  <c:v>30.807549999999985</c:v>
                </c:pt>
                <c:pt idx="84">
                  <c:v>31.507549999999984</c:v>
                </c:pt>
                <c:pt idx="85">
                  <c:v>31.007549999999984</c:v>
                </c:pt>
                <c:pt idx="86">
                  <c:v>30.007549999999984</c:v>
                </c:pt>
                <c:pt idx="87">
                  <c:v>32.707549999999983</c:v>
                </c:pt>
                <c:pt idx="88">
                  <c:v>31.707549999999983</c:v>
                </c:pt>
                <c:pt idx="89">
                  <c:v>33.307549999999985</c:v>
                </c:pt>
                <c:pt idx="90">
                  <c:v>31.307549999999985</c:v>
                </c:pt>
                <c:pt idx="91">
                  <c:v>32.557549999999985</c:v>
                </c:pt>
                <c:pt idx="92">
                  <c:v>38.737549999999985</c:v>
                </c:pt>
                <c:pt idx="93">
                  <c:v>40.252549999999985</c:v>
                </c:pt>
                <c:pt idx="94">
                  <c:v>44.332549999999983</c:v>
                </c:pt>
                <c:pt idx="95">
                  <c:v>45.582549999999983</c:v>
                </c:pt>
                <c:pt idx="96">
                  <c:v>46.692799999999984</c:v>
                </c:pt>
                <c:pt idx="97">
                  <c:v>49.692799999999984</c:v>
                </c:pt>
                <c:pt idx="98">
                  <c:v>50.532799999999988</c:v>
                </c:pt>
                <c:pt idx="99">
                  <c:v>50.032799999999988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 der Tipps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Einheiten Gewinn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1847851</xdr:colOff>
      <xdr:row>101</xdr:row>
      <xdr:rowOff>152400</xdr:rowOff>
    </xdr:from>
    <xdr:to>
      <xdr:col>13</xdr:col>
      <xdr:colOff>419100</xdr:colOff>
      <xdr:row>137</xdr:row>
      <xdr:rowOff>19050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01"/>
  <sheetViews>
    <sheetView tabSelected="1" topLeftCell="A88" zoomScaleNormal="100" workbookViewId="0">
      <selection activeCell="P106" sqref="P106"/>
    </sheetView>
  </sheetViews>
  <sheetFormatPr baseColWidth="10" defaultColWidth="11.5703125" defaultRowHeight="15" x14ac:dyDescent="0.25"/>
  <cols>
    <col min="1" max="1" width="9.140625" style="1" customWidth="1"/>
    <col min="2" max="2" width="10.140625" style="1" customWidth="1"/>
    <col min="3" max="3" width="33.140625" style="1" customWidth="1"/>
    <col min="4" max="4" width="18.42578125" style="1" customWidth="1"/>
    <col min="5" max="5" width="6.42578125" style="1" customWidth="1"/>
    <col min="6" max="6" width="19" style="1" customWidth="1"/>
    <col min="7" max="8" width="9.28515625" style="1" customWidth="1"/>
    <col min="9" max="9" width="9.140625" style="1" customWidth="1"/>
    <col min="10" max="10" width="12.7109375" style="1" customWidth="1"/>
    <col min="11" max="11" width="12.5703125" style="1" customWidth="1"/>
    <col min="12" max="245" width="9.140625" style="2" customWidth="1"/>
  </cols>
  <sheetData>
    <row r="1" spans="1:245" s="24" customFormat="1" ht="12.75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21</v>
      </c>
      <c r="F1" s="16" t="s">
        <v>4</v>
      </c>
      <c r="G1" s="16" t="s">
        <v>24</v>
      </c>
      <c r="H1" s="16" t="s">
        <v>5</v>
      </c>
      <c r="I1" s="16"/>
      <c r="J1" s="17" t="s">
        <v>6</v>
      </c>
      <c r="K1" s="17"/>
      <c r="L1" s="17" t="s">
        <v>18</v>
      </c>
      <c r="M1" s="16" t="s">
        <v>7</v>
      </c>
      <c r="N1" s="16" t="s">
        <v>22</v>
      </c>
      <c r="O1" s="16" t="s">
        <v>8</v>
      </c>
      <c r="P1" s="16" t="s">
        <v>9</v>
      </c>
      <c r="Q1" s="16" t="s">
        <v>19</v>
      </c>
      <c r="R1" s="27" t="s">
        <v>10</v>
      </c>
      <c r="S1" s="28" t="s">
        <v>11</v>
      </c>
      <c r="T1" s="29" t="s">
        <v>12</v>
      </c>
      <c r="U1" s="21" t="s">
        <v>13</v>
      </c>
      <c r="V1" s="22" t="s">
        <v>20</v>
      </c>
      <c r="W1" s="23" t="s">
        <v>21</v>
      </c>
    </row>
    <row r="2" spans="1:245" s="24" customFormat="1" ht="12.75" x14ac:dyDescent="0.2">
      <c r="A2" s="16"/>
      <c r="B2" s="16"/>
      <c r="C2" s="16"/>
      <c r="D2" s="16"/>
      <c r="E2" s="16"/>
      <c r="F2" s="16"/>
      <c r="G2" s="16"/>
      <c r="H2" s="16"/>
      <c r="I2" s="16"/>
      <c r="J2" s="17"/>
      <c r="K2" s="17"/>
      <c r="L2" s="17"/>
      <c r="M2" s="16"/>
      <c r="N2" s="16"/>
      <c r="O2" s="16"/>
      <c r="P2" s="16"/>
      <c r="Q2" s="16"/>
      <c r="R2" s="18">
        <v>0</v>
      </c>
      <c r="S2" s="19"/>
      <c r="T2" s="20"/>
      <c r="U2" s="21"/>
      <c r="V2" s="26"/>
      <c r="W2" s="26"/>
    </row>
    <row r="3" spans="1:245" ht="29.25" customHeight="1" x14ac:dyDescent="0.2">
      <c r="A3" s="3">
        <v>1</v>
      </c>
      <c r="B3" s="4">
        <v>43040</v>
      </c>
      <c r="C3" s="3" t="s">
        <v>51</v>
      </c>
      <c r="D3" s="3" t="s">
        <v>46</v>
      </c>
      <c r="E3" s="3">
        <v>2</v>
      </c>
      <c r="F3" s="3" t="s">
        <v>52</v>
      </c>
      <c r="G3" s="3" t="s">
        <v>28</v>
      </c>
      <c r="H3" s="3" t="s">
        <v>31</v>
      </c>
      <c r="I3" s="3" t="s">
        <v>14</v>
      </c>
      <c r="J3" s="15" t="s">
        <v>53</v>
      </c>
      <c r="K3" s="30" t="s">
        <v>41</v>
      </c>
      <c r="L3" s="6" t="s">
        <v>16</v>
      </c>
      <c r="M3" s="8">
        <v>2.04</v>
      </c>
      <c r="N3" s="8">
        <v>1.5</v>
      </c>
      <c r="O3" s="9" t="s">
        <v>15</v>
      </c>
      <c r="P3" s="8">
        <f>N3</f>
        <v>1.5</v>
      </c>
      <c r="Q3" s="25">
        <f t="shared" ref="Q3:Q19" si="0">IF(AND(L3="1",O3="ja"),(N3*M3*0.95)-N3,IF(AND(L3="1",O3="nein"),N3*M3-N3,-N3))</f>
        <v>-1.5</v>
      </c>
      <c r="R3" s="10">
        <f>Q3</f>
        <v>-1.5</v>
      </c>
      <c r="S3" s="11">
        <f t="shared" ref="S3:S19" si="1">P3+R3</f>
        <v>0</v>
      </c>
      <c r="T3" s="12">
        <f t="shared" ref="T3:T19" si="2">V3/W3</f>
        <v>0</v>
      </c>
      <c r="U3" s="13">
        <f t="shared" ref="U3:U19" si="3">((S3-P3)/P3)*100%</f>
        <v>-1</v>
      </c>
      <c r="V3" s="14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4.25" customHeight="1" x14ac:dyDescent="0.2">
      <c r="A4" s="3">
        <v>2</v>
      </c>
      <c r="B4" s="4">
        <v>43040</v>
      </c>
      <c r="C4" s="3" t="s">
        <v>54</v>
      </c>
      <c r="D4" s="3" t="s">
        <v>46</v>
      </c>
      <c r="E4" s="3">
        <v>1</v>
      </c>
      <c r="F4" s="3">
        <v>1</v>
      </c>
      <c r="G4" s="3" t="s">
        <v>25</v>
      </c>
      <c r="H4" s="3" t="s">
        <v>39</v>
      </c>
      <c r="I4" s="3" t="s">
        <v>14</v>
      </c>
      <c r="J4" s="15" t="s">
        <v>43</v>
      </c>
      <c r="K4" s="30"/>
      <c r="L4" s="6" t="s">
        <v>17</v>
      </c>
      <c r="M4" s="8">
        <v>2.15</v>
      </c>
      <c r="N4" s="8">
        <v>2.5</v>
      </c>
      <c r="O4" s="9" t="s">
        <v>15</v>
      </c>
      <c r="P4" s="8">
        <f>P3+N4</f>
        <v>4</v>
      </c>
      <c r="Q4" s="33">
        <f t="shared" si="0"/>
        <v>2.875</v>
      </c>
      <c r="R4" s="10">
        <f>R3+Q4</f>
        <v>1.375</v>
      </c>
      <c r="S4" s="11">
        <f t="shared" si="1"/>
        <v>5.375</v>
      </c>
      <c r="T4" s="12">
        <f t="shared" si="2"/>
        <v>0.5</v>
      </c>
      <c r="U4" s="13">
        <f t="shared" si="3"/>
        <v>0.34375</v>
      </c>
      <c r="V4" s="1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8.5" customHeight="1" x14ac:dyDescent="0.2">
      <c r="A5" s="3">
        <v>3</v>
      </c>
      <c r="B5" s="4">
        <v>43040</v>
      </c>
      <c r="C5" s="3" t="s">
        <v>55</v>
      </c>
      <c r="D5" s="3" t="s">
        <v>50</v>
      </c>
      <c r="E5" s="3">
        <v>2</v>
      </c>
      <c r="F5" s="3" t="s">
        <v>56</v>
      </c>
      <c r="G5" s="3" t="s">
        <v>139</v>
      </c>
      <c r="H5" s="3" t="s">
        <v>39</v>
      </c>
      <c r="I5" s="3" t="s">
        <v>14</v>
      </c>
      <c r="J5" s="5" t="s">
        <v>57</v>
      </c>
      <c r="K5" s="30" t="s">
        <v>58</v>
      </c>
      <c r="L5" s="6" t="s">
        <v>16</v>
      </c>
      <c r="M5" s="7">
        <v>2.1</v>
      </c>
      <c r="N5" s="8">
        <v>2</v>
      </c>
      <c r="O5" s="9" t="s">
        <v>15</v>
      </c>
      <c r="P5" s="8">
        <f>P4+N5</f>
        <v>6</v>
      </c>
      <c r="Q5" s="25">
        <f t="shared" si="0"/>
        <v>-2</v>
      </c>
      <c r="R5" s="10">
        <f>R4+Q5</f>
        <v>-0.625</v>
      </c>
      <c r="S5" s="11">
        <f t="shared" si="1"/>
        <v>5.375</v>
      </c>
      <c r="T5" s="12">
        <f t="shared" si="2"/>
        <v>0.33333333333333331</v>
      </c>
      <c r="U5" s="13">
        <f t="shared" si="3"/>
        <v>-0.10416666666666667</v>
      </c>
      <c r="V5" s="14">
        <f>COUNTIF($L$2:L5,1)</f>
        <v>1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7.25" customHeight="1" x14ac:dyDescent="0.2">
      <c r="A6" s="3">
        <v>4</v>
      </c>
      <c r="B6" s="4">
        <v>43040</v>
      </c>
      <c r="C6" s="3" t="s">
        <v>54</v>
      </c>
      <c r="D6" s="3" t="s">
        <v>46</v>
      </c>
      <c r="E6" s="3">
        <v>1</v>
      </c>
      <c r="F6" s="3" t="s">
        <v>59</v>
      </c>
      <c r="G6" s="3" t="s">
        <v>26</v>
      </c>
      <c r="H6" s="3" t="s">
        <v>37</v>
      </c>
      <c r="I6" s="3" t="s">
        <v>14</v>
      </c>
      <c r="J6" s="5" t="s">
        <v>15</v>
      </c>
      <c r="K6" s="30"/>
      <c r="L6" s="6" t="s">
        <v>16</v>
      </c>
      <c r="M6" s="7">
        <v>2.6</v>
      </c>
      <c r="N6" s="8">
        <v>1</v>
      </c>
      <c r="O6" s="9" t="s">
        <v>15</v>
      </c>
      <c r="P6" s="8">
        <f t="shared" ref="P6:P19" si="4">P5+N6</f>
        <v>7</v>
      </c>
      <c r="Q6" s="32">
        <f t="shared" si="0"/>
        <v>-1</v>
      </c>
      <c r="R6" s="10">
        <f t="shared" ref="R6:R19" si="5">R5+Q6</f>
        <v>-1.625</v>
      </c>
      <c r="S6" s="11">
        <f t="shared" si="1"/>
        <v>5.375</v>
      </c>
      <c r="T6" s="12">
        <f t="shared" si="2"/>
        <v>0.25</v>
      </c>
      <c r="U6" s="13">
        <f t="shared" si="3"/>
        <v>-0.23214285714285715</v>
      </c>
      <c r="V6" s="14">
        <f>COUNTIF($L$2:L6,1)</f>
        <v>1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2.75" x14ac:dyDescent="0.2">
      <c r="A7" s="3">
        <v>5</v>
      </c>
      <c r="B7" s="4">
        <v>43040</v>
      </c>
      <c r="C7" s="3" t="s">
        <v>60</v>
      </c>
      <c r="D7" s="3" t="s">
        <v>46</v>
      </c>
      <c r="E7" s="3">
        <v>1</v>
      </c>
      <c r="F7" s="3" t="s">
        <v>48</v>
      </c>
      <c r="G7" s="3" t="s">
        <v>25</v>
      </c>
      <c r="H7" s="3" t="s">
        <v>29</v>
      </c>
      <c r="I7" s="3" t="s">
        <v>30</v>
      </c>
      <c r="J7" s="15" t="s">
        <v>36</v>
      </c>
      <c r="K7" s="30"/>
      <c r="L7" s="6" t="s">
        <v>17</v>
      </c>
      <c r="M7" s="7">
        <v>3.4</v>
      </c>
      <c r="N7" s="8">
        <v>0.5</v>
      </c>
      <c r="O7" s="9" t="s">
        <v>23</v>
      </c>
      <c r="P7" s="8">
        <f t="shared" si="4"/>
        <v>7.5</v>
      </c>
      <c r="Q7" s="31">
        <f t="shared" si="0"/>
        <v>1.115</v>
      </c>
      <c r="R7" s="10">
        <f t="shared" si="5"/>
        <v>-0.51</v>
      </c>
      <c r="S7" s="11">
        <f t="shared" si="1"/>
        <v>6.99</v>
      </c>
      <c r="T7" s="12">
        <f t="shared" si="2"/>
        <v>0.4</v>
      </c>
      <c r="U7" s="13">
        <f t="shared" si="3"/>
        <v>-6.7999999999999977E-2</v>
      </c>
      <c r="V7" s="14">
        <f>COUNTIF($L$2:L7,1)</f>
        <v>2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5.75" customHeight="1" x14ac:dyDescent="0.2">
      <c r="A8" s="3">
        <v>6</v>
      </c>
      <c r="B8" s="4">
        <v>43041</v>
      </c>
      <c r="C8" s="3" t="s">
        <v>61</v>
      </c>
      <c r="D8" s="3" t="s">
        <v>47</v>
      </c>
      <c r="E8" s="3">
        <v>1</v>
      </c>
      <c r="F8" s="3" t="s">
        <v>35</v>
      </c>
      <c r="G8" s="3" t="s">
        <v>25</v>
      </c>
      <c r="H8" s="3" t="s">
        <v>39</v>
      </c>
      <c r="I8" s="3" t="s">
        <v>14</v>
      </c>
      <c r="J8" s="5" t="s">
        <v>62</v>
      </c>
      <c r="K8" s="30"/>
      <c r="L8" s="6" t="s">
        <v>16</v>
      </c>
      <c r="M8" s="7">
        <v>2</v>
      </c>
      <c r="N8" s="8">
        <v>1</v>
      </c>
      <c r="O8" s="9" t="s">
        <v>15</v>
      </c>
      <c r="P8" s="8">
        <f t="shared" si="4"/>
        <v>8.5</v>
      </c>
      <c r="Q8" s="32">
        <f t="shared" si="0"/>
        <v>-1</v>
      </c>
      <c r="R8" s="10">
        <f t="shared" si="5"/>
        <v>-1.51</v>
      </c>
      <c r="S8" s="11">
        <f t="shared" si="1"/>
        <v>6.99</v>
      </c>
      <c r="T8" s="12">
        <f t="shared" si="2"/>
        <v>0.33333333333333331</v>
      </c>
      <c r="U8" s="13">
        <f t="shared" si="3"/>
        <v>-0.17764705882352938</v>
      </c>
      <c r="V8" s="14">
        <f>COUNTIF($L$2:L8,1)</f>
        <v>2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25.5" x14ac:dyDescent="0.2">
      <c r="A9" s="3">
        <v>7</v>
      </c>
      <c r="B9" s="4">
        <v>43043</v>
      </c>
      <c r="C9" s="3" t="s">
        <v>63</v>
      </c>
      <c r="D9" s="3" t="s">
        <v>32</v>
      </c>
      <c r="E9" s="3">
        <v>2</v>
      </c>
      <c r="F9" s="3" t="s">
        <v>33</v>
      </c>
      <c r="G9" s="3" t="s">
        <v>26</v>
      </c>
      <c r="H9" s="3" t="s">
        <v>31</v>
      </c>
      <c r="I9" s="3" t="s">
        <v>14</v>
      </c>
      <c r="J9" s="15" t="s">
        <v>64</v>
      </c>
      <c r="K9" s="30"/>
      <c r="L9" s="6" t="s">
        <v>17</v>
      </c>
      <c r="M9" s="7">
        <v>1.843</v>
      </c>
      <c r="N9" s="8">
        <v>5</v>
      </c>
      <c r="O9" s="9" t="s">
        <v>15</v>
      </c>
      <c r="P9" s="8">
        <f t="shared" si="4"/>
        <v>13.5</v>
      </c>
      <c r="Q9" s="31">
        <f t="shared" si="0"/>
        <v>4.2149999999999999</v>
      </c>
      <c r="R9" s="10">
        <f t="shared" si="5"/>
        <v>2.7050000000000001</v>
      </c>
      <c r="S9" s="11">
        <f t="shared" si="1"/>
        <v>16.204999999999998</v>
      </c>
      <c r="T9" s="12">
        <f t="shared" si="2"/>
        <v>0.42857142857142855</v>
      </c>
      <c r="U9" s="13">
        <f t="shared" si="3"/>
        <v>0.20037037037037025</v>
      </c>
      <c r="V9" s="14">
        <f>COUNTIF($L$2:L9,1)</f>
        <v>3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6.5" customHeight="1" x14ac:dyDescent="0.2">
      <c r="A10" s="3">
        <v>8</v>
      </c>
      <c r="B10" s="4">
        <v>43043</v>
      </c>
      <c r="C10" s="3" t="s">
        <v>65</v>
      </c>
      <c r="D10" s="3" t="s">
        <v>32</v>
      </c>
      <c r="E10" s="3">
        <v>1</v>
      </c>
      <c r="F10" s="3" t="s">
        <v>66</v>
      </c>
      <c r="G10" s="3" t="s">
        <v>25</v>
      </c>
      <c r="H10" s="3" t="s">
        <v>37</v>
      </c>
      <c r="I10" s="3" t="s">
        <v>14</v>
      </c>
      <c r="J10" s="15" t="s">
        <v>38</v>
      </c>
      <c r="K10" s="30"/>
      <c r="L10" s="6" t="s">
        <v>17</v>
      </c>
      <c r="M10" s="7">
        <v>1.85</v>
      </c>
      <c r="N10" s="8">
        <v>6</v>
      </c>
      <c r="O10" s="9" t="s">
        <v>23</v>
      </c>
      <c r="P10" s="8">
        <f t="shared" si="4"/>
        <v>19.5</v>
      </c>
      <c r="Q10" s="31">
        <f t="shared" si="0"/>
        <v>4.5450000000000017</v>
      </c>
      <c r="R10" s="10">
        <f t="shared" si="5"/>
        <v>7.2500000000000018</v>
      </c>
      <c r="S10" s="11">
        <f t="shared" si="1"/>
        <v>26.75</v>
      </c>
      <c r="T10" s="12">
        <f t="shared" si="2"/>
        <v>0.5</v>
      </c>
      <c r="U10" s="13">
        <f t="shared" si="3"/>
        <v>0.37179487179487181</v>
      </c>
      <c r="V10" s="14">
        <f>COUNTIF($L$2:L10,1)</f>
        <v>4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6.5" customHeight="1" x14ac:dyDescent="0.2">
      <c r="A11" s="3">
        <v>9</v>
      </c>
      <c r="B11" s="4">
        <v>43043</v>
      </c>
      <c r="C11" s="3" t="s">
        <v>65</v>
      </c>
      <c r="D11" s="3" t="s">
        <v>32</v>
      </c>
      <c r="E11" s="3">
        <v>1</v>
      </c>
      <c r="F11" s="3" t="s">
        <v>67</v>
      </c>
      <c r="G11" s="3" t="s">
        <v>25</v>
      </c>
      <c r="H11" s="3" t="s">
        <v>37</v>
      </c>
      <c r="I11" s="3" t="s">
        <v>14</v>
      </c>
      <c r="J11" s="15" t="s">
        <v>38</v>
      </c>
      <c r="K11" s="30"/>
      <c r="L11" s="6" t="s">
        <v>17</v>
      </c>
      <c r="M11" s="7">
        <v>3.25</v>
      </c>
      <c r="N11" s="8">
        <v>2</v>
      </c>
      <c r="O11" s="9" t="s">
        <v>23</v>
      </c>
      <c r="P11" s="8">
        <f t="shared" si="4"/>
        <v>21.5</v>
      </c>
      <c r="Q11" s="31">
        <f t="shared" si="0"/>
        <v>4.1749999999999998</v>
      </c>
      <c r="R11" s="10">
        <f t="shared" si="5"/>
        <v>11.425000000000001</v>
      </c>
      <c r="S11" s="11">
        <f t="shared" si="1"/>
        <v>32.924999999999997</v>
      </c>
      <c r="T11" s="12">
        <f t="shared" si="2"/>
        <v>0.55555555555555558</v>
      </c>
      <c r="U11" s="13">
        <f t="shared" si="3"/>
        <v>0.53139534883720918</v>
      </c>
      <c r="V11" s="14">
        <f>COUNTIF($L$2:L11,1)</f>
        <v>5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6.5" customHeight="1" x14ac:dyDescent="0.2">
      <c r="A12" s="3">
        <v>10</v>
      </c>
      <c r="B12" s="4">
        <v>43043</v>
      </c>
      <c r="C12" s="3" t="s">
        <v>68</v>
      </c>
      <c r="D12" s="3" t="s">
        <v>32</v>
      </c>
      <c r="E12" s="3">
        <v>1</v>
      </c>
      <c r="F12" s="3">
        <v>1</v>
      </c>
      <c r="G12" s="3" t="s">
        <v>25</v>
      </c>
      <c r="H12" s="3" t="s">
        <v>39</v>
      </c>
      <c r="I12" s="3" t="s">
        <v>14</v>
      </c>
      <c r="J12" s="5" t="s">
        <v>40</v>
      </c>
      <c r="K12" s="30"/>
      <c r="L12" s="6" t="s">
        <v>16</v>
      </c>
      <c r="M12" s="7">
        <v>2.0499999999999998</v>
      </c>
      <c r="N12" s="8">
        <v>1</v>
      </c>
      <c r="O12" s="9" t="s">
        <v>15</v>
      </c>
      <c r="P12" s="8">
        <f t="shared" si="4"/>
        <v>22.5</v>
      </c>
      <c r="Q12" s="32">
        <f t="shared" si="0"/>
        <v>-1</v>
      </c>
      <c r="R12" s="10">
        <f t="shared" si="5"/>
        <v>10.425000000000001</v>
      </c>
      <c r="S12" s="11">
        <f t="shared" si="1"/>
        <v>32.924999999999997</v>
      </c>
      <c r="T12" s="12">
        <f t="shared" si="2"/>
        <v>0.5</v>
      </c>
      <c r="U12" s="13">
        <f t="shared" si="3"/>
        <v>0.46333333333333321</v>
      </c>
      <c r="V12" s="14">
        <f>COUNTIF($L$2:L12,1)</f>
        <v>5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5.75" customHeight="1" x14ac:dyDescent="0.2">
      <c r="A13" s="3">
        <v>11</v>
      </c>
      <c r="B13" s="4">
        <v>43043</v>
      </c>
      <c r="C13" s="3" t="s">
        <v>69</v>
      </c>
      <c r="D13" s="3" t="s">
        <v>32</v>
      </c>
      <c r="E13" s="3">
        <v>1</v>
      </c>
      <c r="F13" s="3">
        <v>1</v>
      </c>
      <c r="G13" s="3" t="s">
        <v>25</v>
      </c>
      <c r="H13" s="3" t="s">
        <v>39</v>
      </c>
      <c r="I13" s="3" t="s">
        <v>14</v>
      </c>
      <c r="J13" s="15" t="s">
        <v>43</v>
      </c>
      <c r="K13" s="30"/>
      <c r="L13" s="6" t="s">
        <v>17</v>
      </c>
      <c r="M13" s="7">
        <v>1.9</v>
      </c>
      <c r="N13" s="8">
        <v>2.5</v>
      </c>
      <c r="O13" s="9" t="s">
        <v>15</v>
      </c>
      <c r="P13" s="8">
        <f t="shared" si="4"/>
        <v>25</v>
      </c>
      <c r="Q13" s="31">
        <f t="shared" si="0"/>
        <v>2.25</v>
      </c>
      <c r="R13" s="10">
        <f t="shared" si="5"/>
        <v>12.675000000000001</v>
      </c>
      <c r="S13" s="11">
        <f t="shared" si="1"/>
        <v>37.674999999999997</v>
      </c>
      <c r="T13" s="12">
        <f t="shared" si="2"/>
        <v>0.54545454545454541</v>
      </c>
      <c r="U13" s="13">
        <f t="shared" si="3"/>
        <v>0.5069999999999999</v>
      </c>
      <c r="V13" s="14">
        <f>COUNTIF($L$2:L13,1)</f>
        <v>6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2.75" x14ac:dyDescent="0.2">
      <c r="A14" s="3">
        <v>12</v>
      </c>
      <c r="B14" s="4">
        <v>43043</v>
      </c>
      <c r="C14" s="3" t="s">
        <v>70</v>
      </c>
      <c r="D14" s="3" t="s">
        <v>45</v>
      </c>
      <c r="E14" s="3">
        <v>1</v>
      </c>
      <c r="F14" s="3" t="s">
        <v>71</v>
      </c>
      <c r="G14" s="3" t="s">
        <v>28</v>
      </c>
      <c r="H14" s="3" t="s">
        <v>31</v>
      </c>
      <c r="I14" s="3" t="s">
        <v>30</v>
      </c>
      <c r="J14" s="15" t="s">
        <v>72</v>
      </c>
      <c r="K14" s="30"/>
      <c r="L14" s="6" t="s">
        <v>17</v>
      </c>
      <c r="M14" s="7">
        <v>1.76</v>
      </c>
      <c r="N14" s="8">
        <v>1.5</v>
      </c>
      <c r="O14" s="9" t="s">
        <v>15</v>
      </c>
      <c r="P14" s="8">
        <f t="shared" si="4"/>
        <v>26.5</v>
      </c>
      <c r="Q14" s="31">
        <f t="shared" si="0"/>
        <v>1.1400000000000001</v>
      </c>
      <c r="R14" s="10">
        <f t="shared" si="5"/>
        <v>13.815000000000001</v>
      </c>
      <c r="S14" s="11">
        <f t="shared" si="1"/>
        <v>40.314999999999998</v>
      </c>
      <c r="T14" s="12">
        <f t="shared" si="2"/>
        <v>0.58333333333333337</v>
      </c>
      <c r="U14" s="13">
        <f t="shared" si="3"/>
        <v>0.52132075471698103</v>
      </c>
      <c r="V14" s="14">
        <f>COUNTIF($L$2:L14,1)</f>
        <v>7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7.25" customHeight="1" x14ac:dyDescent="0.2">
      <c r="A15" s="3">
        <v>13</v>
      </c>
      <c r="B15" s="4">
        <v>43043</v>
      </c>
      <c r="C15" s="3" t="s">
        <v>73</v>
      </c>
      <c r="D15" s="3" t="s">
        <v>27</v>
      </c>
      <c r="E15" s="3">
        <v>1</v>
      </c>
      <c r="F15" s="3">
        <v>1</v>
      </c>
      <c r="G15" s="3" t="s">
        <v>25</v>
      </c>
      <c r="H15" s="3" t="s">
        <v>39</v>
      </c>
      <c r="I15" s="3" t="s">
        <v>14</v>
      </c>
      <c r="J15" s="5" t="s">
        <v>49</v>
      </c>
      <c r="K15" s="30"/>
      <c r="L15" s="6" t="s">
        <v>16</v>
      </c>
      <c r="M15" s="7">
        <v>1.8</v>
      </c>
      <c r="N15" s="8">
        <v>1.5</v>
      </c>
      <c r="O15" s="9" t="s">
        <v>15</v>
      </c>
      <c r="P15" s="8">
        <f t="shared" si="4"/>
        <v>28</v>
      </c>
      <c r="Q15" s="32">
        <f t="shared" si="0"/>
        <v>-1.5</v>
      </c>
      <c r="R15" s="10">
        <f t="shared" si="5"/>
        <v>12.315000000000001</v>
      </c>
      <c r="S15" s="11">
        <f t="shared" si="1"/>
        <v>40.314999999999998</v>
      </c>
      <c r="T15" s="12">
        <f t="shared" si="2"/>
        <v>0.53846153846153844</v>
      </c>
      <c r="U15" s="13">
        <f t="shared" si="3"/>
        <v>0.43982142857142847</v>
      </c>
      <c r="V15" s="14">
        <f>COUNTIF($L$2:L15,1)</f>
        <v>7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25.5" x14ac:dyDescent="0.2">
      <c r="A16" s="3">
        <v>14</v>
      </c>
      <c r="B16" s="4">
        <v>43043</v>
      </c>
      <c r="C16" s="3" t="s">
        <v>74</v>
      </c>
      <c r="D16" s="3" t="s">
        <v>50</v>
      </c>
      <c r="E16" s="3">
        <v>2</v>
      </c>
      <c r="F16" s="3" t="s">
        <v>75</v>
      </c>
      <c r="G16" s="3" t="s">
        <v>139</v>
      </c>
      <c r="H16" s="3" t="s">
        <v>39</v>
      </c>
      <c r="I16" s="3" t="s">
        <v>14</v>
      </c>
      <c r="J16" s="15" t="s">
        <v>76</v>
      </c>
      <c r="K16" s="30"/>
      <c r="L16" s="6" t="s">
        <v>17</v>
      </c>
      <c r="M16" s="7">
        <v>2.0299999999999998</v>
      </c>
      <c r="N16" s="8">
        <v>2</v>
      </c>
      <c r="O16" s="9" t="s">
        <v>15</v>
      </c>
      <c r="P16" s="8">
        <f t="shared" si="4"/>
        <v>30</v>
      </c>
      <c r="Q16" s="31">
        <f t="shared" si="0"/>
        <v>2.0599999999999996</v>
      </c>
      <c r="R16" s="10">
        <f t="shared" si="5"/>
        <v>14.375</v>
      </c>
      <c r="S16" s="11">
        <f t="shared" si="1"/>
        <v>44.375</v>
      </c>
      <c r="T16" s="12">
        <f t="shared" si="2"/>
        <v>0.5714285714285714</v>
      </c>
      <c r="U16" s="13">
        <f t="shared" si="3"/>
        <v>0.47916666666666669</v>
      </c>
      <c r="V16" s="14">
        <f>COUNTIF($L$2:L16,1)</f>
        <v>8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5" customHeight="1" x14ac:dyDescent="0.2">
      <c r="A17" s="3">
        <v>15</v>
      </c>
      <c r="B17" s="4">
        <v>43043</v>
      </c>
      <c r="C17" s="3" t="s">
        <v>77</v>
      </c>
      <c r="D17" s="3" t="s">
        <v>32</v>
      </c>
      <c r="E17" s="3">
        <v>1</v>
      </c>
      <c r="F17" s="3">
        <v>1</v>
      </c>
      <c r="G17" s="3" t="s">
        <v>26</v>
      </c>
      <c r="H17" s="3" t="s">
        <v>39</v>
      </c>
      <c r="I17" s="3" t="s">
        <v>14</v>
      </c>
      <c r="J17" s="15" t="s">
        <v>38</v>
      </c>
      <c r="K17" s="30"/>
      <c r="L17" s="6" t="s">
        <v>17</v>
      </c>
      <c r="M17" s="7">
        <v>2.15</v>
      </c>
      <c r="N17" s="8">
        <v>1.5</v>
      </c>
      <c r="O17" s="9" t="s">
        <v>15</v>
      </c>
      <c r="P17" s="8">
        <f t="shared" si="4"/>
        <v>31.5</v>
      </c>
      <c r="Q17" s="31">
        <f t="shared" si="0"/>
        <v>1.7249999999999996</v>
      </c>
      <c r="R17" s="10">
        <f t="shared" si="5"/>
        <v>16.100000000000001</v>
      </c>
      <c r="S17" s="11">
        <f t="shared" si="1"/>
        <v>47.6</v>
      </c>
      <c r="T17" s="12">
        <f t="shared" si="2"/>
        <v>0.6</v>
      </c>
      <c r="U17" s="13">
        <f t="shared" si="3"/>
        <v>0.51111111111111118</v>
      </c>
      <c r="V17" s="14">
        <f>COUNTIF($L$2:L17,1)</f>
        <v>9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25.5" x14ac:dyDescent="0.2">
      <c r="A18" s="3">
        <v>16</v>
      </c>
      <c r="B18" s="4">
        <v>43043</v>
      </c>
      <c r="C18" s="3" t="s">
        <v>78</v>
      </c>
      <c r="D18" s="3" t="s">
        <v>27</v>
      </c>
      <c r="E18" s="3">
        <v>2</v>
      </c>
      <c r="F18" s="3" t="s">
        <v>34</v>
      </c>
      <c r="G18" s="3" t="s">
        <v>28</v>
      </c>
      <c r="H18" s="3" t="s">
        <v>31</v>
      </c>
      <c r="I18" s="3" t="s">
        <v>14</v>
      </c>
      <c r="J18" s="15" t="s">
        <v>79</v>
      </c>
      <c r="K18" s="30"/>
      <c r="L18" s="6" t="s">
        <v>17</v>
      </c>
      <c r="M18" s="7">
        <v>4.3680000000000003</v>
      </c>
      <c r="N18" s="8">
        <v>0.5</v>
      </c>
      <c r="O18" s="9" t="s">
        <v>23</v>
      </c>
      <c r="P18" s="8">
        <f t="shared" si="4"/>
        <v>32</v>
      </c>
      <c r="Q18" s="31">
        <f t="shared" si="0"/>
        <v>1.5748000000000002</v>
      </c>
      <c r="R18" s="10">
        <f t="shared" si="5"/>
        <v>17.674800000000001</v>
      </c>
      <c r="S18" s="11">
        <f t="shared" si="1"/>
        <v>49.674800000000005</v>
      </c>
      <c r="T18" s="12">
        <f t="shared" si="2"/>
        <v>0.625</v>
      </c>
      <c r="U18" s="13">
        <f t="shared" si="3"/>
        <v>0.55233750000000015</v>
      </c>
      <c r="V18" s="14">
        <f>COUNTIF($L$2:L18,1)</f>
        <v>10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5.5" x14ac:dyDescent="0.2">
      <c r="A19" s="3">
        <v>17</v>
      </c>
      <c r="B19" s="4">
        <v>43043</v>
      </c>
      <c r="C19" s="3" t="s">
        <v>80</v>
      </c>
      <c r="D19" s="3" t="s">
        <v>42</v>
      </c>
      <c r="E19" s="3">
        <v>2</v>
      </c>
      <c r="F19" s="3" t="s">
        <v>81</v>
      </c>
      <c r="G19" s="3" t="s">
        <v>26</v>
      </c>
      <c r="H19" s="3" t="s">
        <v>29</v>
      </c>
      <c r="I19" s="3" t="s">
        <v>14</v>
      </c>
      <c r="J19" s="15" t="s">
        <v>82</v>
      </c>
      <c r="K19" s="30"/>
      <c r="L19" s="6" t="s">
        <v>17</v>
      </c>
      <c r="M19" s="7">
        <v>2.08</v>
      </c>
      <c r="N19" s="8">
        <v>1</v>
      </c>
      <c r="O19" s="9" t="s">
        <v>23</v>
      </c>
      <c r="P19" s="8">
        <f t="shared" si="4"/>
        <v>33</v>
      </c>
      <c r="Q19" s="31">
        <f t="shared" si="0"/>
        <v>0.97599999999999998</v>
      </c>
      <c r="R19" s="10">
        <f t="shared" si="5"/>
        <v>18.6508</v>
      </c>
      <c r="S19" s="11">
        <f t="shared" si="1"/>
        <v>51.650800000000004</v>
      </c>
      <c r="T19" s="12">
        <f t="shared" si="2"/>
        <v>0.6470588235294118</v>
      </c>
      <c r="U19" s="13">
        <f t="shared" si="3"/>
        <v>0.56517575757575766</v>
      </c>
      <c r="V19" s="14">
        <f>COUNTIF($L$2:L19,1)</f>
        <v>11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25.5" x14ac:dyDescent="0.2">
      <c r="A20" s="3">
        <v>18</v>
      </c>
      <c r="B20" s="4">
        <v>43044</v>
      </c>
      <c r="C20" s="3" t="s">
        <v>84</v>
      </c>
      <c r="D20" s="3" t="s">
        <v>32</v>
      </c>
      <c r="E20" s="3">
        <v>2</v>
      </c>
      <c r="F20" s="3" t="s">
        <v>85</v>
      </c>
      <c r="G20" s="3" t="s">
        <v>26</v>
      </c>
      <c r="H20" s="3" t="s">
        <v>39</v>
      </c>
      <c r="I20" s="3" t="s">
        <v>14</v>
      </c>
      <c r="J20" s="5" t="s">
        <v>86</v>
      </c>
      <c r="K20" s="30"/>
      <c r="L20" s="6" t="s">
        <v>16</v>
      </c>
      <c r="M20" s="7">
        <v>2.56</v>
      </c>
      <c r="N20" s="8">
        <v>1</v>
      </c>
      <c r="O20" s="9" t="s">
        <v>15</v>
      </c>
      <c r="P20" s="8">
        <f t="shared" ref="P20:P83" si="6">P19+N20</f>
        <v>34</v>
      </c>
      <c r="Q20" s="32">
        <f t="shared" ref="Q20:Q83" si="7">IF(AND(L20="1",O20="ja"),(N20*M20*0.95)-N20,IF(AND(L20="1",O20="nein"),N20*M20-N20,-N20))</f>
        <v>-1</v>
      </c>
      <c r="R20" s="10">
        <f t="shared" ref="R20:R83" si="8">R19+Q20</f>
        <v>17.6508</v>
      </c>
      <c r="S20" s="11">
        <f t="shared" ref="S20:S83" si="9">P20+R20</f>
        <v>51.650800000000004</v>
      </c>
      <c r="T20" s="12">
        <f t="shared" ref="T20:T83" si="10">V20/W20</f>
        <v>0.61111111111111116</v>
      </c>
      <c r="U20" s="13">
        <f t="shared" ref="U20:U83" si="11">((S20-P20)/P20)*100%</f>
        <v>0.51914117647058833</v>
      </c>
      <c r="V20" s="14">
        <f>COUNTIF($L$2:L20,1)</f>
        <v>11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5.75" customHeight="1" x14ac:dyDescent="0.2">
      <c r="A21" s="3">
        <v>19</v>
      </c>
      <c r="B21" s="4">
        <v>43044</v>
      </c>
      <c r="C21" s="3" t="s">
        <v>87</v>
      </c>
      <c r="D21" s="3" t="s">
        <v>32</v>
      </c>
      <c r="E21" s="3">
        <v>1</v>
      </c>
      <c r="F21" s="3">
        <v>2</v>
      </c>
      <c r="G21" s="3" t="s">
        <v>25</v>
      </c>
      <c r="H21" s="3" t="s">
        <v>39</v>
      </c>
      <c r="I21" s="3" t="s">
        <v>14</v>
      </c>
      <c r="J21" s="5" t="s">
        <v>44</v>
      </c>
      <c r="K21" s="30"/>
      <c r="L21" s="6" t="s">
        <v>16</v>
      </c>
      <c r="M21" s="7">
        <v>2</v>
      </c>
      <c r="N21" s="8">
        <v>1</v>
      </c>
      <c r="O21" s="9" t="s">
        <v>15</v>
      </c>
      <c r="P21" s="8">
        <f t="shared" si="6"/>
        <v>35</v>
      </c>
      <c r="Q21" s="32">
        <f t="shared" si="7"/>
        <v>-1</v>
      </c>
      <c r="R21" s="10">
        <f t="shared" si="8"/>
        <v>16.6508</v>
      </c>
      <c r="S21" s="11">
        <f t="shared" si="9"/>
        <v>51.650800000000004</v>
      </c>
      <c r="T21" s="12">
        <f t="shared" si="10"/>
        <v>0.57894736842105265</v>
      </c>
      <c r="U21" s="13">
        <f t="shared" si="11"/>
        <v>0.47573714285714297</v>
      </c>
      <c r="V21" s="14">
        <f>COUNTIF($L$2:L21,1)</f>
        <v>11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5.75" customHeight="1" x14ac:dyDescent="0.2">
      <c r="A22" s="3">
        <v>20</v>
      </c>
      <c r="B22" s="4">
        <v>43044</v>
      </c>
      <c r="C22" s="3" t="s">
        <v>83</v>
      </c>
      <c r="D22" s="3" t="s">
        <v>32</v>
      </c>
      <c r="E22" s="3">
        <v>1</v>
      </c>
      <c r="F22" s="3">
        <v>1</v>
      </c>
      <c r="G22" s="3" t="s">
        <v>26</v>
      </c>
      <c r="H22" s="3" t="s">
        <v>29</v>
      </c>
      <c r="I22" s="3" t="s">
        <v>14</v>
      </c>
      <c r="J22" s="15" t="s">
        <v>38</v>
      </c>
      <c r="K22" s="30"/>
      <c r="L22" s="6" t="s">
        <v>17</v>
      </c>
      <c r="M22" s="7">
        <v>3.25</v>
      </c>
      <c r="N22" s="8">
        <v>1</v>
      </c>
      <c r="O22" s="9" t="s">
        <v>23</v>
      </c>
      <c r="P22" s="8">
        <f t="shared" si="6"/>
        <v>36</v>
      </c>
      <c r="Q22" s="31">
        <f t="shared" si="7"/>
        <v>2.0874999999999999</v>
      </c>
      <c r="R22" s="10">
        <f t="shared" si="8"/>
        <v>18.738299999999999</v>
      </c>
      <c r="S22" s="11">
        <f t="shared" si="9"/>
        <v>54.738299999999995</v>
      </c>
      <c r="T22" s="12">
        <f t="shared" si="10"/>
        <v>0.6</v>
      </c>
      <c r="U22" s="13">
        <f t="shared" si="11"/>
        <v>0.52050833333333324</v>
      </c>
      <c r="V22" s="14">
        <f>COUNTIF($L$2:L22,1)</f>
        <v>12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7.25" customHeight="1" x14ac:dyDescent="0.2">
      <c r="A23" s="3">
        <v>21</v>
      </c>
      <c r="B23" s="4">
        <v>43044</v>
      </c>
      <c r="C23" s="3" t="s">
        <v>88</v>
      </c>
      <c r="D23" s="3" t="s">
        <v>32</v>
      </c>
      <c r="E23" s="3">
        <v>1</v>
      </c>
      <c r="F23" s="3">
        <v>2</v>
      </c>
      <c r="G23" s="3" t="s">
        <v>25</v>
      </c>
      <c r="H23" s="3" t="s">
        <v>39</v>
      </c>
      <c r="I23" s="3" t="s">
        <v>14</v>
      </c>
      <c r="J23" s="5" t="s">
        <v>40</v>
      </c>
      <c r="K23" s="30"/>
      <c r="L23" s="6" t="s">
        <v>16</v>
      </c>
      <c r="M23" s="7">
        <v>2.4500000000000002</v>
      </c>
      <c r="N23" s="8">
        <v>2</v>
      </c>
      <c r="O23" s="9" t="s">
        <v>15</v>
      </c>
      <c r="P23" s="8">
        <f t="shared" si="6"/>
        <v>38</v>
      </c>
      <c r="Q23" s="32">
        <f t="shared" si="7"/>
        <v>-2</v>
      </c>
      <c r="R23" s="10">
        <f t="shared" si="8"/>
        <v>16.738299999999999</v>
      </c>
      <c r="S23" s="11">
        <f t="shared" si="9"/>
        <v>54.738299999999995</v>
      </c>
      <c r="T23" s="12">
        <f t="shared" si="10"/>
        <v>0.5714285714285714</v>
      </c>
      <c r="U23" s="13">
        <f t="shared" si="11"/>
        <v>0.44048157894736828</v>
      </c>
      <c r="V23" s="14">
        <f>COUNTIF($L$2:L23,1)</f>
        <v>12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5.5" x14ac:dyDescent="0.2">
      <c r="A24" s="3">
        <v>22</v>
      </c>
      <c r="B24" s="4">
        <v>43044</v>
      </c>
      <c r="C24" s="3" t="s">
        <v>89</v>
      </c>
      <c r="D24" s="3" t="s">
        <v>27</v>
      </c>
      <c r="E24" s="3">
        <v>2</v>
      </c>
      <c r="F24" s="3" t="s">
        <v>33</v>
      </c>
      <c r="G24" s="3" t="s">
        <v>26</v>
      </c>
      <c r="H24" s="3" t="s">
        <v>39</v>
      </c>
      <c r="I24" s="3" t="s">
        <v>30</v>
      </c>
      <c r="J24" s="15" t="s">
        <v>90</v>
      </c>
      <c r="K24" s="30"/>
      <c r="L24" s="6" t="s">
        <v>17</v>
      </c>
      <c r="M24" s="7">
        <v>2.17</v>
      </c>
      <c r="N24" s="8">
        <v>1</v>
      </c>
      <c r="O24" s="9" t="s">
        <v>15</v>
      </c>
      <c r="P24" s="8">
        <f t="shared" si="6"/>
        <v>39</v>
      </c>
      <c r="Q24" s="31">
        <f t="shared" si="7"/>
        <v>1.17</v>
      </c>
      <c r="R24" s="10">
        <f t="shared" si="8"/>
        <v>17.908299999999997</v>
      </c>
      <c r="S24" s="11">
        <f t="shared" si="9"/>
        <v>56.908299999999997</v>
      </c>
      <c r="T24" s="12">
        <f t="shared" si="10"/>
        <v>0.59090909090909094</v>
      </c>
      <c r="U24" s="13">
        <f t="shared" si="11"/>
        <v>0.45918717948717941</v>
      </c>
      <c r="V24" s="14">
        <f>COUNTIF($L$2:L24,1)</f>
        <v>13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38.25" x14ac:dyDescent="0.2">
      <c r="A25" s="3">
        <v>23</v>
      </c>
      <c r="B25" s="4">
        <v>43044</v>
      </c>
      <c r="C25" s="3" t="s">
        <v>91</v>
      </c>
      <c r="D25" s="3" t="s">
        <v>50</v>
      </c>
      <c r="E25" s="3">
        <v>3</v>
      </c>
      <c r="F25" s="3" t="s">
        <v>92</v>
      </c>
      <c r="G25" s="3" t="s">
        <v>139</v>
      </c>
      <c r="H25" s="3" t="s">
        <v>31</v>
      </c>
      <c r="I25" s="3" t="s">
        <v>14</v>
      </c>
      <c r="J25" s="15" t="s">
        <v>93</v>
      </c>
      <c r="K25" s="30" t="s">
        <v>94</v>
      </c>
      <c r="L25" s="6" t="s">
        <v>16</v>
      </c>
      <c r="M25" s="7">
        <v>2.3090000000000002</v>
      </c>
      <c r="N25" s="8">
        <v>1.5</v>
      </c>
      <c r="O25" s="9" t="s">
        <v>23</v>
      </c>
      <c r="P25" s="8">
        <f t="shared" si="6"/>
        <v>40.5</v>
      </c>
      <c r="Q25" s="32">
        <f t="shared" si="7"/>
        <v>-1.5</v>
      </c>
      <c r="R25" s="34">
        <f t="shared" si="8"/>
        <v>16.408299999999997</v>
      </c>
      <c r="S25" s="35">
        <f t="shared" si="9"/>
        <v>56.908299999999997</v>
      </c>
      <c r="T25" s="36">
        <f t="shared" si="10"/>
        <v>0.56521739130434778</v>
      </c>
      <c r="U25" s="13">
        <f t="shared" si="11"/>
        <v>0.40514320987654312</v>
      </c>
      <c r="V25" s="14">
        <f>COUNTIF($L$2:L25,1)</f>
        <v>13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5.75" customHeight="1" x14ac:dyDescent="0.2">
      <c r="A26" s="3">
        <v>24</v>
      </c>
      <c r="B26" s="4">
        <v>43046</v>
      </c>
      <c r="C26" s="3" t="s">
        <v>95</v>
      </c>
      <c r="D26" s="3" t="s">
        <v>45</v>
      </c>
      <c r="E26" s="3">
        <v>1</v>
      </c>
      <c r="F26" s="3" t="s">
        <v>96</v>
      </c>
      <c r="G26" s="3" t="s">
        <v>26</v>
      </c>
      <c r="H26" s="3" t="s">
        <v>31</v>
      </c>
      <c r="I26" s="3" t="s">
        <v>14</v>
      </c>
      <c r="J26" s="5" t="s">
        <v>97</v>
      </c>
      <c r="K26" s="30"/>
      <c r="L26" s="6" t="s">
        <v>16</v>
      </c>
      <c r="M26" s="7">
        <v>2.34</v>
      </c>
      <c r="N26" s="8">
        <v>1</v>
      </c>
      <c r="O26" s="9" t="s">
        <v>15</v>
      </c>
      <c r="P26" s="8">
        <f t="shared" si="6"/>
        <v>41.5</v>
      </c>
      <c r="Q26" s="32">
        <f t="shared" si="7"/>
        <v>-1</v>
      </c>
      <c r="R26" s="10">
        <f t="shared" si="8"/>
        <v>15.408299999999997</v>
      </c>
      <c r="S26" s="11">
        <f t="shared" si="9"/>
        <v>56.908299999999997</v>
      </c>
      <c r="T26" s="12">
        <f t="shared" si="10"/>
        <v>0.54166666666666663</v>
      </c>
      <c r="U26" s="13">
        <f t="shared" si="11"/>
        <v>0.37128433734939753</v>
      </c>
      <c r="V26" s="14">
        <f>COUNTIF($L$2:L26,1)</f>
        <v>13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5" customHeight="1" x14ac:dyDescent="0.2">
      <c r="A27" s="3">
        <v>25</v>
      </c>
      <c r="B27" s="4">
        <v>43046</v>
      </c>
      <c r="C27" s="3" t="s">
        <v>95</v>
      </c>
      <c r="D27" s="3" t="s">
        <v>45</v>
      </c>
      <c r="E27" s="3">
        <v>1</v>
      </c>
      <c r="F27" s="3" t="s">
        <v>98</v>
      </c>
      <c r="G27" s="3" t="s">
        <v>26</v>
      </c>
      <c r="H27" s="3" t="s">
        <v>29</v>
      </c>
      <c r="I27" s="3" t="s">
        <v>14</v>
      </c>
      <c r="J27" s="5" t="s">
        <v>99</v>
      </c>
      <c r="K27" s="30"/>
      <c r="L27" s="6" t="s">
        <v>16</v>
      </c>
      <c r="M27" s="7">
        <v>2.2000000000000002</v>
      </c>
      <c r="N27" s="8">
        <v>1</v>
      </c>
      <c r="O27" s="9" t="s">
        <v>23</v>
      </c>
      <c r="P27" s="8">
        <f t="shared" si="6"/>
        <v>42.5</v>
      </c>
      <c r="Q27" s="32">
        <f t="shared" si="7"/>
        <v>-1</v>
      </c>
      <c r="R27" s="10">
        <f t="shared" si="8"/>
        <v>14.408299999999997</v>
      </c>
      <c r="S27" s="11">
        <f t="shared" si="9"/>
        <v>56.908299999999997</v>
      </c>
      <c r="T27" s="12">
        <f t="shared" si="10"/>
        <v>0.52</v>
      </c>
      <c r="U27" s="13">
        <f t="shared" si="11"/>
        <v>0.33901882352941171</v>
      </c>
      <c r="V27" s="14">
        <f>COUNTIF($L$2:L27,1)</f>
        <v>13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27" customHeight="1" x14ac:dyDescent="0.2">
      <c r="A28" s="3">
        <v>26</v>
      </c>
      <c r="B28" s="4">
        <v>43046</v>
      </c>
      <c r="C28" s="3" t="s">
        <v>100</v>
      </c>
      <c r="D28" s="3" t="s">
        <v>101</v>
      </c>
      <c r="E28" s="3">
        <v>2</v>
      </c>
      <c r="F28" s="3" t="s">
        <v>102</v>
      </c>
      <c r="G28" s="3" t="s">
        <v>28</v>
      </c>
      <c r="H28" s="3" t="s">
        <v>31</v>
      </c>
      <c r="I28" s="3" t="s">
        <v>14</v>
      </c>
      <c r="J28" s="5" t="s">
        <v>103</v>
      </c>
      <c r="K28" s="30"/>
      <c r="L28" s="6" t="s">
        <v>16</v>
      </c>
      <c r="M28" s="7">
        <v>1.897</v>
      </c>
      <c r="N28" s="8">
        <v>1</v>
      </c>
      <c r="O28" s="9" t="s">
        <v>23</v>
      </c>
      <c r="P28" s="8">
        <f t="shared" si="6"/>
        <v>43.5</v>
      </c>
      <c r="Q28" s="32">
        <f t="shared" si="7"/>
        <v>-1</v>
      </c>
      <c r="R28" s="10">
        <f t="shared" si="8"/>
        <v>13.408299999999997</v>
      </c>
      <c r="S28" s="11">
        <f t="shared" si="9"/>
        <v>56.908299999999997</v>
      </c>
      <c r="T28" s="12">
        <f t="shared" si="10"/>
        <v>0.5</v>
      </c>
      <c r="U28" s="13">
        <f t="shared" si="11"/>
        <v>0.30823678160919532</v>
      </c>
      <c r="V28" s="14">
        <f>COUNTIF($L$2:L28,1)</f>
        <v>13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5.75" customHeight="1" x14ac:dyDescent="0.2">
      <c r="A29" s="3">
        <v>27</v>
      </c>
      <c r="B29" s="4">
        <v>43046</v>
      </c>
      <c r="C29" s="3" t="s">
        <v>104</v>
      </c>
      <c r="D29" s="3" t="s">
        <v>42</v>
      </c>
      <c r="E29" s="3">
        <v>1</v>
      </c>
      <c r="F29" s="3" t="s">
        <v>105</v>
      </c>
      <c r="G29" s="3" t="s">
        <v>28</v>
      </c>
      <c r="H29" s="3" t="s">
        <v>31</v>
      </c>
      <c r="I29" s="3" t="s">
        <v>14</v>
      </c>
      <c r="J29" s="15" t="s">
        <v>106</v>
      </c>
      <c r="K29" s="30"/>
      <c r="L29" s="6" t="s">
        <v>17</v>
      </c>
      <c r="M29" s="7">
        <v>1.9</v>
      </c>
      <c r="N29" s="8">
        <v>1.5</v>
      </c>
      <c r="O29" s="9" t="s">
        <v>15</v>
      </c>
      <c r="P29" s="8">
        <f t="shared" si="6"/>
        <v>45</v>
      </c>
      <c r="Q29" s="31">
        <f t="shared" si="7"/>
        <v>1.3499999999999996</v>
      </c>
      <c r="R29" s="10">
        <f t="shared" si="8"/>
        <v>14.758299999999997</v>
      </c>
      <c r="S29" s="11">
        <f t="shared" si="9"/>
        <v>59.758299999999998</v>
      </c>
      <c r="T29" s="12">
        <f t="shared" si="10"/>
        <v>0.51851851851851849</v>
      </c>
      <c r="U29" s="13">
        <f t="shared" si="11"/>
        <v>0.32796222222222221</v>
      </c>
      <c r="V29" s="14">
        <f>COUNTIF($L$2:L29,1)</f>
        <v>14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5.75" customHeight="1" x14ac:dyDescent="0.2">
      <c r="A30" s="3">
        <v>28</v>
      </c>
      <c r="B30" s="4">
        <v>43048</v>
      </c>
      <c r="C30" s="3" t="s">
        <v>107</v>
      </c>
      <c r="D30" s="3" t="s">
        <v>108</v>
      </c>
      <c r="E30" s="3">
        <v>1</v>
      </c>
      <c r="F30" s="3" t="s">
        <v>109</v>
      </c>
      <c r="G30" s="3" t="s">
        <v>26</v>
      </c>
      <c r="H30" s="3" t="s">
        <v>29</v>
      </c>
      <c r="I30" s="3" t="s">
        <v>14</v>
      </c>
      <c r="J30" s="15" t="s">
        <v>110</v>
      </c>
      <c r="K30" s="30"/>
      <c r="L30" s="6" t="s">
        <v>17</v>
      </c>
      <c r="M30" s="7">
        <v>2.0499999999999998</v>
      </c>
      <c r="N30" s="8">
        <v>1</v>
      </c>
      <c r="O30" s="9" t="s">
        <v>23</v>
      </c>
      <c r="P30" s="8">
        <f t="shared" si="6"/>
        <v>46</v>
      </c>
      <c r="Q30" s="31">
        <f t="shared" si="7"/>
        <v>0.94749999999999979</v>
      </c>
      <c r="R30" s="10">
        <f t="shared" si="8"/>
        <v>15.705799999999996</v>
      </c>
      <c r="S30" s="11">
        <f t="shared" si="9"/>
        <v>61.705799999999996</v>
      </c>
      <c r="T30" s="12">
        <f t="shared" si="10"/>
        <v>0.5357142857142857</v>
      </c>
      <c r="U30" s="13">
        <f t="shared" si="11"/>
        <v>0.34143043478260859</v>
      </c>
      <c r="V30" s="14">
        <f>COUNTIF($L$2:L30,1)</f>
        <v>15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5" customHeight="1" x14ac:dyDescent="0.2">
      <c r="A31" s="3">
        <v>29</v>
      </c>
      <c r="B31" s="4">
        <v>43048</v>
      </c>
      <c r="C31" s="3" t="s">
        <v>111</v>
      </c>
      <c r="D31" s="3" t="s">
        <v>108</v>
      </c>
      <c r="E31" s="3">
        <v>1</v>
      </c>
      <c r="F31" s="3" t="s">
        <v>112</v>
      </c>
      <c r="G31" s="3" t="s">
        <v>26</v>
      </c>
      <c r="H31" s="3" t="s">
        <v>29</v>
      </c>
      <c r="I31" s="3" t="s">
        <v>14</v>
      </c>
      <c r="J31" s="37" t="s">
        <v>113</v>
      </c>
      <c r="K31" s="30"/>
      <c r="L31" s="6" t="s">
        <v>17</v>
      </c>
      <c r="M31" s="7">
        <v>1</v>
      </c>
      <c r="N31" s="8">
        <v>1</v>
      </c>
      <c r="O31" s="9" t="s">
        <v>23</v>
      </c>
      <c r="P31" s="8">
        <f t="shared" si="6"/>
        <v>47</v>
      </c>
      <c r="Q31" s="38">
        <f t="shared" si="7"/>
        <v>-5.0000000000000044E-2</v>
      </c>
      <c r="R31" s="10">
        <f t="shared" si="8"/>
        <v>15.655799999999996</v>
      </c>
      <c r="S31" s="11">
        <f t="shared" si="9"/>
        <v>62.655799999999999</v>
      </c>
      <c r="T31" s="12">
        <f t="shared" si="10"/>
        <v>0.55172413793103448</v>
      </c>
      <c r="U31" s="13">
        <f t="shared" si="11"/>
        <v>0.33310212765957448</v>
      </c>
      <c r="V31" s="14">
        <f>COUNTIF($L$2:L31,1)</f>
        <v>16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25.5" x14ac:dyDescent="0.2">
      <c r="A32" s="3">
        <v>30</v>
      </c>
      <c r="B32" s="4">
        <v>43048</v>
      </c>
      <c r="C32" s="3" t="s">
        <v>114</v>
      </c>
      <c r="D32" s="3" t="s">
        <v>115</v>
      </c>
      <c r="E32" s="3">
        <v>2</v>
      </c>
      <c r="F32" s="3" t="s">
        <v>116</v>
      </c>
      <c r="G32" s="3" t="s">
        <v>26</v>
      </c>
      <c r="H32" s="3" t="s">
        <v>29</v>
      </c>
      <c r="I32" s="3" t="s">
        <v>14</v>
      </c>
      <c r="J32" s="15" t="s">
        <v>117</v>
      </c>
      <c r="K32" s="30"/>
      <c r="L32" s="6" t="s">
        <v>16</v>
      </c>
      <c r="M32" s="7">
        <v>2.0699999999999998</v>
      </c>
      <c r="N32" s="8">
        <v>3</v>
      </c>
      <c r="O32" s="9" t="s">
        <v>23</v>
      </c>
      <c r="P32" s="8">
        <f t="shared" si="6"/>
        <v>50</v>
      </c>
      <c r="Q32" s="32">
        <f t="shared" si="7"/>
        <v>-3</v>
      </c>
      <c r="R32" s="10">
        <f t="shared" si="8"/>
        <v>12.655799999999996</v>
      </c>
      <c r="S32" s="11">
        <f t="shared" si="9"/>
        <v>62.655799999999999</v>
      </c>
      <c r="T32" s="12">
        <f t="shared" si="10"/>
        <v>0.53333333333333333</v>
      </c>
      <c r="U32" s="13">
        <f t="shared" si="11"/>
        <v>0.25311600000000001</v>
      </c>
      <c r="V32" s="14">
        <f>COUNTIF($L$2:L32,1)</f>
        <v>16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25.5" x14ac:dyDescent="0.2">
      <c r="A33" s="3">
        <v>31</v>
      </c>
      <c r="B33" s="4">
        <v>43048</v>
      </c>
      <c r="C33" s="3" t="s">
        <v>118</v>
      </c>
      <c r="D33" s="3" t="s">
        <v>27</v>
      </c>
      <c r="E33" s="3">
        <v>2</v>
      </c>
      <c r="F33" s="3" t="s">
        <v>119</v>
      </c>
      <c r="G33" s="3" t="s">
        <v>26</v>
      </c>
      <c r="H33" s="3" t="s">
        <v>31</v>
      </c>
      <c r="I33" s="3" t="s">
        <v>14</v>
      </c>
      <c r="J33" s="15" t="s">
        <v>120</v>
      </c>
      <c r="K33" s="30" t="s">
        <v>121</v>
      </c>
      <c r="L33" s="6" t="s">
        <v>16</v>
      </c>
      <c r="M33" s="7">
        <v>2</v>
      </c>
      <c r="N33" s="8">
        <v>1.5</v>
      </c>
      <c r="O33" s="9" t="s">
        <v>15</v>
      </c>
      <c r="P33" s="8">
        <f t="shared" si="6"/>
        <v>51.5</v>
      </c>
      <c r="Q33" s="32">
        <f t="shared" si="7"/>
        <v>-1.5</v>
      </c>
      <c r="R33" s="10">
        <f t="shared" si="8"/>
        <v>11.155799999999996</v>
      </c>
      <c r="S33" s="11">
        <f t="shared" si="9"/>
        <v>62.655799999999999</v>
      </c>
      <c r="T33" s="12">
        <f t="shared" si="10"/>
        <v>0.5161290322580645</v>
      </c>
      <c r="U33" s="13">
        <f t="shared" si="11"/>
        <v>0.21661747572815532</v>
      </c>
      <c r="V33" s="14">
        <f>COUNTIF($L$2:L33,1)</f>
        <v>16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27" customHeight="1" x14ac:dyDescent="0.2">
      <c r="A34" s="3">
        <v>32</v>
      </c>
      <c r="B34" s="4">
        <v>43048</v>
      </c>
      <c r="C34" s="3" t="s">
        <v>122</v>
      </c>
      <c r="D34" s="3" t="s">
        <v>164</v>
      </c>
      <c r="E34" s="3">
        <v>2</v>
      </c>
      <c r="F34" s="3" t="s">
        <v>123</v>
      </c>
      <c r="G34" s="3" t="s">
        <v>28</v>
      </c>
      <c r="H34" s="3" t="s">
        <v>31</v>
      </c>
      <c r="I34" s="3" t="s">
        <v>14</v>
      </c>
      <c r="J34" s="15" t="s">
        <v>124</v>
      </c>
      <c r="K34" s="30"/>
      <c r="L34" s="6" t="s">
        <v>17</v>
      </c>
      <c r="M34" s="7">
        <v>2.56</v>
      </c>
      <c r="N34" s="8">
        <v>1.5</v>
      </c>
      <c r="O34" s="9" t="s">
        <v>15</v>
      </c>
      <c r="P34" s="8">
        <f t="shared" si="6"/>
        <v>53</v>
      </c>
      <c r="Q34" s="31">
        <f t="shared" si="7"/>
        <v>2.34</v>
      </c>
      <c r="R34" s="10">
        <f t="shared" si="8"/>
        <v>13.495799999999996</v>
      </c>
      <c r="S34" s="11">
        <f t="shared" si="9"/>
        <v>66.495800000000003</v>
      </c>
      <c r="T34" s="12">
        <f t="shared" si="10"/>
        <v>0.53125</v>
      </c>
      <c r="U34" s="13">
        <f t="shared" si="11"/>
        <v>0.25463773584905663</v>
      </c>
      <c r="V34" s="14">
        <f>COUNTIF($L$2:L34,1)</f>
        <v>17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6.5" customHeight="1" x14ac:dyDescent="0.2">
      <c r="A35" s="3">
        <v>33</v>
      </c>
      <c r="B35" s="4">
        <v>43049</v>
      </c>
      <c r="C35" s="3" t="s">
        <v>125</v>
      </c>
      <c r="D35" s="3" t="s">
        <v>126</v>
      </c>
      <c r="E35" s="3">
        <v>1</v>
      </c>
      <c r="F35" s="3" t="s">
        <v>127</v>
      </c>
      <c r="G35" s="3" t="s">
        <v>26</v>
      </c>
      <c r="H35" s="3" t="s">
        <v>31</v>
      </c>
      <c r="I35" s="3" t="s">
        <v>14</v>
      </c>
      <c r="J35" s="15" t="s">
        <v>36</v>
      </c>
      <c r="K35" s="30"/>
      <c r="L35" s="6" t="s">
        <v>17</v>
      </c>
      <c r="M35" s="7">
        <v>3</v>
      </c>
      <c r="N35" s="8">
        <v>1</v>
      </c>
      <c r="O35" s="9" t="s">
        <v>15</v>
      </c>
      <c r="P35" s="8">
        <f t="shared" si="6"/>
        <v>54</v>
      </c>
      <c r="Q35" s="31">
        <f t="shared" si="7"/>
        <v>2</v>
      </c>
      <c r="R35" s="10">
        <f t="shared" si="8"/>
        <v>15.495799999999996</v>
      </c>
      <c r="S35" s="11">
        <f t="shared" si="9"/>
        <v>69.495800000000003</v>
      </c>
      <c r="T35" s="12">
        <f t="shared" si="10"/>
        <v>0.54545454545454541</v>
      </c>
      <c r="U35" s="13">
        <f t="shared" si="11"/>
        <v>0.2869592592592593</v>
      </c>
      <c r="V35" s="14">
        <f>COUNTIF($L$2:L35,1)</f>
        <v>18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5.75" customHeight="1" x14ac:dyDescent="0.2">
      <c r="A36" s="3">
        <v>34</v>
      </c>
      <c r="B36" s="4">
        <v>43049</v>
      </c>
      <c r="C36" s="3" t="s">
        <v>128</v>
      </c>
      <c r="D36" s="3" t="s">
        <v>32</v>
      </c>
      <c r="E36" s="3">
        <v>1</v>
      </c>
      <c r="F36" s="3" t="s">
        <v>129</v>
      </c>
      <c r="G36" s="3" t="s">
        <v>25</v>
      </c>
      <c r="H36" s="3" t="s">
        <v>31</v>
      </c>
      <c r="I36" s="3" t="s">
        <v>14</v>
      </c>
      <c r="J36" s="15" t="s">
        <v>130</v>
      </c>
      <c r="K36" s="30"/>
      <c r="L36" s="6" t="s">
        <v>17</v>
      </c>
      <c r="M36" s="7">
        <v>2.0099999999999998</v>
      </c>
      <c r="N36" s="8">
        <v>4</v>
      </c>
      <c r="O36" s="9" t="s">
        <v>15</v>
      </c>
      <c r="P36" s="8">
        <f t="shared" si="6"/>
        <v>58</v>
      </c>
      <c r="Q36" s="31">
        <f t="shared" si="7"/>
        <v>4.0399999999999991</v>
      </c>
      <c r="R36" s="10">
        <f t="shared" si="8"/>
        <v>19.535799999999995</v>
      </c>
      <c r="S36" s="11">
        <f t="shared" si="9"/>
        <v>77.535799999999995</v>
      </c>
      <c r="T36" s="12">
        <f t="shared" si="10"/>
        <v>0.55882352941176472</v>
      </c>
      <c r="U36" s="13">
        <f t="shared" si="11"/>
        <v>0.33682413793103438</v>
      </c>
      <c r="V36" s="14">
        <f>COUNTIF($L$2:L36,1)</f>
        <v>19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6.5" customHeight="1" x14ac:dyDescent="0.2">
      <c r="A37" s="3">
        <v>35</v>
      </c>
      <c r="B37" s="4">
        <v>43049</v>
      </c>
      <c r="C37" s="3" t="s">
        <v>131</v>
      </c>
      <c r="D37" s="3" t="s">
        <v>32</v>
      </c>
      <c r="E37" s="3">
        <v>1</v>
      </c>
      <c r="F37" s="3">
        <v>1</v>
      </c>
      <c r="G37" s="3" t="s">
        <v>25</v>
      </c>
      <c r="H37" s="3" t="s">
        <v>31</v>
      </c>
      <c r="I37" s="3" t="s">
        <v>14</v>
      </c>
      <c r="J37" s="5" t="s">
        <v>132</v>
      </c>
      <c r="K37" s="30"/>
      <c r="L37" s="6" t="s">
        <v>16</v>
      </c>
      <c r="M37" s="7">
        <v>1.855</v>
      </c>
      <c r="N37" s="8">
        <v>2</v>
      </c>
      <c r="O37" s="9" t="s">
        <v>15</v>
      </c>
      <c r="P37" s="8">
        <f t="shared" si="6"/>
        <v>60</v>
      </c>
      <c r="Q37" s="32">
        <f t="shared" si="7"/>
        <v>-2</v>
      </c>
      <c r="R37" s="10">
        <f t="shared" si="8"/>
        <v>17.535799999999995</v>
      </c>
      <c r="S37" s="11">
        <f t="shared" si="9"/>
        <v>77.535799999999995</v>
      </c>
      <c r="T37" s="12">
        <f t="shared" si="10"/>
        <v>0.54285714285714282</v>
      </c>
      <c r="U37" s="13">
        <f t="shared" si="11"/>
        <v>0.29226333333333326</v>
      </c>
      <c r="V37" s="14">
        <f>COUNTIF($L$2:L37,1)</f>
        <v>19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5" customHeight="1" x14ac:dyDescent="0.2">
      <c r="A38" s="3">
        <v>36</v>
      </c>
      <c r="B38" s="4">
        <v>43049</v>
      </c>
      <c r="C38" s="3" t="s">
        <v>133</v>
      </c>
      <c r="D38" s="3" t="s">
        <v>27</v>
      </c>
      <c r="E38" s="3">
        <v>1</v>
      </c>
      <c r="F38" s="3" t="s">
        <v>134</v>
      </c>
      <c r="G38" s="3" t="s">
        <v>25</v>
      </c>
      <c r="H38" s="3" t="s">
        <v>37</v>
      </c>
      <c r="I38" s="3" t="s">
        <v>14</v>
      </c>
      <c r="J38" s="15" t="s">
        <v>23</v>
      </c>
      <c r="K38" s="30"/>
      <c r="L38" s="6" t="s">
        <v>17</v>
      </c>
      <c r="M38" s="7">
        <v>2.8</v>
      </c>
      <c r="N38" s="8">
        <v>1</v>
      </c>
      <c r="O38" s="9" t="s">
        <v>23</v>
      </c>
      <c r="P38" s="8">
        <f t="shared" si="6"/>
        <v>61</v>
      </c>
      <c r="Q38" s="31">
        <f t="shared" si="7"/>
        <v>1.6599999999999997</v>
      </c>
      <c r="R38" s="10">
        <f t="shared" si="8"/>
        <v>19.195799999999995</v>
      </c>
      <c r="S38" s="11">
        <f t="shared" si="9"/>
        <v>80.195799999999991</v>
      </c>
      <c r="T38" s="12">
        <f t="shared" si="10"/>
        <v>0.55555555555555558</v>
      </c>
      <c r="U38" s="13">
        <f t="shared" si="11"/>
        <v>0.31468524590163921</v>
      </c>
      <c r="V38" s="14">
        <f>COUNTIF($L$2:L38,1)</f>
        <v>20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2.75" x14ac:dyDescent="0.2">
      <c r="A39" s="3">
        <v>37</v>
      </c>
      <c r="B39" s="4">
        <v>43049</v>
      </c>
      <c r="C39" s="3" t="s">
        <v>135</v>
      </c>
      <c r="D39" s="3" t="s">
        <v>126</v>
      </c>
      <c r="E39" s="3">
        <v>1</v>
      </c>
      <c r="F39" s="3" t="s">
        <v>129</v>
      </c>
      <c r="G39" s="3" t="s">
        <v>26</v>
      </c>
      <c r="H39" s="3" t="s">
        <v>29</v>
      </c>
      <c r="I39" s="3" t="s">
        <v>30</v>
      </c>
      <c r="J39" s="15" t="s">
        <v>136</v>
      </c>
      <c r="K39" s="30"/>
      <c r="L39" s="6" t="s">
        <v>17</v>
      </c>
      <c r="M39" s="7">
        <v>2.25</v>
      </c>
      <c r="N39" s="8">
        <v>1.5</v>
      </c>
      <c r="O39" s="9" t="s">
        <v>23</v>
      </c>
      <c r="P39" s="8">
        <f t="shared" si="6"/>
        <v>62.5</v>
      </c>
      <c r="Q39" s="31">
        <f t="shared" si="7"/>
        <v>1.7062499999999998</v>
      </c>
      <c r="R39" s="10">
        <f t="shared" si="8"/>
        <v>20.902049999999996</v>
      </c>
      <c r="S39" s="11">
        <f t="shared" si="9"/>
        <v>83.402050000000003</v>
      </c>
      <c r="T39" s="12">
        <f t="shared" si="10"/>
        <v>0.56756756756756754</v>
      </c>
      <c r="U39" s="13">
        <f t="shared" si="11"/>
        <v>0.33443280000000003</v>
      </c>
      <c r="V39" s="14">
        <f>COUNTIF($L$2:L39,1)</f>
        <v>21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38.25" x14ac:dyDescent="0.2">
      <c r="A40" s="3">
        <v>38</v>
      </c>
      <c r="B40" s="4">
        <v>43049</v>
      </c>
      <c r="C40" s="3" t="s">
        <v>137</v>
      </c>
      <c r="D40" s="3" t="s">
        <v>50</v>
      </c>
      <c r="E40" s="3">
        <v>3</v>
      </c>
      <c r="F40" s="3" t="s">
        <v>138</v>
      </c>
      <c r="G40" s="3" t="s">
        <v>139</v>
      </c>
      <c r="H40" s="3" t="s">
        <v>39</v>
      </c>
      <c r="I40" s="3" t="s">
        <v>14</v>
      </c>
      <c r="J40" s="15" t="s">
        <v>140</v>
      </c>
      <c r="K40" s="30" t="s">
        <v>141</v>
      </c>
      <c r="L40" s="6" t="s">
        <v>16</v>
      </c>
      <c r="M40" s="7">
        <v>2.19</v>
      </c>
      <c r="N40" s="8">
        <v>1.5</v>
      </c>
      <c r="O40" s="9" t="s">
        <v>15</v>
      </c>
      <c r="P40" s="8">
        <f t="shared" si="6"/>
        <v>64</v>
      </c>
      <c r="Q40" s="32">
        <f t="shared" si="7"/>
        <v>-1.5</v>
      </c>
      <c r="R40" s="10">
        <f t="shared" si="8"/>
        <v>19.402049999999996</v>
      </c>
      <c r="S40" s="11">
        <f t="shared" si="9"/>
        <v>83.402050000000003</v>
      </c>
      <c r="T40" s="12">
        <f t="shared" si="10"/>
        <v>0.55263157894736847</v>
      </c>
      <c r="U40" s="13">
        <f t="shared" si="11"/>
        <v>0.30315703125000004</v>
      </c>
      <c r="V40" s="14">
        <f>COUNTIF($L$2:L40,1)</f>
        <v>21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2.75" x14ac:dyDescent="0.2">
      <c r="A41" s="3">
        <v>39</v>
      </c>
      <c r="B41" s="4">
        <v>43049</v>
      </c>
      <c r="C41" s="3" t="s">
        <v>142</v>
      </c>
      <c r="D41" s="3" t="s">
        <v>101</v>
      </c>
      <c r="E41" s="3">
        <v>1</v>
      </c>
      <c r="F41" s="3" t="s">
        <v>143</v>
      </c>
      <c r="G41" s="3" t="s">
        <v>28</v>
      </c>
      <c r="H41" s="3" t="s">
        <v>29</v>
      </c>
      <c r="I41" s="3" t="s">
        <v>30</v>
      </c>
      <c r="J41" s="15" t="s">
        <v>144</v>
      </c>
      <c r="K41" s="30"/>
      <c r="L41" s="6" t="s">
        <v>17</v>
      </c>
      <c r="M41" s="7">
        <v>2.1</v>
      </c>
      <c r="N41" s="8">
        <v>0.5</v>
      </c>
      <c r="O41" s="9" t="s">
        <v>23</v>
      </c>
      <c r="P41" s="8">
        <f t="shared" si="6"/>
        <v>64.5</v>
      </c>
      <c r="Q41" s="31">
        <f t="shared" si="7"/>
        <v>0.49749999999999994</v>
      </c>
      <c r="R41" s="10">
        <f t="shared" si="8"/>
        <v>19.899549999999994</v>
      </c>
      <c r="S41" s="11">
        <f t="shared" si="9"/>
        <v>84.399549999999991</v>
      </c>
      <c r="T41" s="12">
        <f t="shared" si="10"/>
        <v>0.5641025641025641</v>
      </c>
      <c r="U41" s="13">
        <f t="shared" si="11"/>
        <v>0.30852015503875957</v>
      </c>
      <c r="V41" s="14">
        <f>COUNTIF($L$2:L41,1)</f>
        <v>22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5" customHeight="1" x14ac:dyDescent="0.2">
      <c r="A42" s="3">
        <v>40</v>
      </c>
      <c r="B42" s="4">
        <v>43049</v>
      </c>
      <c r="C42" s="3" t="s">
        <v>145</v>
      </c>
      <c r="D42" s="3" t="s">
        <v>42</v>
      </c>
      <c r="E42" s="3">
        <v>1</v>
      </c>
      <c r="F42" s="3" t="s">
        <v>146</v>
      </c>
      <c r="G42" s="3" t="s">
        <v>28</v>
      </c>
      <c r="H42" s="3" t="s">
        <v>31</v>
      </c>
      <c r="I42" s="3" t="s">
        <v>14</v>
      </c>
      <c r="J42" s="15" t="s">
        <v>147</v>
      </c>
      <c r="K42" s="30"/>
      <c r="L42" s="6" t="s">
        <v>17</v>
      </c>
      <c r="M42" s="7">
        <v>1.91</v>
      </c>
      <c r="N42" s="8">
        <v>1.5</v>
      </c>
      <c r="O42" s="9" t="s">
        <v>15</v>
      </c>
      <c r="P42" s="8">
        <f t="shared" si="6"/>
        <v>66</v>
      </c>
      <c r="Q42" s="31">
        <f t="shared" si="7"/>
        <v>1.3649999999999998</v>
      </c>
      <c r="R42" s="10">
        <f t="shared" si="8"/>
        <v>21.264549999999993</v>
      </c>
      <c r="S42" s="11">
        <f t="shared" si="9"/>
        <v>87.264549999999986</v>
      </c>
      <c r="T42" s="12">
        <f t="shared" si="10"/>
        <v>0.57499999999999996</v>
      </c>
      <c r="U42" s="13">
        <f t="shared" si="11"/>
        <v>0.32219015151515129</v>
      </c>
      <c r="V42" s="14">
        <f>COUNTIF($L$2:L42,1)</f>
        <v>23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5.75" customHeight="1" x14ac:dyDescent="0.2">
      <c r="A43" s="3">
        <v>41</v>
      </c>
      <c r="B43" s="4">
        <v>43050</v>
      </c>
      <c r="C43" s="3" t="s">
        <v>148</v>
      </c>
      <c r="D43" s="3" t="s">
        <v>27</v>
      </c>
      <c r="E43" s="3">
        <v>1</v>
      </c>
      <c r="F43" s="3" t="s">
        <v>149</v>
      </c>
      <c r="G43" s="3" t="s">
        <v>28</v>
      </c>
      <c r="H43" s="3" t="s">
        <v>31</v>
      </c>
      <c r="I43" s="3" t="s">
        <v>14</v>
      </c>
      <c r="J43" s="15" t="s">
        <v>38</v>
      </c>
      <c r="K43" s="30"/>
      <c r="L43" s="6" t="s">
        <v>17</v>
      </c>
      <c r="M43" s="7">
        <v>2.0099999999999998</v>
      </c>
      <c r="N43" s="8">
        <v>1</v>
      </c>
      <c r="O43" s="9" t="s">
        <v>15</v>
      </c>
      <c r="P43" s="8">
        <f t="shared" si="6"/>
        <v>67</v>
      </c>
      <c r="Q43" s="31">
        <f t="shared" si="7"/>
        <v>1.0099999999999998</v>
      </c>
      <c r="R43" s="10">
        <f t="shared" si="8"/>
        <v>22.274549999999991</v>
      </c>
      <c r="S43" s="11">
        <f t="shared" si="9"/>
        <v>89.274549999999991</v>
      </c>
      <c r="T43" s="12">
        <f t="shared" si="10"/>
        <v>0.58536585365853655</v>
      </c>
      <c r="U43" s="13">
        <f t="shared" si="11"/>
        <v>0.3324559701492536</v>
      </c>
      <c r="V43" s="14">
        <f>COUNTIF($L$2:L43,1)</f>
        <v>24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5" customHeight="1" x14ac:dyDescent="0.2">
      <c r="A44" s="3">
        <v>42</v>
      </c>
      <c r="B44" s="4">
        <v>43050</v>
      </c>
      <c r="C44" s="3" t="s">
        <v>150</v>
      </c>
      <c r="D44" s="3" t="s">
        <v>32</v>
      </c>
      <c r="E44" s="3">
        <v>1</v>
      </c>
      <c r="F44" s="3">
        <v>1</v>
      </c>
      <c r="G44" s="3" t="s">
        <v>26</v>
      </c>
      <c r="H44" s="3" t="s">
        <v>39</v>
      </c>
      <c r="I44" s="3" t="s">
        <v>14</v>
      </c>
      <c r="J44" s="5" t="s">
        <v>49</v>
      </c>
      <c r="K44" s="30"/>
      <c r="L44" s="6" t="s">
        <v>16</v>
      </c>
      <c r="M44" s="7">
        <v>1.95</v>
      </c>
      <c r="N44" s="8">
        <v>1.5</v>
      </c>
      <c r="O44" s="9" t="s">
        <v>15</v>
      </c>
      <c r="P44" s="8">
        <f t="shared" si="6"/>
        <v>68.5</v>
      </c>
      <c r="Q44" s="32">
        <f t="shared" si="7"/>
        <v>-1.5</v>
      </c>
      <c r="R44" s="10">
        <f t="shared" si="8"/>
        <v>20.774549999999991</v>
      </c>
      <c r="S44" s="11">
        <f t="shared" si="9"/>
        <v>89.274549999999991</v>
      </c>
      <c r="T44" s="12">
        <f t="shared" si="10"/>
        <v>0.5714285714285714</v>
      </c>
      <c r="U44" s="13">
        <f t="shared" si="11"/>
        <v>0.30327810218978091</v>
      </c>
      <c r="V44" s="14">
        <f>COUNTIF($L$2:L44,1)</f>
        <v>24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5" customHeight="1" x14ac:dyDescent="0.2">
      <c r="A45" s="3">
        <v>43</v>
      </c>
      <c r="B45" s="4">
        <v>43050</v>
      </c>
      <c r="C45" s="3" t="s">
        <v>151</v>
      </c>
      <c r="D45" s="3" t="s">
        <v>32</v>
      </c>
      <c r="E45" s="3">
        <v>1</v>
      </c>
      <c r="F45" s="3">
        <v>2</v>
      </c>
      <c r="G45" s="3" t="s">
        <v>26</v>
      </c>
      <c r="H45" s="3" t="s">
        <v>29</v>
      </c>
      <c r="I45" s="3" t="s">
        <v>14</v>
      </c>
      <c r="J45" s="5" t="s">
        <v>152</v>
      </c>
      <c r="K45" s="30"/>
      <c r="L45" s="6" t="s">
        <v>16</v>
      </c>
      <c r="M45" s="7">
        <v>2.25</v>
      </c>
      <c r="N45" s="8">
        <v>1</v>
      </c>
      <c r="O45" s="9" t="s">
        <v>23</v>
      </c>
      <c r="P45" s="8">
        <f t="shared" si="6"/>
        <v>69.5</v>
      </c>
      <c r="Q45" s="32">
        <f t="shared" si="7"/>
        <v>-1</v>
      </c>
      <c r="R45" s="10">
        <f t="shared" si="8"/>
        <v>19.774549999999991</v>
      </c>
      <c r="S45" s="11">
        <f t="shared" si="9"/>
        <v>89.274549999999991</v>
      </c>
      <c r="T45" s="12">
        <f t="shared" si="10"/>
        <v>0.55813953488372092</v>
      </c>
      <c r="U45" s="13">
        <f t="shared" si="11"/>
        <v>0.28452589928057542</v>
      </c>
      <c r="V45" s="14">
        <f>COUNTIF($L$2:L45,1)</f>
        <v>24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5.5" x14ac:dyDescent="0.2">
      <c r="A46" s="3">
        <v>44</v>
      </c>
      <c r="B46" s="4">
        <v>43050</v>
      </c>
      <c r="C46" s="3" t="s">
        <v>153</v>
      </c>
      <c r="D46" s="3" t="s">
        <v>32</v>
      </c>
      <c r="E46" s="3">
        <v>2</v>
      </c>
      <c r="F46" s="3" t="s">
        <v>154</v>
      </c>
      <c r="G46" s="3" t="s">
        <v>25</v>
      </c>
      <c r="H46" s="3" t="s">
        <v>39</v>
      </c>
      <c r="I46" s="3" t="s">
        <v>14</v>
      </c>
      <c r="J46" s="15" t="s">
        <v>155</v>
      </c>
      <c r="K46" s="30"/>
      <c r="L46" s="6" t="s">
        <v>16</v>
      </c>
      <c r="M46" s="7">
        <v>2.3199999999999998</v>
      </c>
      <c r="N46" s="8">
        <v>1</v>
      </c>
      <c r="O46" s="9" t="s">
        <v>15</v>
      </c>
      <c r="P46" s="8">
        <f t="shared" si="6"/>
        <v>70.5</v>
      </c>
      <c r="Q46" s="32">
        <f t="shared" si="7"/>
        <v>-1</v>
      </c>
      <c r="R46" s="10">
        <f t="shared" si="8"/>
        <v>18.774549999999991</v>
      </c>
      <c r="S46" s="11">
        <f t="shared" si="9"/>
        <v>89.274549999999991</v>
      </c>
      <c r="T46" s="12">
        <f t="shared" si="10"/>
        <v>0.54545454545454541</v>
      </c>
      <c r="U46" s="13">
        <f t="shared" si="11"/>
        <v>0.2663056737588651</v>
      </c>
      <c r="V46" s="14">
        <f>COUNTIF($L$2:L46,1)</f>
        <v>24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25.5" x14ac:dyDescent="0.2">
      <c r="A47" s="3">
        <v>45</v>
      </c>
      <c r="B47" s="4">
        <v>43050</v>
      </c>
      <c r="C47" s="3" t="s">
        <v>156</v>
      </c>
      <c r="D47" s="3" t="s">
        <v>32</v>
      </c>
      <c r="E47" s="3">
        <v>2</v>
      </c>
      <c r="F47" s="3" t="s">
        <v>33</v>
      </c>
      <c r="G47" s="3" t="s">
        <v>25</v>
      </c>
      <c r="H47" s="3" t="s">
        <v>39</v>
      </c>
      <c r="I47" s="3" t="s">
        <v>14</v>
      </c>
      <c r="J47" s="15" t="s">
        <v>157</v>
      </c>
      <c r="K47" s="30"/>
      <c r="L47" s="6" t="s">
        <v>17</v>
      </c>
      <c r="M47" s="7">
        <v>2</v>
      </c>
      <c r="N47" s="8">
        <v>3</v>
      </c>
      <c r="O47" s="9" t="s">
        <v>15</v>
      </c>
      <c r="P47" s="8">
        <f t="shared" si="6"/>
        <v>73.5</v>
      </c>
      <c r="Q47" s="31">
        <f t="shared" si="7"/>
        <v>3</v>
      </c>
      <c r="R47" s="10">
        <f t="shared" si="8"/>
        <v>21.774549999999991</v>
      </c>
      <c r="S47" s="11">
        <f t="shared" si="9"/>
        <v>95.274549999999991</v>
      </c>
      <c r="T47" s="12">
        <f t="shared" si="10"/>
        <v>0.55555555555555558</v>
      </c>
      <c r="U47" s="13">
        <f t="shared" si="11"/>
        <v>0.29625238095238082</v>
      </c>
      <c r="V47" s="14">
        <f>COUNTIF($L$2:L47,1)</f>
        <v>25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4.25" customHeight="1" x14ac:dyDescent="0.2">
      <c r="A48" s="3">
        <v>46</v>
      </c>
      <c r="B48" s="4">
        <v>43051</v>
      </c>
      <c r="C48" s="3" t="s">
        <v>158</v>
      </c>
      <c r="D48" s="3" t="s">
        <v>32</v>
      </c>
      <c r="E48" s="3">
        <v>1</v>
      </c>
      <c r="F48" s="3" t="s">
        <v>112</v>
      </c>
      <c r="G48" s="3" t="s">
        <v>25</v>
      </c>
      <c r="H48" s="3" t="s">
        <v>37</v>
      </c>
      <c r="I48" s="3" t="s">
        <v>14</v>
      </c>
      <c r="J48" s="5" t="s">
        <v>159</v>
      </c>
      <c r="K48" s="30"/>
      <c r="L48" s="6" t="s">
        <v>16</v>
      </c>
      <c r="M48" s="7">
        <v>2.08</v>
      </c>
      <c r="N48" s="8">
        <v>1.5</v>
      </c>
      <c r="O48" s="9" t="s">
        <v>23</v>
      </c>
      <c r="P48" s="8">
        <f t="shared" si="6"/>
        <v>75</v>
      </c>
      <c r="Q48" s="32">
        <f t="shared" si="7"/>
        <v>-1.5</v>
      </c>
      <c r="R48" s="10">
        <f t="shared" si="8"/>
        <v>20.274549999999991</v>
      </c>
      <c r="S48" s="11">
        <f t="shared" si="9"/>
        <v>95.274549999999991</v>
      </c>
      <c r="T48" s="12">
        <f t="shared" si="10"/>
        <v>0.54347826086956519</v>
      </c>
      <c r="U48" s="13">
        <f t="shared" si="11"/>
        <v>0.2703273333333332</v>
      </c>
      <c r="V48" s="14">
        <f>COUNTIF($L$2:L48,1)</f>
        <v>25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25.5" x14ac:dyDescent="0.2">
      <c r="A49" s="3">
        <v>47</v>
      </c>
      <c r="B49" s="4">
        <v>43051</v>
      </c>
      <c r="C49" s="3" t="s">
        <v>160</v>
      </c>
      <c r="D49" s="3" t="s">
        <v>32</v>
      </c>
      <c r="E49" s="3">
        <v>2</v>
      </c>
      <c r="F49" s="3" t="s">
        <v>161</v>
      </c>
      <c r="G49" s="3" t="s">
        <v>26</v>
      </c>
      <c r="H49" s="3" t="s">
        <v>39</v>
      </c>
      <c r="I49" s="3" t="s">
        <v>14</v>
      </c>
      <c r="J49" s="15" t="s">
        <v>162</v>
      </c>
      <c r="K49" s="30"/>
      <c r="L49" s="6" t="s">
        <v>16</v>
      </c>
      <c r="M49" s="7">
        <v>2.2400000000000002</v>
      </c>
      <c r="N49" s="8">
        <v>1</v>
      </c>
      <c r="O49" s="9" t="s">
        <v>15</v>
      </c>
      <c r="P49" s="8">
        <f t="shared" si="6"/>
        <v>76</v>
      </c>
      <c r="Q49" s="32">
        <f t="shared" si="7"/>
        <v>-1</v>
      </c>
      <c r="R49" s="10">
        <f t="shared" si="8"/>
        <v>19.274549999999991</v>
      </c>
      <c r="S49" s="11">
        <f t="shared" si="9"/>
        <v>95.274549999999991</v>
      </c>
      <c r="T49" s="12">
        <f t="shared" si="10"/>
        <v>0.53191489361702127</v>
      </c>
      <c r="U49" s="13">
        <f t="shared" si="11"/>
        <v>0.25361249999999985</v>
      </c>
      <c r="V49" s="14">
        <f>COUNTIF($L$2:L49,1)</f>
        <v>25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26.25" customHeight="1" x14ac:dyDescent="0.2">
      <c r="A50" s="3">
        <v>48</v>
      </c>
      <c r="B50" s="4">
        <v>43051</v>
      </c>
      <c r="C50" s="3" t="s">
        <v>163</v>
      </c>
      <c r="D50" s="3" t="s">
        <v>164</v>
      </c>
      <c r="E50" s="3">
        <v>2</v>
      </c>
      <c r="F50" s="3" t="s">
        <v>165</v>
      </c>
      <c r="G50" s="3" t="s">
        <v>28</v>
      </c>
      <c r="H50" s="3" t="s">
        <v>37</v>
      </c>
      <c r="I50" s="3" t="s">
        <v>14</v>
      </c>
      <c r="J50" s="15" t="s">
        <v>166</v>
      </c>
      <c r="K50" s="30"/>
      <c r="L50" s="6" t="s">
        <v>16</v>
      </c>
      <c r="M50" s="7">
        <v>2.14</v>
      </c>
      <c r="N50" s="8">
        <v>1</v>
      </c>
      <c r="O50" s="9" t="s">
        <v>23</v>
      </c>
      <c r="P50" s="8">
        <f t="shared" si="6"/>
        <v>77</v>
      </c>
      <c r="Q50" s="32">
        <f t="shared" si="7"/>
        <v>-1</v>
      </c>
      <c r="R50" s="10">
        <f t="shared" si="8"/>
        <v>18.274549999999991</v>
      </c>
      <c r="S50" s="11">
        <f t="shared" si="9"/>
        <v>95.274549999999991</v>
      </c>
      <c r="T50" s="12">
        <f t="shared" si="10"/>
        <v>0.52083333333333337</v>
      </c>
      <c r="U50" s="13">
        <f t="shared" si="11"/>
        <v>0.23733181818181806</v>
      </c>
      <c r="V50" s="14">
        <f>COUNTIF($L$2:L50,1)</f>
        <v>25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25.5" x14ac:dyDescent="0.2">
      <c r="A51" s="3">
        <v>49</v>
      </c>
      <c r="B51" s="4">
        <v>43051</v>
      </c>
      <c r="C51" s="3" t="s">
        <v>167</v>
      </c>
      <c r="D51" s="3" t="s">
        <v>50</v>
      </c>
      <c r="E51" s="3">
        <v>2</v>
      </c>
      <c r="F51" s="3" t="s">
        <v>168</v>
      </c>
      <c r="G51" s="3" t="s">
        <v>139</v>
      </c>
      <c r="H51" s="3" t="s">
        <v>39</v>
      </c>
      <c r="I51" s="3" t="s">
        <v>14</v>
      </c>
      <c r="J51" s="15" t="s">
        <v>169</v>
      </c>
      <c r="K51" s="30"/>
      <c r="L51" s="6" t="s">
        <v>17</v>
      </c>
      <c r="M51" s="7">
        <v>2.08</v>
      </c>
      <c r="N51" s="8">
        <v>3</v>
      </c>
      <c r="O51" s="9" t="s">
        <v>15</v>
      </c>
      <c r="P51" s="8">
        <f t="shared" si="6"/>
        <v>80</v>
      </c>
      <c r="Q51" s="31">
        <f t="shared" si="7"/>
        <v>3.24</v>
      </c>
      <c r="R51" s="10">
        <f t="shared" si="8"/>
        <v>21.514549999999993</v>
      </c>
      <c r="S51" s="11">
        <f t="shared" si="9"/>
        <v>101.51454999999999</v>
      </c>
      <c r="T51" s="12">
        <f t="shared" si="10"/>
        <v>0.53061224489795922</v>
      </c>
      <c r="U51" s="13">
        <f t="shared" si="11"/>
        <v>0.26893187499999982</v>
      </c>
      <c r="V51" s="14">
        <f>COUNTIF($L$2:L51,1)</f>
        <v>26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2.75" x14ac:dyDescent="0.2">
      <c r="A52" s="3">
        <v>50</v>
      </c>
      <c r="B52" s="4">
        <v>43051</v>
      </c>
      <c r="C52" s="3" t="s">
        <v>170</v>
      </c>
      <c r="D52" s="3" t="s">
        <v>27</v>
      </c>
      <c r="E52" s="3">
        <v>1</v>
      </c>
      <c r="F52" s="3" t="s">
        <v>171</v>
      </c>
      <c r="G52" s="3" t="s">
        <v>25</v>
      </c>
      <c r="H52" s="3" t="s">
        <v>29</v>
      </c>
      <c r="I52" s="3" t="s">
        <v>30</v>
      </c>
      <c r="J52" s="5" t="s">
        <v>40</v>
      </c>
      <c r="K52" s="30"/>
      <c r="L52" s="6" t="s">
        <v>16</v>
      </c>
      <c r="M52" s="7">
        <v>4</v>
      </c>
      <c r="N52" s="8">
        <v>0.5</v>
      </c>
      <c r="O52" s="9" t="s">
        <v>23</v>
      </c>
      <c r="P52" s="8">
        <f t="shared" si="6"/>
        <v>80.5</v>
      </c>
      <c r="Q52" s="32">
        <f t="shared" si="7"/>
        <v>-0.5</v>
      </c>
      <c r="R52" s="34">
        <f t="shared" si="8"/>
        <v>21.014549999999993</v>
      </c>
      <c r="S52" s="35">
        <f t="shared" si="9"/>
        <v>101.51454999999999</v>
      </c>
      <c r="T52" s="36">
        <f t="shared" si="10"/>
        <v>0.52</v>
      </c>
      <c r="U52" s="13">
        <f t="shared" si="11"/>
        <v>0.26105031055900602</v>
      </c>
      <c r="V52" s="14">
        <f>COUNTIF($L$2:L52,1)</f>
        <v>26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4.25" customHeight="1" x14ac:dyDescent="0.2">
      <c r="A53" s="3">
        <v>51</v>
      </c>
      <c r="B53" s="4">
        <v>43052</v>
      </c>
      <c r="C53" s="3" t="s">
        <v>172</v>
      </c>
      <c r="D53" s="3" t="s">
        <v>108</v>
      </c>
      <c r="E53" s="3">
        <v>1</v>
      </c>
      <c r="F53" s="3" t="s">
        <v>173</v>
      </c>
      <c r="G53" s="3" t="s">
        <v>25</v>
      </c>
      <c r="H53" s="3" t="s">
        <v>29</v>
      </c>
      <c r="I53" s="3" t="s">
        <v>14</v>
      </c>
      <c r="J53" s="5" t="s">
        <v>174</v>
      </c>
      <c r="K53" s="30"/>
      <c r="L53" s="6" t="s">
        <v>16</v>
      </c>
      <c r="M53" s="7">
        <v>2</v>
      </c>
      <c r="N53" s="8">
        <v>1.25</v>
      </c>
      <c r="O53" s="9" t="s">
        <v>23</v>
      </c>
      <c r="P53" s="8">
        <f t="shared" si="6"/>
        <v>81.75</v>
      </c>
      <c r="Q53" s="32">
        <f t="shared" si="7"/>
        <v>-1.25</v>
      </c>
      <c r="R53" s="10">
        <f t="shared" si="8"/>
        <v>19.764549999999993</v>
      </c>
      <c r="S53" s="11">
        <f t="shared" si="9"/>
        <v>101.51454999999999</v>
      </c>
      <c r="T53" s="12">
        <f t="shared" si="10"/>
        <v>0.50980392156862742</v>
      </c>
      <c r="U53" s="13">
        <f t="shared" si="11"/>
        <v>0.24176819571865427</v>
      </c>
      <c r="V53" s="14">
        <f>COUNTIF($L$2:L53,1)</f>
        <v>26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3.5" customHeight="1" x14ac:dyDescent="0.2">
      <c r="A54" s="3">
        <v>52</v>
      </c>
      <c r="B54" s="4">
        <v>43052</v>
      </c>
      <c r="C54" s="3" t="s">
        <v>172</v>
      </c>
      <c r="D54" s="3" t="s">
        <v>108</v>
      </c>
      <c r="E54" s="3">
        <v>1</v>
      </c>
      <c r="F54" s="3" t="s">
        <v>149</v>
      </c>
      <c r="G54" s="3" t="s">
        <v>26</v>
      </c>
      <c r="H54" s="3" t="s">
        <v>29</v>
      </c>
      <c r="I54" s="3" t="s">
        <v>30</v>
      </c>
      <c r="J54" s="15" t="s">
        <v>175</v>
      </c>
      <c r="K54" s="30"/>
      <c r="L54" s="6" t="s">
        <v>17</v>
      </c>
      <c r="M54" s="7">
        <v>1.9750000000000001</v>
      </c>
      <c r="N54" s="8">
        <v>3</v>
      </c>
      <c r="O54" s="9" t="s">
        <v>23</v>
      </c>
      <c r="P54" s="8">
        <f t="shared" si="6"/>
        <v>84.75</v>
      </c>
      <c r="Q54" s="31">
        <f t="shared" si="7"/>
        <v>2.6287500000000001</v>
      </c>
      <c r="R54" s="10">
        <f t="shared" si="8"/>
        <v>22.393299999999993</v>
      </c>
      <c r="S54" s="11">
        <f t="shared" si="9"/>
        <v>107.1433</v>
      </c>
      <c r="T54" s="12">
        <f t="shared" si="10"/>
        <v>0.51923076923076927</v>
      </c>
      <c r="U54" s="13">
        <f t="shared" si="11"/>
        <v>0.2642277286135693</v>
      </c>
      <c r="V54" s="14">
        <f>COUNTIF($L$2:L54,1)</f>
        <v>27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25.5" x14ac:dyDescent="0.2">
      <c r="A55" s="3">
        <v>53</v>
      </c>
      <c r="B55" s="4">
        <v>43053</v>
      </c>
      <c r="C55" s="3" t="s">
        <v>176</v>
      </c>
      <c r="D55" s="3" t="s">
        <v>32</v>
      </c>
      <c r="E55" s="3">
        <v>2</v>
      </c>
      <c r="F55" s="3" t="s">
        <v>177</v>
      </c>
      <c r="G55" s="3" t="s">
        <v>26</v>
      </c>
      <c r="H55" s="3" t="s">
        <v>31</v>
      </c>
      <c r="I55" s="3" t="s">
        <v>14</v>
      </c>
      <c r="J55" s="15" t="s">
        <v>178</v>
      </c>
      <c r="K55" s="30"/>
      <c r="L55" s="6" t="s">
        <v>17</v>
      </c>
      <c r="M55" s="7">
        <v>1.8839999999999999</v>
      </c>
      <c r="N55" s="8">
        <v>2</v>
      </c>
      <c r="O55" s="9" t="s">
        <v>15</v>
      </c>
      <c r="P55" s="8">
        <f t="shared" si="6"/>
        <v>86.75</v>
      </c>
      <c r="Q55" s="31">
        <f t="shared" si="7"/>
        <v>1.7679999999999998</v>
      </c>
      <c r="R55" s="10">
        <f t="shared" si="8"/>
        <v>24.161299999999994</v>
      </c>
      <c r="S55" s="11">
        <f t="shared" si="9"/>
        <v>110.9113</v>
      </c>
      <c r="T55" s="12">
        <f t="shared" si="10"/>
        <v>0.52830188679245282</v>
      </c>
      <c r="U55" s="13">
        <f t="shared" si="11"/>
        <v>0.27851642651296826</v>
      </c>
      <c r="V55" s="14">
        <f>COUNTIF($L$2:L55,1)</f>
        <v>28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5.75" customHeight="1" x14ac:dyDescent="0.2">
      <c r="A56" s="3">
        <v>54</v>
      </c>
      <c r="B56" s="4">
        <v>43053</v>
      </c>
      <c r="C56" s="3" t="s">
        <v>179</v>
      </c>
      <c r="D56" s="3" t="s">
        <v>42</v>
      </c>
      <c r="E56" s="3">
        <v>1</v>
      </c>
      <c r="F56" s="3" t="s">
        <v>180</v>
      </c>
      <c r="G56" s="3" t="s">
        <v>28</v>
      </c>
      <c r="H56" s="3" t="s">
        <v>31</v>
      </c>
      <c r="I56" s="3" t="s">
        <v>14</v>
      </c>
      <c r="J56" s="15" t="s">
        <v>181</v>
      </c>
      <c r="K56" s="30"/>
      <c r="L56" s="6" t="s">
        <v>17</v>
      </c>
      <c r="M56" s="7">
        <v>1.9</v>
      </c>
      <c r="N56" s="8">
        <v>1.5</v>
      </c>
      <c r="O56" s="9" t="s">
        <v>15</v>
      </c>
      <c r="P56" s="8">
        <f t="shared" si="6"/>
        <v>88.25</v>
      </c>
      <c r="Q56" s="31">
        <f t="shared" si="7"/>
        <v>1.3499999999999996</v>
      </c>
      <c r="R56" s="10">
        <f t="shared" si="8"/>
        <v>25.511299999999991</v>
      </c>
      <c r="S56" s="11">
        <f t="shared" si="9"/>
        <v>113.76129999999999</v>
      </c>
      <c r="T56" s="12">
        <f t="shared" si="10"/>
        <v>0.53703703703703709</v>
      </c>
      <c r="U56" s="13">
        <f t="shared" si="11"/>
        <v>0.28907988668555229</v>
      </c>
      <c r="V56" s="14">
        <f>COUNTIF($L$2:L56,1)</f>
        <v>29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7.25" customHeight="1" x14ac:dyDescent="0.2">
      <c r="A57" s="3">
        <v>55</v>
      </c>
      <c r="B57" s="4">
        <v>43053</v>
      </c>
      <c r="C57" s="3" t="s">
        <v>182</v>
      </c>
      <c r="D57" s="3" t="s">
        <v>27</v>
      </c>
      <c r="E57" s="3">
        <v>1</v>
      </c>
      <c r="F57" s="3" t="s">
        <v>183</v>
      </c>
      <c r="G57" s="3" t="s">
        <v>25</v>
      </c>
      <c r="H57" s="3" t="s">
        <v>37</v>
      </c>
      <c r="I57" s="3" t="s">
        <v>14</v>
      </c>
      <c r="J57" s="15" t="s">
        <v>184</v>
      </c>
      <c r="K57" s="30"/>
      <c r="L57" s="6" t="s">
        <v>17</v>
      </c>
      <c r="M57" s="7">
        <v>2.3199999999999998</v>
      </c>
      <c r="N57" s="8">
        <v>2</v>
      </c>
      <c r="O57" s="9" t="s">
        <v>23</v>
      </c>
      <c r="P57" s="8">
        <f t="shared" si="6"/>
        <v>90.25</v>
      </c>
      <c r="Q57" s="31">
        <f t="shared" si="7"/>
        <v>2.4079999999999995</v>
      </c>
      <c r="R57" s="10">
        <f t="shared" si="8"/>
        <v>27.919299999999993</v>
      </c>
      <c r="S57" s="11">
        <f t="shared" si="9"/>
        <v>118.16929999999999</v>
      </c>
      <c r="T57" s="12">
        <f t="shared" si="10"/>
        <v>0.54545454545454541</v>
      </c>
      <c r="U57" s="13">
        <f t="shared" si="11"/>
        <v>0.30935512465373954</v>
      </c>
      <c r="V57" s="14">
        <f>COUNTIF($L$2:L57,1)</f>
        <v>30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5.75" customHeight="1" x14ac:dyDescent="0.2">
      <c r="A58" s="3">
        <v>56</v>
      </c>
      <c r="B58" s="4">
        <v>43053</v>
      </c>
      <c r="C58" s="3" t="s">
        <v>182</v>
      </c>
      <c r="D58" s="3" t="s">
        <v>27</v>
      </c>
      <c r="E58" s="3">
        <v>1</v>
      </c>
      <c r="F58" s="3" t="s">
        <v>185</v>
      </c>
      <c r="G58" s="3" t="s">
        <v>25</v>
      </c>
      <c r="H58" s="3" t="s">
        <v>29</v>
      </c>
      <c r="I58" s="3" t="s">
        <v>14</v>
      </c>
      <c r="J58" s="15" t="s">
        <v>184</v>
      </c>
      <c r="K58" s="30"/>
      <c r="L58" s="6" t="s">
        <v>17</v>
      </c>
      <c r="M58" s="7">
        <v>3.25</v>
      </c>
      <c r="N58" s="8">
        <v>1</v>
      </c>
      <c r="O58" s="9" t="s">
        <v>23</v>
      </c>
      <c r="P58" s="8">
        <f t="shared" si="6"/>
        <v>91.25</v>
      </c>
      <c r="Q58" s="31">
        <f t="shared" si="7"/>
        <v>2.0874999999999999</v>
      </c>
      <c r="R58" s="10">
        <f t="shared" si="8"/>
        <v>30.006799999999991</v>
      </c>
      <c r="S58" s="11">
        <f t="shared" si="9"/>
        <v>121.2568</v>
      </c>
      <c r="T58" s="12">
        <f t="shared" si="10"/>
        <v>0.5535714285714286</v>
      </c>
      <c r="U58" s="13">
        <f t="shared" si="11"/>
        <v>0.32884164383561643</v>
      </c>
      <c r="V58" s="14">
        <f>COUNTIF($L$2:L58,1)</f>
        <v>31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25.5" x14ac:dyDescent="0.2">
      <c r="A59" s="3">
        <v>57</v>
      </c>
      <c r="B59" s="4">
        <v>43053</v>
      </c>
      <c r="C59" s="3" t="s">
        <v>186</v>
      </c>
      <c r="D59" s="3" t="s">
        <v>27</v>
      </c>
      <c r="E59" s="3">
        <v>2</v>
      </c>
      <c r="F59" s="3" t="s">
        <v>187</v>
      </c>
      <c r="G59" s="3" t="s">
        <v>25</v>
      </c>
      <c r="H59" s="3" t="s">
        <v>29</v>
      </c>
      <c r="I59" s="3" t="s">
        <v>30</v>
      </c>
      <c r="J59" s="5" t="s">
        <v>188</v>
      </c>
      <c r="K59" s="30"/>
      <c r="L59" s="6" t="s">
        <v>16</v>
      </c>
      <c r="M59" s="7">
        <v>8.5</v>
      </c>
      <c r="N59" s="8">
        <v>0.5</v>
      </c>
      <c r="O59" s="9" t="s">
        <v>23</v>
      </c>
      <c r="P59" s="8">
        <f t="shared" si="6"/>
        <v>91.75</v>
      </c>
      <c r="Q59" s="32">
        <f t="shared" si="7"/>
        <v>-0.5</v>
      </c>
      <c r="R59" s="10">
        <f t="shared" si="8"/>
        <v>29.506799999999991</v>
      </c>
      <c r="S59" s="11">
        <f t="shared" si="9"/>
        <v>121.2568</v>
      </c>
      <c r="T59" s="12">
        <f t="shared" si="10"/>
        <v>0.54385964912280704</v>
      </c>
      <c r="U59" s="13">
        <f t="shared" si="11"/>
        <v>0.3216</v>
      </c>
      <c r="V59" s="14">
        <f>COUNTIF($L$2:L59,1)</f>
        <v>31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5" customHeight="1" x14ac:dyDescent="0.2">
      <c r="A60" s="3">
        <v>58</v>
      </c>
      <c r="B60" s="4">
        <v>43054</v>
      </c>
      <c r="C60" s="3" t="s">
        <v>189</v>
      </c>
      <c r="D60" s="3" t="s">
        <v>32</v>
      </c>
      <c r="E60" s="3">
        <v>1</v>
      </c>
      <c r="F60" s="3" t="s">
        <v>190</v>
      </c>
      <c r="G60" s="3" t="s">
        <v>26</v>
      </c>
      <c r="H60" s="3" t="s">
        <v>31</v>
      </c>
      <c r="I60" s="3" t="s">
        <v>14</v>
      </c>
      <c r="J60" s="15" t="s">
        <v>191</v>
      </c>
      <c r="K60" s="30"/>
      <c r="L60" s="6" t="s">
        <v>17</v>
      </c>
      <c r="M60" s="7">
        <v>2</v>
      </c>
      <c r="N60" s="8">
        <v>8</v>
      </c>
      <c r="O60" s="9" t="s">
        <v>15</v>
      </c>
      <c r="P60" s="8">
        <f t="shared" si="6"/>
        <v>99.75</v>
      </c>
      <c r="Q60" s="31">
        <f t="shared" si="7"/>
        <v>8</v>
      </c>
      <c r="R60" s="10">
        <f t="shared" si="8"/>
        <v>37.506799999999991</v>
      </c>
      <c r="S60" s="11">
        <f t="shared" si="9"/>
        <v>137.2568</v>
      </c>
      <c r="T60" s="12">
        <f t="shared" si="10"/>
        <v>0.55172413793103448</v>
      </c>
      <c r="U60" s="13">
        <f t="shared" si="11"/>
        <v>0.37600802005012529</v>
      </c>
      <c r="V60" s="14">
        <f>COUNTIF($L$2:L60,1)</f>
        <v>32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6.5" customHeight="1" x14ac:dyDescent="0.2">
      <c r="A61" s="3">
        <v>59</v>
      </c>
      <c r="B61" s="4">
        <v>43054</v>
      </c>
      <c r="C61" s="3" t="s">
        <v>189</v>
      </c>
      <c r="D61" s="3" t="s">
        <v>32</v>
      </c>
      <c r="E61" s="3">
        <v>1</v>
      </c>
      <c r="F61" s="3" t="s">
        <v>192</v>
      </c>
      <c r="G61" s="3" t="s">
        <v>26</v>
      </c>
      <c r="H61" s="3" t="s">
        <v>31</v>
      </c>
      <c r="I61" s="3" t="s">
        <v>14</v>
      </c>
      <c r="J61" s="15" t="s">
        <v>191</v>
      </c>
      <c r="K61" s="30"/>
      <c r="L61" s="6" t="s">
        <v>17</v>
      </c>
      <c r="M61" s="7">
        <v>2.9</v>
      </c>
      <c r="N61" s="8">
        <v>2</v>
      </c>
      <c r="O61" s="9" t="s">
        <v>15</v>
      </c>
      <c r="P61" s="8">
        <f t="shared" si="6"/>
        <v>101.75</v>
      </c>
      <c r="Q61" s="31">
        <f t="shared" si="7"/>
        <v>3.8</v>
      </c>
      <c r="R61" s="10">
        <f t="shared" si="8"/>
        <v>41.306799999999988</v>
      </c>
      <c r="S61" s="11">
        <f t="shared" si="9"/>
        <v>143.05679999999998</v>
      </c>
      <c r="T61" s="12">
        <f t="shared" si="10"/>
        <v>0.55932203389830504</v>
      </c>
      <c r="U61" s="13">
        <f t="shared" si="11"/>
        <v>0.40596363636363619</v>
      </c>
      <c r="V61" s="14">
        <f>COUNTIF($L$2:L61,1)</f>
        <v>33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25.5" x14ac:dyDescent="0.2">
      <c r="A62" s="3">
        <v>60</v>
      </c>
      <c r="B62" s="4">
        <v>43054</v>
      </c>
      <c r="C62" s="3" t="s">
        <v>193</v>
      </c>
      <c r="D62" s="3" t="s">
        <v>101</v>
      </c>
      <c r="E62" s="3">
        <v>2</v>
      </c>
      <c r="F62" s="3" t="s">
        <v>194</v>
      </c>
      <c r="G62" s="3" t="s">
        <v>28</v>
      </c>
      <c r="H62" s="3" t="s">
        <v>31</v>
      </c>
      <c r="I62" s="3" t="s">
        <v>30</v>
      </c>
      <c r="J62" s="15" t="s">
        <v>195</v>
      </c>
      <c r="K62" s="30"/>
      <c r="L62" s="6" t="s">
        <v>17</v>
      </c>
      <c r="M62" s="7">
        <v>2.1</v>
      </c>
      <c r="N62" s="8">
        <v>1</v>
      </c>
      <c r="O62" s="9" t="s">
        <v>15</v>
      </c>
      <c r="P62" s="8">
        <f t="shared" si="6"/>
        <v>102.75</v>
      </c>
      <c r="Q62" s="31">
        <f t="shared" si="7"/>
        <v>1.1000000000000001</v>
      </c>
      <c r="R62" s="10">
        <f t="shared" si="8"/>
        <v>42.40679999999999</v>
      </c>
      <c r="S62" s="11">
        <f t="shared" si="9"/>
        <v>145.15679999999998</v>
      </c>
      <c r="T62" s="12">
        <f t="shared" si="10"/>
        <v>0.56666666666666665</v>
      </c>
      <c r="U62" s="13">
        <f t="shared" si="11"/>
        <v>0.41271824817518227</v>
      </c>
      <c r="V62" s="14">
        <f>COUNTIF($L$2:L62,1)</f>
        <v>34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5" customHeight="1" x14ac:dyDescent="0.2">
      <c r="A63" s="3">
        <v>61</v>
      </c>
      <c r="B63" s="4">
        <v>43054</v>
      </c>
      <c r="C63" s="3" t="s">
        <v>189</v>
      </c>
      <c r="D63" s="3" t="s">
        <v>32</v>
      </c>
      <c r="E63" s="3">
        <v>1</v>
      </c>
      <c r="F63" s="3" t="s">
        <v>196</v>
      </c>
      <c r="G63" s="3" t="s">
        <v>26</v>
      </c>
      <c r="H63" s="3" t="s">
        <v>29</v>
      </c>
      <c r="I63" s="3" t="s">
        <v>30</v>
      </c>
      <c r="J63" s="15" t="s">
        <v>191</v>
      </c>
      <c r="K63" s="30"/>
      <c r="L63" s="6" t="s">
        <v>17</v>
      </c>
      <c r="M63" s="7">
        <v>1.95</v>
      </c>
      <c r="N63" s="8">
        <v>5</v>
      </c>
      <c r="O63" s="9" t="s">
        <v>23</v>
      </c>
      <c r="P63" s="8">
        <f t="shared" si="6"/>
        <v>107.75</v>
      </c>
      <c r="Q63" s="31">
        <f t="shared" si="7"/>
        <v>4.2624999999999993</v>
      </c>
      <c r="R63" s="10">
        <f t="shared" si="8"/>
        <v>46.669299999999993</v>
      </c>
      <c r="S63" s="11">
        <f t="shared" si="9"/>
        <v>154.41929999999999</v>
      </c>
      <c r="T63" s="12">
        <f t="shared" si="10"/>
        <v>0.57377049180327866</v>
      </c>
      <c r="U63" s="13">
        <f t="shared" si="11"/>
        <v>0.43312575406032477</v>
      </c>
      <c r="V63" s="14">
        <f>COUNTIF($L$2:L63,1)</f>
        <v>35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5.75" customHeight="1" x14ac:dyDescent="0.2">
      <c r="A64" s="3">
        <v>62</v>
      </c>
      <c r="B64" s="4">
        <v>43054</v>
      </c>
      <c r="C64" s="3" t="s">
        <v>189</v>
      </c>
      <c r="D64" s="3" t="s">
        <v>32</v>
      </c>
      <c r="E64" s="3">
        <v>1</v>
      </c>
      <c r="F64" s="3" t="s">
        <v>197</v>
      </c>
      <c r="G64" s="3" t="s">
        <v>26</v>
      </c>
      <c r="H64" s="3" t="s">
        <v>29</v>
      </c>
      <c r="I64" s="3" t="s">
        <v>30</v>
      </c>
      <c r="J64" s="15" t="s">
        <v>191</v>
      </c>
      <c r="K64" s="30"/>
      <c r="L64" s="6" t="s">
        <v>17</v>
      </c>
      <c r="M64" s="7">
        <v>2</v>
      </c>
      <c r="N64" s="8">
        <v>2</v>
      </c>
      <c r="O64" s="9" t="s">
        <v>23</v>
      </c>
      <c r="P64" s="8">
        <f t="shared" si="6"/>
        <v>109.75</v>
      </c>
      <c r="Q64" s="31">
        <f t="shared" si="7"/>
        <v>1.7999999999999998</v>
      </c>
      <c r="R64" s="10">
        <f t="shared" si="8"/>
        <v>48.46929999999999</v>
      </c>
      <c r="S64" s="11">
        <f t="shared" si="9"/>
        <v>158.21929999999998</v>
      </c>
      <c r="T64" s="12">
        <f t="shared" si="10"/>
        <v>0.58064516129032262</v>
      </c>
      <c r="U64" s="13">
        <f t="shared" si="11"/>
        <v>0.44163371298405446</v>
      </c>
      <c r="V64" s="14">
        <f>COUNTIF($L$2:L64,1)</f>
        <v>36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25.5" x14ac:dyDescent="0.2">
      <c r="A65" s="3">
        <v>63</v>
      </c>
      <c r="B65" s="4">
        <v>43055</v>
      </c>
      <c r="C65" s="3" t="s">
        <v>198</v>
      </c>
      <c r="D65" s="3" t="s">
        <v>45</v>
      </c>
      <c r="E65" s="3">
        <v>2</v>
      </c>
      <c r="F65" s="3" t="s">
        <v>199</v>
      </c>
      <c r="G65" s="3" t="s">
        <v>26</v>
      </c>
      <c r="H65" s="3" t="s">
        <v>29</v>
      </c>
      <c r="I65" s="3" t="s">
        <v>14</v>
      </c>
      <c r="J65" s="15" t="s">
        <v>200</v>
      </c>
      <c r="K65" s="30"/>
      <c r="L65" s="6" t="s">
        <v>17</v>
      </c>
      <c r="M65" s="7">
        <v>2.4300000000000002</v>
      </c>
      <c r="N65" s="8">
        <v>1.5</v>
      </c>
      <c r="O65" s="9" t="s">
        <v>23</v>
      </c>
      <c r="P65" s="8">
        <f t="shared" si="6"/>
        <v>111.25</v>
      </c>
      <c r="Q65" s="31">
        <f t="shared" si="7"/>
        <v>1.9627500000000002</v>
      </c>
      <c r="R65" s="10">
        <f t="shared" si="8"/>
        <v>50.43204999999999</v>
      </c>
      <c r="S65" s="11">
        <f t="shared" si="9"/>
        <v>161.68205</v>
      </c>
      <c r="T65" s="12">
        <f t="shared" si="10"/>
        <v>0.58730158730158732</v>
      </c>
      <c r="U65" s="13">
        <f t="shared" si="11"/>
        <v>0.45332179775280901</v>
      </c>
      <c r="V65" s="14">
        <f>COUNTIF($L$2:L65,1)</f>
        <v>37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25.5" x14ac:dyDescent="0.2">
      <c r="A66" s="3">
        <v>64</v>
      </c>
      <c r="B66" s="4">
        <v>43056</v>
      </c>
      <c r="C66" s="3" t="s">
        <v>201</v>
      </c>
      <c r="D66" s="3" t="s">
        <v>50</v>
      </c>
      <c r="E66" s="3">
        <v>2</v>
      </c>
      <c r="F66" s="3" t="s">
        <v>202</v>
      </c>
      <c r="G66" s="3" t="s">
        <v>139</v>
      </c>
      <c r="H66" s="3" t="s">
        <v>39</v>
      </c>
      <c r="I66" s="3" t="s">
        <v>14</v>
      </c>
      <c r="J66" s="15" t="s">
        <v>203</v>
      </c>
      <c r="K66" s="30"/>
      <c r="L66" s="6" t="s">
        <v>16</v>
      </c>
      <c r="M66" s="7">
        <v>2.0099999999999998</v>
      </c>
      <c r="N66" s="8">
        <v>1.5</v>
      </c>
      <c r="O66" s="9" t="s">
        <v>15</v>
      </c>
      <c r="P66" s="8">
        <f t="shared" si="6"/>
        <v>112.75</v>
      </c>
      <c r="Q66" s="32">
        <f t="shared" si="7"/>
        <v>-1.5</v>
      </c>
      <c r="R66" s="10">
        <f t="shared" si="8"/>
        <v>48.93204999999999</v>
      </c>
      <c r="S66" s="11">
        <f t="shared" si="9"/>
        <v>161.68205</v>
      </c>
      <c r="T66" s="12">
        <f t="shared" si="10"/>
        <v>0.578125</v>
      </c>
      <c r="U66" s="13">
        <f t="shared" si="11"/>
        <v>0.43398713968957875</v>
      </c>
      <c r="V66" s="14">
        <f>COUNTIF($L$2:L66,1)</f>
        <v>37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25.5" x14ac:dyDescent="0.2">
      <c r="A67" s="3">
        <v>65</v>
      </c>
      <c r="B67" s="4">
        <v>43056</v>
      </c>
      <c r="C67" s="3" t="s">
        <v>204</v>
      </c>
      <c r="D67" s="3" t="s">
        <v>27</v>
      </c>
      <c r="E67" s="3">
        <v>2</v>
      </c>
      <c r="F67" s="3" t="s">
        <v>205</v>
      </c>
      <c r="G67" s="3" t="s">
        <v>26</v>
      </c>
      <c r="H67" s="3" t="s">
        <v>31</v>
      </c>
      <c r="I67" s="3" t="s">
        <v>14</v>
      </c>
      <c r="J67" s="5" t="s">
        <v>206</v>
      </c>
      <c r="K67" s="30"/>
      <c r="L67" s="6" t="s">
        <v>16</v>
      </c>
      <c r="M67" s="7">
        <v>2.14</v>
      </c>
      <c r="N67" s="8">
        <v>1</v>
      </c>
      <c r="O67" s="9" t="s">
        <v>15</v>
      </c>
      <c r="P67" s="8">
        <f t="shared" si="6"/>
        <v>113.75</v>
      </c>
      <c r="Q67" s="32">
        <f t="shared" si="7"/>
        <v>-1</v>
      </c>
      <c r="R67" s="10">
        <f t="shared" si="8"/>
        <v>47.93204999999999</v>
      </c>
      <c r="S67" s="11">
        <f t="shared" si="9"/>
        <v>161.68205</v>
      </c>
      <c r="T67" s="12">
        <f t="shared" si="10"/>
        <v>0.56923076923076921</v>
      </c>
      <c r="U67" s="13">
        <f t="shared" si="11"/>
        <v>0.42138065934065938</v>
      </c>
      <c r="V67" s="14">
        <f>COUNTIF($L$2:L67,1)</f>
        <v>37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5.75" customHeight="1" x14ac:dyDescent="0.2">
      <c r="A68" s="3">
        <v>66</v>
      </c>
      <c r="B68" s="4">
        <v>43057</v>
      </c>
      <c r="C68" s="3" t="s">
        <v>207</v>
      </c>
      <c r="D68" s="3" t="s">
        <v>32</v>
      </c>
      <c r="E68" s="3">
        <v>1</v>
      </c>
      <c r="F68" s="3">
        <v>2</v>
      </c>
      <c r="G68" s="3" t="s">
        <v>26</v>
      </c>
      <c r="H68" s="3" t="s">
        <v>39</v>
      </c>
      <c r="I68" s="3" t="s">
        <v>14</v>
      </c>
      <c r="J68" s="15" t="s">
        <v>208</v>
      </c>
      <c r="K68" s="30"/>
      <c r="L68" s="6" t="s">
        <v>17</v>
      </c>
      <c r="M68" s="7">
        <v>2.5</v>
      </c>
      <c r="N68" s="8">
        <v>1</v>
      </c>
      <c r="O68" s="9" t="s">
        <v>15</v>
      </c>
      <c r="P68" s="8">
        <f t="shared" si="6"/>
        <v>114.75</v>
      </c>
      <c r="Q68" s="31">
        <f t="shared" si="7"/>
        <v>1.5</v>
      </c>
      <c r="R68" s="10">
        <f t="shared" si="8"/>
        <v>49.43204999999999</v>
      </c>
      <c r="S68" s="11">
        <f t="shared" si="9"/>
        <v>164.18205</v>
      </c>
      <c r="T68" s="12">
        <f t="shared" si="10"/>
        <v>0.5757575757575758</v>
      </c>
      <c r="U68" s="13">
        <f t="shared" si="11"/>
        <v>0.43078039215686276</v>
      </c>
      <c r="V68" s="14">
        <f>COUNTIF($L$2:L68,1)</f>
        <v>38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7.25" customHeight="1" x14ac:dyDescent="0.2">
      <c r="A69" s="3">
        <v>67</v>
      </c>
      <c r="B69" s="4">
        <v>43057</v>
      </c>
      <c r="C69" s="3" t="s">
        <v>209</v>
      </c>
      <c r="D69" s="3" t="s">
        <v>32</v>
      </c>
      <c r="E69" s="3">
        <v>1</v>
      </c>
      <c r="F69" s="3">
        <v>1</v>
      </c>
      <c r="G69" s="3" t="s">
        <v>26</v>
      </c>
      <c r="H69" s="3" t="s">
        <v>39</v>
      </c>
      <c r="I69" s="3" t="s">
        <v>14</v>
      </c>
      <c r="J69" s="5" t="s">
        <v>113</v>
      </c>
      <c r="K69" s="30" t="s">
        <v>121</v>
      </c>
      <c r="L69" s="6" t="s">
        <v>16</v>
      </c>
      <c r="M69" s="7">
        <v>2.2999999999999998</v>
      </c>
      <c r="N69" s="8">
        <v>2</v>
      </c>
      <c r="O69" s="9" t="s">
        <v>15</v>
      </c>
      <c r="P69" s="8">
        <f t="shared" si="6"/>
        <v>116.75</v>
      </c>
      <c r="Q69" s="32">
        <f t="shared" si="7"/>
        <v>-2</v>
      </c>
      <c r="R69" s="10">
        <f t="shared" si="8"/>
        <v>47.43204999999999</v>
      </c>
      <c r="S69" s="11">
        <f t="shared" si="9"/>
        <v>164.18205</v>
      </c>
      <c r="T69" s="12">
        <f t="shared" si="10"/>
        <v>0.56716417910447758</v>
      </c>
      <c r="U69" s="13">
        <f t="shared" si="11"/>
        <v>0.40627023554603858</v>
      </c>
      <c r="V69" s="14">
        <f>COUNTIF($L$2:L69,1)</f>
        <v>38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25.5" x14ac:dyDescent="0.2">
      <c r="A70" s="3">
        <v>68</v>
      </c>
      <c r="B70" s="4">
        <v>43057</v>
      </c>
      <c r="C70" s="3" t="s">
        <v>210</v>
      </c>
      <c r="D70" s="3" t="s">
        <v>45</v>
      </c>
      <c r="E70" s="3">
        <v>2</v>
      </c>
      <c r="F70" s="3" t="s">
        <v>211</v>
      </c>
      <c r="G70" s="3" t="s">
        <v>26</v>
      </c>
      <c r="H70" s="3" t="s">
        <v>31</v>
      </c>
      <c r="I70" s="3" t="s">
        <v>14</v>
      </c>
      <c r="J70" s="15" t="s">
        <v>212</v>
      </c>
      <c r="K70" s="30"/>
      <c r="L70" s="6" t="s">
        <v>16</v>
      </c>
      <c r="M70" s="7">
        <v>1.99</v>
      </c>
      <c r="N70" s="8">
        <v>1.5</v>
      </c>
      <c r="O70" s="9" t="s">
        <v>15</v>
      </c>
      <c r="P70" s="8">
        <f t="shared" si="6"/>
        <v>118.25</v>
      </c>
      <c r="Q70" s="32">
        <f t="shared" si="7"/>
        <v>-1.5</v>
      </c>
      <c r="R70" s="10">
        <f t="shared" si="8"/>
        <v>45.93204999999999</v>
      </c>
      <c r="S70" s="11">
        <f t="shared" si="9"/>
        <v>164.18205</v>
      </c>
      <c r="T70" s="12">
        <f t="shared" si="10"/>
        <v>0.55882352941176472</v>
      </c>
      <c r="U70" s="13">
        <f t="shared" si="11"/>
        <v>0.388431712473573</v>
      </c>
      <c r="V70" s="14">
        <f>COUNTIF($L$2:L70,1)</f>
        <v>38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25.5" x14ac:dyDescent="0.2">
      <c r="A71" s="3">
        <v>69</v>
      </c>
      <c r="B71" s="4">
        <v>43057</v>
      </c>
      <c r="C71" s="3" t="s">
        <v>213</v>
      </c>
      <c r="D71" s="3" t="s">
        <v>27</v>
      </c>
      <c r="E71" s="3">
        <v>2</v>
      </c>
      <c r="F71" s="3" t="s">
        <v>214</v>
      </c>
      <c r="G71" s="3" t="s">
        <v>25</v>
      </c>
      <c r="H71" s="3" t="s">
        <v>29</v>
      </c>
      <c r="I71" s="3" t="s">
        <v>14</v>
      </c>
      <c r="J71" s="5" t="s">
        <v>215</v>
      </c>
      <c r="K71" s="30"/>
      <c r="L71" s="6" t="s">
        <v>16</v>
      </c>
      <c r="M71" s="7">
        <v>2.4</v>
      </c>
      <c r="N71" s="8">
        <v>3</v>
      </c>
      <c r="O71" s="9" t="s">
        <v>23</v>
      </c>
      <c r="P71" s="8">
        <f t="shared" si="6"/>
        <v>121.25</v>
      </c>
      <c r="Q71" s="32">
        <f t="shared" si="7"/>
        <v>-3</v>
      </c>
      <c r="R71" s="10">
        <f t="shared" si="8"/>
        <v>42.93204999999999</v>
      </c>
      <c r="S71" s="11">
        <f t="shared" si="9"/>
        <v>164.18205</v>
      </c>
      <c r="T71" s="12">
        <f t="shared" si="10"/>
        <v>0.55072463768115942</v>
      </c>
      <c r="U71" s="13">
        <f t="shared" si="11"/>
        <v>0.35407876288659795</v>
      </c>
      <c r="V71" s="14">
        <f>COUNTIF($L$2:L71,1)</f>
        <v>38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25.5" x14ac:dyDescent="0.2">
      <c r="A72" s="3">
        <v>70</v>
      </c>
      <c r="B72" s="4">
        <v>43057</v>
      </c>
      <c r="C72" s="3" t="s">
        <v>216</v>
      </c>
      <c r="D72" s="3" t="s">
        <v>50</v>
      </c>
      <c r="E72" s="3">
        <v>2</v>
      </c>
      <c r="F72" s="3" t="s">
        <v>217</v>
      </c>
      <c r="G72" s="3" t="s">
        <v>139</v>
      </c>
      <c r="H72" s="3" t="s">
        <v>39</v>
      </c>
      <c r="I72" s="3" t="s">
        <v>14</v>
      </c>
      <c r="J72" s="5" t="s">
        <v>218</v>
      </c>
      <c r="K72" s="30" t="s">
        <v>282</v>
      </c>
      <c r="L72" s="6" t="s">
        <v>16</v>
      </c>
      <c r="M72" s="7">
        <v>2.17</v>
      </c>
      <c r="N72" s="8">
        <v>2</v>
      </c>
      <c r="O72" s="9" t="s">
        <v>15</v>
      </c>
      <c r="P72" s="8">
        <f t="shared" si="6"/>
        <v>123.25</v>
      </c>
      <c r="Q72" s="32">
        <f t="shared" si="7"/>
        <v>-2</v>
      </c>
      <c r="R72" s="10">
        <f t="shared" si="8"/>
        <v>40.93204999999999</v>
      </c>
      <c r="S72" s="11">
        <f t="shared" si="9"/>
        <v>164.18205</v>
      </c>
      <c r="T72" s="12">
        <f t="shared" si="10"/>
        <v>0.54285714285714282</v>
      </c>
      <c r="U72" s="13">
        <f t="shared" si="11"/>
        <v>0.3321058823529412</v>
      </c>
      <c r="V72" s="14">
        <f>COUNTIF($L$2:L72,1)</f>
        <v>38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25.5" x14ac:dyDescent="0.2">
      <c r="A73" s="3">
        <v>71</v>
      </c>
      <c r="B73" s="4">
        <v>43058</v>
      </c>
      <c r="C73" s="3" t="s">
        <v>219</v>
      </c>
      <c r="D73" s="3" t="s">
        <v>164</v>
      </c>
      <c r="E73" s="3">
        <v>2</v>
      </c>
      <c r="F73" s="3" t="s">
        <v>220</v>
      </c>
      <c r="G73" s="3" t="s">
        <v>28</v>
      </c>
      <c r="H73" s="3" t="s">
        <v>29</v>
      </c>
      <c r="I73" s="3" t="s">
        <v>14</v>
      </c>
      <c r="J73" s="15" t="s">
        <v>228</v>
      </c>
      <c r="K73" s="30"/>
      <c r="L73" s="6" t="s">
        <v>16</v>
      </c>
      <c r="M73" s="7">
        <v>2.0299999999999998</v>
      </c>
      <c r="N73" s="8">
        <v>1</v>
      </c>
      <c r="O73" s="9" t="s">
        <v>23</v>
      </c>
      <c r="P73" s="8">
        <f t="shared" si="6"/>
        <v>124.25</v>
      </c>
      <c r="Q73" s="32">
        <f t="shared" si="7"/>
        <v>-1</v>
      </c>
      <c r="R73" s="10">
        <f t="shared" si="8"/>
        <v>39.93204999999999</v>
      </c>
      <c r="S73" s="11">
        <f t="shared" si="9"/>
        <v>164.18205</v>
      </c>
      <c r="T73" s="12">
        <f t="shared" si="10"/>
        <v>0.53521126760563376</v>
      </c>
      <c r="U73" s="13">
        <f t="shared" si="11"/>
        <v>0.321384708249497</v>
      </c>
      <c r="V73" s="14">
        <f>COUNTIF($L$2:L73,1)</f>
        <v>38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25.5" x14ac:dyDescent="0.2">
      <c r="A74" s="3">
        <v>72</v>
      </c>
      <c r="B74" s="4">
        <v>43058</v>
      </c>
      <c r="C74" s="3" t="s">
        <v>221</v>
      </c>
      <c r="D74" s="3" t="s">
        <v>50</v>
      </c>
      <c r="E74" s="3">
        <v>2</v>
      </c>
      <c r="F74" s="3" t="s">
        <v>222</v>
      </c>
      <c r="G74" s="3" t="s">
        <v>139</v>
      </c>
      <c r="H74" s="3" t="s">
        <v>39</v>
      </c>
      <c r="I74" s="3" t="s">
        <v>14</v>
      </c>
      <c r="J74" s="5" t="s">
        <v>223</v>
      </c>
      <c r="K74" s="30"/>
      <c r="L74" s="6" t="s">
        <v>16</v>
      </c>
      <c r="M74" s="7">
        <v>2.3199999999999998</v>
      </c>
      <c r="N74" s="8">
        <v>2</v>
      </c>
      <c r="O74" s="9" t="s">
        <v>15</v>
      </c>
      <c r="P74" s="8">
        <f t="shared" si="6"/>
        <v>126.25</v>
      </c>
      <c r="Q74" s="32">
        <f t="shared" si="7"/>
        <v>-2</v>
      </c>
      <c r="R74" s="10">
        <f t="shared" si="8"/>
        <v>37.93204999999999</v>
      </c>
      <c r="S74" s="11">
        <f t="shared" si="9"/>
        <v>164.18205</v>
      </c>
      <c r="T74" s="12">
        <f t="shared" si="10"/>
        <v>0.52777777777777779</v>
      </c>
      <c r="U74" s="13">
        <f t="shared" si="11"/>
        <v>0.30045188118811883</v>
      </c>
      <c r="V74" s="14">
        <f>COUNTIF($L$2:L74,1)</f>
        <v>38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6.5" customHeight="1" x14ac:dyDescent="0.2">
      <c r="A75" s="3">
        <v>73</v>
      </c>
      <c r="B75" s="4">
        <v>43058</v>
      </c>
      <c r="C75" s="3" t="s">
        <v>224</v>
      </c>
      <c r="D75" s="3" t="s">
        <v>225</v>
      </c>
      <c r="E75" s="3">
        <v>1</v>
      </c>
      <c r="F75" s="3" t="s">
        <v>226</v>
      </c>
      <c r="G75" s="3" t="s">
        <v>26</v>
      </c>
      <c r="H75" s="3" t="s">
        <v>31</v>
      </c>
      <c r="I75" s="3" t="s">
        <v>14</v>
      </c>
      <c r="J75" s="5" t="s">
        <v>227</v>
      </c>
      <c r="K75" s="30" t="s">
        <v>282</v>
      </c>
      <c r="L75" s="6" t="s">
        <v>16</v>
      </c>
      <c r="M75" s="7">
        <v>2.0699999999999998</v>
      </c>
      <c r="N75" s="8">
        <v>3</v>
      </c>
      <c r="O75" s="9" t="s">
        <v>15</v>
      </c>
      <c r="P75" s="8">
        <f t="shared" si="6"/>
        <v>129.25</v>
      </c>
      <c r="Q75" s="32">
        <f t="shared" si="7"/>
        <v>-3</v>
      </c>
      <c r="R75" s="34">
        <f t="shared" si="8"/>
        <v>34.93204999999999</v>
      </c>
      <c r="S75" s="35">
        <f t="shared" si="9"/>
        <v>164.18205</v>
      </c>
      <c r="T75" s="36">
        <f t="shared" si="10"/>
        <v>0.52054794520547942</v>
      </c>
      <c r="U75" s="13">
        <f t="shared" si="11"/>
        <v>0.27026731141199228</v>
      </c>
      <c r="V75" s="14">
        <f>COUNTIF($L$2:L75,1)</f>
        <v>38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5.75" customHeight="1" x14ac:dyDescent="0.2">
      <c r="A76" s="3">
        <v>74</v>
      </c>
      <c r="B76" s="4">
        <v>43060</v>
      </c>
      <c r="C76" s="3" t="s">
        <v>229</v>
      </c>
      <c r="D76" s="3" t="s">
        <v>46</v>
      </c>
      <c r="E76" s="3">
        <v>1</v>
      </c>
      <c r="F76" s="3" t="s">
        <v>59</v>
      </c>
      <c r="G76" s="3" t="s">
        <v>25</v>
      </c>
      <c r="H76" s="3" t="s">
        <v>37</v>
      </c>
      <c r="I76" s="3" t="s">
        <v>14</v>
      </c>
      <c r="J76" s="5" t="s">
        <v>15</v>
      </c>
      <c r="K76" s="30"/>
      <c r="L76" s="6" t="s">
        <v>16</v>
      </c>
      <c r="M76" s="7">
        <v>2.9</v>
      </c>
      <c r="N76" s="8">
        <v>1</v>
      </c>
      <c r="O76" s="9" t="s">
        <v>23</v>
      </c>
      <c r="P76" s="8">
        <f t="shared" si="6"/>
        <v>130.25</v>
      </c>
      <c r="Q76" s="32">
        <f t="shared" si="7"/>
        <v>-1</v>
      </c>
      <c r="R76" s="10">
        <f t="shared" si="8"/>
        <v>33.93204999999999</v>
      </c>
      <c r="S76" s="11">
        <f t="shared" si="9"/>
        <v>164.18205</v>
      </c>
      <c r="T76" s="12">
        <f t="shared" si="10"/>
        <v>0.51351351351351349</v>
      </c>
      <c r="U76" s="13">
        <f t="shared" si="11"/>
        <v>0.26051477927063343</v>
      </c>
      <c r="V76" s="14">
        <f>COUNTIF($L$2:L76,1)</f>
        <v>38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6.5" customHeight="1" x14ac:dyDescent="0.2">
      <c r="A77" s="3">
        <v>75</v>
      </c>
      <c r="B77" s="4">
        <v>43060</v>
      </c>
      <c r="C77" s="3" t="s">
        <v>230</v>
      </c>
      <c r="D77" s="3" t="s">
        <v>46</v>
      </c>
      <c r="E77" s="3">
        <v>1</v>
      </c>
      <c r="F77" s="3" t="s">
        <v>231</v>
      </c>
      <c r="G77" s="3" t="s">
        <v>28</v>
      </c>
      <c r="H77" s="3" t="s">
        <v>31</v>
      </c>
      <c r="I77" s="3" t="s">
        <v>14</v>
      </c>
      <c r="J77" s="15" t="s">
        <v>232</v>
      </c>
      <c r="K77" s="30"/>
      <c r="L77" s="6" t="s">
        <v>17</v>
      </c>
      <c r="M77" s="7">
        <v>2.64</v>
      </c>
      <c r="N77" s="8">
        <v>1</v>
      </c>
      <c r="O77" s="9" t="s">
        <v>15</v>
      </c>
      <c r="P77" s="8">
        <f t="shared" si="6"/>
        <v>131.25</v>
      </c>
      <c r="Q77" s="31">
        <f t="shared" si="7"/>
        <v>1.6400000000000001</v>
      </c>
      <c r="R77" s="10">
        <f t="shared" si="8"/>
        <v>35.57204999999999</v>
      </c>
      <c r="S77" s="11">
        <f t="shared" si="9"/>
        <v>166.82204999999999</v>
      </c>
      <c r="T77" s="12">
        <f t="shared" si="10"/>
        <v>0.52</v>
      </c>
      <c r="U77" s="13">
        <f t="shared" si="11"/>
        <v>0.2710251428571428</v>
      </c>
      <c r="V77" s="14">
        <f>COUNTIF($L$2:L77,1)</f>
        <v>39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5.75" customHeight="1" x14ac:dyDescent="0.2">
      <c r="A78" s="3">
        <v>76</v>
      </c>
      <c r="B78" s="4">
        <v>43060</v>
      </c>
      <c r="C78" s="3" t="s">
        <v>233</v>
      </c>
      <c r="D78" s="3" t="s">
        <v>32</v>
      </c>
      <c r="E78" s="3">
        <v>1</v>
      </c>
      <c r="F78" s="3" t="s">
        <v>66</v>
      </c>
      <c r="G78" s="3" t="s">
        <v>25</v>
      </c>
      <c r="H78" s="3" t="s">
        <v>37</v>
      </c>
      <c r="I78" s="3" t="s">
        <v>14</v>
      </c>
      <c r="J78" s="15" t="s">
        <v>152</v>
      </c>
      <c r="K78" s="30"/>
      <c r="L78" s="6" t="s">
        <v>17</v>
      </c>
      <c r="M78" s="7">
        <v>1.73</v>
      </c>
      <c r="N78" s="8">
        <v>3</v>
      </c>
      <c r="O78" s="9" t="s">
        <v>23</v>
      </c>
      <c r="P78" s="8">
        <f t="shared" si="6"/>
        <v>134.25</v>
      </c>
      <c r="Q78" s="31">
        <f t="shared" si="7"/>
        <v>1.9304999999999994</v>
      </c>
      <c r="R78" s="10">
        <f t="shared" si="8"/>
        <v>37.502549999999992</v>
      </c>
      <c r="S78" s="11">
        <f t="shared" si="9"/>
        <v>171.75254999999999</v>
      </c>
      <c r="T78" s="12">
        <f t="shared" si="10"/>
        <v>0.52631578947368418</v>
      </c>
      <c r="U78" s="13">
        <f t="shared" si="11"/>
        <v>0.27934860335195522</v>
      </c>
      <c r="V78" s="14">
        <f>COUNTIF($L$2:L78,1)</f>
        <v>40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5.75" customHeight="1" x14ac:dyDescent="0.2">
      <c r="A79" s="3">
        <v>77</v>
      </c>
      <c r="B79" s="4">
        <v>43060</v>
      </c>
      <c r="C79" s="3" t="s">
        <v>233</v>
      </c>
      <c r="D79" s="3" t="s">
        <v>32</v>
      </c>
      <c r="E79" s="3">
        <v>1</v>
      </c>
      <c r="F79" s="3" t="s">
        <v>67</v>
      </c>
      <c r="G79" s="3" t="s">
        <v>25</v>
      </c>
      <c r="H79" s="3" t="s">
        <v>37</v>
      </c>
      <c r="I79" s="3" t="s">
        <v>14</v>
      </c>
      <c r="J79" s="15" t="s">
        <v>152</v>
      </c>
      <c r="K79" s="30"/>
      <c r="L79" s="6" t="s">
        <v>17</v>
      </c>
      <c r="M79" s="7">
        <v>2.8</v>
      </c>
      <c r="N79" s="8">
        <v>1</v>
      </c>
      <c r="O79" s="9" t="s">
        <v>23</v>
      </c>
      <c r="P79" s="8">
        <f t="shared" si="6"/>
        <v>135.25</v>
      </c>
      <c r="Q79" s="31">
        <f t="shared" si="7"/>
        <v>1.6599999999999997</v>
      </c>
      <c r="R79" s="10">
        <f t="shared" si="8"/>
        <v>39.162549999999989</v>
      </c>
      <c r="S79" s="11">
        <f t="shared" si="9"/>
        <v>174.41254999999998</v>
      </c>
      <c r="T79" s="12">
        <f t="shared" si="10"/>
        <v>0.53246753246753242</v>
      </c>
      <c r="U79" s="13">
        <f t="shared" si="11"/>
        <v>0.2895567467652494</v>
      </c>
      <c r="V79" s="14">
        <f>COUNTIF($L$2:L79,1)</f>
        <v>41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25.5" x14ac:dyDescent="0.2">
      <c r="A80" s="3">
        <v>78</v>
      </c>
      <c r="B80" s="4">
        <v>43060</v>
      </c>
      <c r="C80" s="3" t="s">
        <v>234</v>
      </c>
      <c r="D80" s="3" t="s">
        <v>46</v>
      </c>
      <c r="E80" s="3">
        <v>2</v>
      </c>
      <c r="F80" s="3" t="s">
        <v>235</v>
      </c>
      <c r="G80" s="3" t="s">
        <v>26</v>
      </c>
      <c r="H80" s="3" t="s">
        <v>39</v>
      </c>
      <c r="I80" s="3" t="s">
        <v>14</v>
      </c>
      <c r="J80" s="15" t="s">
        <v>236</v>
      </c>
      <c r="K80" s="30"/>
      <c r="L80" s="6" t="s">
        <v>17</v>
      </c>
      <c r="M80" s="7">
        <v>2.17</v>
      </c>
      <c r="N80" s="8">
        <v>2</v>
      </c>
      <c r="O80" s="9" t="s">
        <v>15</v>
      </c>
      <c r="P80" s="8">
        <f t="shared" si="6"/>
        <v>137.25</v>
      </c>
      <c r="Q80" s="31">
        <f t="shared" si="7"/>
        <v>2.34</v>
      </c>
      <c r="R80" s="10">
        <f t="shared" si="8"/>
        <v>41.502549999999985</v>
      </c>
      <c r="S80" s="11">
        <f t="shared" si="9"/>
        <v>178.75254999999999</v>
      </c>
      <c r="T80" s="12">
        <f t="shared" si="10"/>
        <v>0.53846153846153844</v>
      </c>
      <c r="U80" s="13">
        <f t="shared" si="11"/>
        <v>0.30238652094717655</v>
      </c>
      <c r="V80" s="14">
        <f>COUNTIF($L$2:L80,1)</f>
        <v>42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2.75" x14ac:dyDescent="0.2">
      <c r="A81" s="3">
        <v>79</v>
      </c>
      <c r="B81" s="4">
        <v>43061</v>
      </c>
      <c r="C81" s="3" t="s">
        <v>237</v>
      </c>
      <c r="D81" s="3" t="s">
        <v>27</v>
      </c>
      <c r="E81" s="3">
        <v>1</v>
      </c>
      <c r="F81" s="3" t="s">
        <v>238</v>
      </c>
      <c r="G81" s="3" t="s">
        <v>28</v>
      </c>
      <c r="H81" s="3" t="s">
        <v>29</v>
      </c>
      <c r="I81" s="3" t="s">
        <v>30</v>
      </c>
      <c r="J81" s="15" t="s">
        <v>239</v>
      </c>
      <c r="K81" s="30"/>
      <c r="L81" s="6" t="s">
        <v>17</v>
      </c>
      <c r="M81" s="7">
        <v>1.9</v>
      </c>
      <c r="N81" s="8">
        <v>1</v>
      </c>
      <c r="O81" s="9" t="s">
        <v>23</v>
      </c>
      <c r="P81" s="8">
        <f t="shared" si="6"/>
        <v>138.25</v>
      </c>
      <c r="Q81" s="31">
        <f t="shared" si="7"/>
        <v>0.80499999999999994</v>
      </c>
      <c r="R81" s="10">
        <f t="shared" si="8"/>
        <v>42.307549999999985</v>
      </c>
      <c r="S81" s="11">
        <f t="shared" si="9"/>
        <v>180.55754999999999</v>
      </c>
      <c r="T81" s="12">
        <f t="shared" si="10"/>
        <v>0.54430379746835444</v>
      </c>
      <c r="U81" s="13">
        <f t="shared" si="11"/>
        <v>0.30602206148282091</v>
      </c>
      <c r="V81" s="14">
        <f>COUNTIF($L$2:L81,1)</f>
        <v>43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25.5" x14ac:dyDescent="0.2">
      <c r="A82" s="3">
        <v>80</v>
      </c>
      <c r="B82" s="4">
        <v>43061</v>
      </c>
      <c r="C82" s="3" t="s">
        <v>240</v>
      </c>
      <c r="D82" s="3" t="s">
        <v>50</v>
      </c>
      <c r="E82" s="3">
        <v>2</v>
      </c>
      <c r="F82" s="3" t="s">
        <v>241</v>
      </c>
      <c r="G82" s="3" t="s">
        <v>139</v>
      </c>
      <c r="H82" s="3" t="s">
        <v>29</v>
      </c>
      <c r="I82" s="3" t="s">
        <v>14</v>
      </c>
      <c r="J82" s="15" t="s">
        <v>242</v>
      </c>
      <c r="K82" s="30" t="s">
        <v>280</v>
      </c>
      <c r="L82" s="6" t="s">
        <v>16</v>
      </c>
      <c r="M82" s="7">
        <v>2.44</v>
      </c>
      <c r="N82" s="8">
        <v>5</v>
      </c>
      <c r="O82" s="9" t="s">
        <v>23</v>
      </c>
      <c r="P82" s="8">
        <f t="shared" si="6"/>
        <v>143.25</v>
      </c>
      <c r="Q82" s="32">
        <f t="shared" si="7"/>
        <v>-5</v>
      </c>
      <c r="R82" s="10">
        <f t="shared" si="8"/>
        <v>37.307549999999985</v>
      </c>
      <c r="S82" s="11">
        <f t="shared" si="9"/>
        <v>180.55754999999999</v>
      </c>
      <c r="T82" s="12">
        <f t="shared" si="10"/>
        <v>0.53749999999999998</v>
      </c>
      <c r="U82" s="13">
        <f t="shared" si="11"/>
        <v>0.26043664921465964</v>
      </c>
      <c r="V82" s="14">
        <f>COUNTIF($L$2:L82,1)</f>
        <v>43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5" customHeight="1" x14ac:dyDescent="0.2">
      <c r="A83" s="3">
        <v>81</v>
      </c>
      <c r="B83" s="4">
        <v>43061</v>
      </c>
      <c r="C83" s="3" t="s">
        <v>243</v>
      </c>
      <c r="D83" s="3" t="s">
        <v>32</v>
      </c>
      <c r="E83" s="3">
        <v>1</v>
      </c>
      <c r="F83" s="3" t="s">
        <v>226</v>
      </c>
      <c r="G83" s="3" t="s">
        <v>26</v>
      </c>
      <c r="H83" s="3" t="s">
        <v>31</v>
      </c>
      <c r="I83" s="3" t="s">
        <v>14</v>
      </c>
      <c r="J83" s="5" t="s">
        <v>144</v>
      </c>
      <c r="K83" s="30" t="s">
        <v>281</v>
      </c>
      <c r="L83" s="6" t="s">
        <v>16</v>
      </c>
      <c r="M83" s="7">
        <v>1.7</v>
      </c>
      <c r="N83" s="8">
        <v>4</v>
      </c>
      <c r="O83" s="9" t="s">
        <v>15</v>
      </c>
      <c r="P83" s="8">
        <f t="shared" si="6"/>
        <v>147.25</v>
      </c>
      <c r="Q83" s="32">
        <f t="shared" si="7"/>
        <v>-4</v>
      </c>
      <c r="R83" s="10">
        <f t="shared" si="8"/>
        <v>33.307549999999985</v>
      </c>
      <c r="S83" s="11">
        <f t="shared" si="9"/>
        <v>180.55754999999999</v>
      </c>
      <c r="T83" s="12">
        <f t="shared" si="10"/>
        <v>0.53086419753086422</v>
      </c>
      <c r="U83" s="13">
        <f t="shared" si="11"/>
        <v>0.22619728353140911</v>
      </c>
      <c r="V83" s="14">
        <f>COUNTIF($L$2:L83,1)</f>
        <v>43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6.5" customHeight="1" x14ac:dyDescent="0.2">
      <c r="A84" s="3">
        <v>82</v>
      </c>
      <c r="B84" s="4">
        <v>43061</v>
      </c>
      <c r="C84" s="3" t="s">
        <v>243</v>
      </c>
      <c r="D84" s="3" t="s">
        <v>32</v>
      </c>
      <c r="E84" s="3">
        <v>1</v>
      </c>
      <c r="F84" s="3" t="s">
        <v>244</v>
      </c>
      <c r="G84" s="3" t="s">
        <v>26</v>
      </c>
      <c r="H84" s="3" t="s">
        <v>31</v>
      </c>
      <c r="I84" s="3" t="s">
        <v>14</v>
      </c>
      <c r="J84" s="5" t="s">
        <v>144</v>
      </c>
      <c r="K84" s="30" t="s">
        <v>281</v>
      </c>
      <c r="L84" s="6" t="s">
        <v>16</v>
      </c>
      <c r="M84" s="7">
        <v>2.8</v>
      </c>
      <c r="N84" s="8">
        <v>1</v>
      </c>
      <c r="O84" s="9" t="s">
        <v>15</v>
      </c>
      <c r="P84" s="8">
        <f t="shared" ref="P84:P101" si="12">P83+N84</f>
        <v>148.25</v>
      </c>
      <c r="Q84" s="32">
        <f t="shared" ref="Q84:Q101" si="13">IF(AND(L84="1",O84="ja"),(N84*M84*0.95)-N84,IF(AND(L84="1",O84="nein"),N84*M84-N84,-N84))</f>
        <v>-1</v>
      </c>
      <c r="R84" s="10">
        <f t="shared" ref="R84:R101" si="14">R83+Q84</f>
        <v>32.307549999999985</v>
      </c>
      <c r="S84" s="11">
        <f t="shared" ref="S84:S101" si="15">P84+R84</f>
        <v>180.55754999999999</v>
      </c>
      <c r="T84" s="12">
        <f t="shared" ref="T84:T101" si="16">V84/W84</f>
        <v>0.52439024390243905</v>
      </c>
      <c r="U84" s="13">
        <f t="shared" ref="U84:U101" si="17">((S84-P84)/P84)*100%</f>
        <v>0.21792613827993249</v>
      </c>
      <c r="V84" s="14">
        <f>COUNTIF($L$2:L84,1)</f>
        <v>43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5" customHeight="1" x14ac:dyDescent="0.2">
      <c r="A85" s="3">
        <v>83</v>
      </c>
      <c r="B85" s="4">
        <v>43061</v>
      </c>
      <c r="C85" s="3" t="s">
        <v>245</v>
      </c>
      <c r="D85" s="3" t="s">
        <v>46</v>
      </c>
      <c r="E85" s="3">
        <v>1</v>
      </c>
      <c r="F85" s="3" t="s">
        <v>246</v>
      </c>
      <c r="G85" s="3" t="s">
        <v>26</v>
      </c>
      <c r="H85" s="3" t="s">
        <v>29</v>
      </c>
      <c r="I85" s="3" t="s">
        <v>14</v>
      </c>
      <c r="J85" s="5" t="s">
        <v>247</v>
      </c>
      <c r="K85" s="30"/>
      <c r="L85" s="6" t="s">
        <v>16</v>
      </c>
      <c r="M85" s="7">
        <v>2</v>
      </c>
      <c r="N85" s="8">
        <v>1.5</v>
      </c>
      <c r="O85" s="9" t="s">
        <v>23</v>
      </c>
      <c r="P85" s="8">
        <f t="shared" si="12"/>
        <v>149.75</v>
      </c>
      <c r="Q85" s="32">
        <f t="shared" si="13"/>
        <v>-1.5</v>
      </c>
      <c r="R85" s="10">
        <f t="shared" si="14"/>
        <v>30.807549999999985</v>
      </c>
      <c r="S85" s="11">
        <f t="shared" si="15"/>
        <v>180.55754999999999</v>
      </c>
      <c r="T85" s="12">
        <f t="shared" si="16"/>
        <v>0.51807228915662651</v>
      </c>
      <c r="U85" s="13">
        <f t="shared" si="17"/>
        <v>0.20572654424040063</v>
      </c>
      <c r="V85" s="14">
        <f>COUNTIF($L$2:L85,1)</f>
        <v>43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2.75" x14ac:dyDescent="0.2">
      <c r="A86" s="3">
        <v>84</v>
      </c>
      <c r="B86" s="4">
        <v>43062</v>
      </c>
      <c r="C86" s="3" t="s">
        <v>248</v>
      </c>
      <c r="D86" s="3" t="s">
        <v>45</v>
      </c>
      <c r="E86" s="3">
        <v>1</v>
      </c>
      <c r="F86" s="3" t="s">
        <v>249</v>
      </c>
      <c r="G86" s="3" t="s">
        <v>28</v>
      </c>
      <c r="H86" s="3" t="s">
        <v>31</v>
      </c>
      <c r="I86" s="3" t="s">
        <v>30</v>
      </c>
      <c r="J86" s="15" t="s">
        <v>250</v>
      </c>
      <c r="K86" s="30"/>
      <c r="L86" s="6" t="s">
        <v>17</v>
      </c>
      <c r="M86" s="7">
        <v>1.7</v>
      </c>
      <c r="N86" s="8">
        <v>1</v>
      </c>
      <c r="O86" s="9" t="s">
        <v>15</v>
      </c>
      <c r="P86" s="8">
        <f t="shared" si="12"/>
        <v>150.75</v>
      </c>
      <c r="Q86" s="31">
        <f t="shared" si="13"/>
        <v>0.7</v>
      </c>
      <c r="R86" s="10">
        <f t="shared" si="14"/>
        <v>31.507549999999984</v>
      </c>
      <c r="S86" s="11">
        <f t="shared" si="15"/>
        <v>182.25754999999998</v>
      </c>
      <c r="T86" s="12">
        <f t="shared" si="16"/>
        <v>0.52380952380952384</v>
      </c>
      <c r="U86" s="13">
        <f t="shared" si="17"/>
        <v>0.20900530679933652</v>
      </c>
      <c r="V86" s="14">
        <f>COUNTIF($L$2:L86,1)</f>
        <v>44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25.5" x14ac:dyDescent="0.2">
      <c r="A87" s="3">
        <v>85</v>
      </c>
      <c r="B87" s="4">
        <v>43062</v>
      </c>
      <c r="C87" s="3" t="s">
        <v>251</v>
      </c>
      <c r="D87" s="3" t="s">
        <v>45</v>
      </c>
      <c r="E87" s="3">
        <v>1</v>
      </c>
      <c r="F87" s="3" t="s">
        <v>211</v>
      </c>
      <c r="G87" s="3" t="s">
        <v>28</v>
      </c>
      <c r="H87" s="3" t="s">
        <v>31</v>
      </c>
      <c r="I87" s="3" t="s">
        <v>30</v>
      </c>
      <c r="J87" s="15" t="s">
        <v>252</v>
      </c>
      <c r="K87" s="30"/>
      <c r="L87" s="6" t="s">
        <v>16</v>
      </c>
      <c r="M87" s="7">
        <v>2.34</v>
      </c>
      <c r="N87" s="8">
        <v>0.5</v>
      </c>
      <c r="O87" s="9" t="s">
        <v>15</v>
      </c>
      <c r="P87" s="8">
        <f t="shared" si="12"/>
        <v>151.25</v>
      </c>
      <c r="Q87" s="32">
        <f t="shared" si="13"/>
        <v>-0.5</v>
      </c>
      <c r="R87" s="10">
        <f t="shared" si="14"/>
        <v>31.007549999999984</v>
      </c>
      <c r="S87" s="11">
        <f t="shared" si="15"/>
        <v>182.25754999999998</v>
      </c>
      <c r="T87" s="12">
        <f t="shared" si="16"/>
        <v>0.51764705882352946</v>
      </c>
      <c r="U87" s="13">
        <f t="shared" si="17"/>
        <v>0.20500859504132218</v>
      </c>
      <c r="V87" s="14">
        <f>COUNTIF($L$2:L87,1)</f>
        <v>44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5.75" customHeight="1" x14ac:dyDescent="0.2">
      <c r="A88" s="3">
        <v>86</v>
      </c>
      <c r="B88" s="4">
        <v>43063</v>
      </c>
      <c r="C88" s="3" t="s">
        <v>253</v>
      </c>
      <c r="D88" s="3" t="s">
        <v>45</v>
      </c>
      <c r="E88" s="3">
        <v>1</v>
      </c>
      <c r="F88" s="3" t="s">
        <v>146</v>
      </c>
      <c r="G88" s="3" t="s">
        <v>28</v>
      </c>
      <c r="H88" s="3" t="s">
        <v>31</v>
      </c>
      <c r="I88" s="3" t="s">
        <v>14</v>
      </c>
      <c r="J88" s="5" t="s">
        <v>254</v>
      </c>
      <c r="K88" s="30"/>
      <c r="L88" s="6" t="s">
        <v>16</v>
      </c>
      <c r="M88" s="7">
        <v>1.95</v>
      </c>
      <c r="N88" s="8">
        <v>1</v>
      </c>
      <c r="O88" s="9" t="s">
        <v>15</v>
      </c>
      <c r="P88" s="8">
        <f t="shared" si="12"/>
        <v>152.25</v>
      </c>
      <c r="Q88" s="32">
        <f t="shared" si="13"/>
        <v>-1</v>
      </c>
      <c r="R88" s="10">
        <f t="shared" si="14"/>
        <v>30.007549999999984</v>
      </c>
      <c r="S88" s="11">
        <f t="shared" si="15"/>
        <v>182.25754999999998</v>
      </c>
      <c r="T88" s="12">
        <f t="shared" si="16"/>
        <v>0.51162790697674421</v>
      </c>
      <c r="U88" s="13">
        <f t="shared" si="17"/>
        <v>0.19709392446633814</v>
      </c>
      <c r="V88" s="14">
        <f>COUNTIF($L$2:L88,1)</f>
        <v>44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25.5" x14ac:dyDescent="0.2">
      <c r="A89" s="3">
        <v>87</v>
      </c>
      <c r="B89" s="4">
        <v>43063</v>
      </c>
      <c r="C89" s="3" t="s">
        <v>255</v>
      </c>
      <c r="D89" s="3" t="s">
        <v>27</v>
      </c>
      <c r="E89" s="3">
        <v>2</v>
      </c>
      <c r="F89" s="3" t="s">
        <v>256</v>
      </c>
      <c r="G89" s="3" t="s">
        <v>25</v>
      </c>
      <c r="H89" s="3" t="s">
        <v>31</v>
      </c>
      <c r="I89" s="3" t="s">
        <v>14</v>
      </c>
      <c r="J89" s="15" t="s">
        <v>257</v>
      </c>
      <c r="K89" s="30"/>
      <c r="L89" s="6" t="s">
        <v>17</v>
      </c>
      <c r="M89" s="7">
        <v>2.35</v>
      </c>
      <c r="N89" s="8">
        <v>2</v>
      </c>
      <c r="O89" s="9" t="s">
        <v>15</v>
      </c>
      <c r="P89" s="8">
        <f t="shared" si="12"/>
        <v>154.25</v>
      </c>
      <c r="Q89" s="31">
        <f t="shared" si="13"/>
        <v>2.7</v>
      </c>
      <c r="R89" s="10">
        <f t="shared" si="14"/>
        <v>32.707549999999983</v>
      </c>
      <c r="S89" s="11">
        <f t="shared" si="15"/>
        <v>186.95754999999997</v>
      </c>
      <c r="T89" s="12">
        <f t="shared" si="16"/>
        <v>0.51724137931034486</v>
      </c>
      <c r="U89" s="13">
        <f t="shared" si="17"/>
        <v>0.21204246353322509</v>
      </c>
      <c r="V89" s="14">
        <f>COUNTIF($L$2:L89,1)</f>
        <v>45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2.75" x14ac:dyDescent="0.2">
      <c r="A90" s="3">
        <v>88</v>
      </c>
      <c r="B90" s="4">
        <v>43063</v>
      </c>
      <c r="C90" s="3" t="s">
        <v>258</v>
      </c>
      <c r="D90" s="3" t="s">
        <v>45</v>
      </c>
      <c r="E90" s="3">
        <v>1</v>
      </c>
      <c r="F90" s="3" t="s">
        <v>249</v>
      </c>
      <c r="G90" s="3" t="s">
        <v>28</v>
      </c>
      <c r="H90" s="3" t="s">
        <v>31</v>
      </c>
      <c r="I90" s="3" t="s">
        <v>30</v>
      </c>
      <c r="J90" s="5" t="s">
        <v>259</v>
      </c>
      <c r="K90" s="30"/>
      <c r="L90" s="6" t="s">
        <v>16</v>
      </c>
      <c r="M90" s="7">
        <v>1.85</v>
      </c>
      <c r="N90" s="8">
        <v>1</v>
      </c>
      <c r="O90" s="9" t="s">
        <v>15</v>
      </c>
      <c r="P90" s="8">
        <f t="shared" si="12"/>
        <v>155.25</v>
      </c>
      <c r="Q90" s="32">
        <f t="shared" si="13"/>
        <v>-1</v>
      </c>
      <c r="R90" s="10">
        <f t="shared" si="14"/>
        <v>31.707549999999983</v>
      </c>
      <c r="S90" s="11">
        <f t="shared" si="15"/>
        <v>186.95754999999997</v>
      </c>
      <c r="T90" s="12">
        <f t="shared" si="16"/>
        <v>0.51136363636363635</v>
      </c>
      <c r="U90" s="13">
        <f t="shared" si="17"/>
        <v>0.2042354267310787</v>
      </c>
      <c r="V90" s="14">
        <f>COUNTIF($L$2:L90,1)</f>
        <v>45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5.75" customHeight="1" x14ac:dyDescent="0.2">
      <c r="A91" s="3">
        <v>89</v>
      </c>
      <c r="B91" s="4">
        <v>43064</v>
      </c>
      <c r="C91" s="3" t="s">
        <v>260</v>
      </c>
      <c r="D91" s="3" t="s">
        <v>27</v>
      </c>
      <c r="E91" s="3">
        <v>1</v>
      </c>
      <c r="F91" s="3" t="s">
        <v>261</v>
      </c>
      <c r="G91" s="3" t="s">
        <v>25</v>
      </c>
      <c r="H91" s="3" t="s">
        <v>262</v>
      </c>
      <c r="I91" s="3" t="s">
        <v>14</v>
      </c>
      <c r="J91" s="15" t="s">
        <v>263</v>
      </c>
      <c r="K91" s="30"/>
      <c r="L91" s="6" t="s">
        <v>17</v>
      </c>
      <c r="M91" s="7">
        <v>2.6</v>
      </c>
      <c r="N91" s="8">
        <v>1</v>
      </c>
      <c r="O91" s="9" t="s">
        <v>15</v>
      </c>
      <c r="P91" s="8">
        <f t="shared" si="12"/>
        <v>156.25</v>
      </c>
      <c r="Q91" s="31">
        <f t="shared" si="13"/>
        <v>1.6</v>
      </c>
      <c r="R91" s="10">
        <f t="shared" si="14"/>
        <v>33.307549999999985</v>
      </c>
      <c r="S91" s="11">
        <f t="shared" si="15"/>
        <v>189.55754999999999</v>
      </c>
      <c r="T91" s="12">
        <f t="shared" si="16"/>
        <v>0.5168539325842697</v>
      </c>
      <c r="U91" s="13">
        <f t="shared" si="17"/>
        <v>0.21316831999999994</v>
      </c>
      <c r="V91" s="14">
        <f>COUNTIF($L$2:L91,1)</f>
        <v>46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4.25" customHeight="1" x14ac:dyDescent="0.2">
      <c r="A92" s="3">
        <v>90</v>
      </c>
      <c r="B92" s="4">
        <v>43064</v>
      </c>
      <c r="C92" s="3" t="s">
        <v>264</v>
      </c>
      <c r="D92" s="3" t="s">
        <v>32</v>
      </c>
      <c r="E92" s="3">
        <v>1</v>
      </c>
      <c r="F92" s="3">
        <v>2</v>
      </c>
      <c r="G92" s="3" t="s">
        <v>26</v>
      </c>
      <c r="H92" s="3" t="s">
        <v>29</v>
      </c>
      <c r="I92" s="3" t="s">
        <v>14</v>
      </c>
      <c r="J92" s="5" t="s">
        <v>38</v>
      </c>
      <c r="K92" s="30"/>
      <c r="L92" s="6" t="s">
        <v>16</v>
      </c>
      <c r="M92" s="7">
        <v>2.2000000000000002</v>
      </c>
      <c r="N92" s="8">
        <v>2</v>
      </c>
      <c r="O92" s="9" t="s">
        <v>23</v>
      </c>
      <c r="P92" s="8">
        <f t="shared" si="12"/>
        <v>158.25</v>
      </c>
      <c r="Q92" s="32">
        <f t="shared" si="13"/>
        <v>-2</v>
      </c>
      <c r="R92" s="10">
        <f t="shared" si="14"/>
        <v>31.307549999999985</v>
      </c>
      <c r="S92" s="11">
        <f t="shared" si="15"/>
        <v>189.55754999999999</v>
      </c>
      <c r="T92" s="12">
        <f t="shared" si="16"/>
        <v>0.51111111111111107</v>
      </c>
      <c r="U92" s="13">
        <f t="shared" si="17"/>
        <v>0.19783601895734593</v>
      </c>
      <c r="V92" s="14">
        <f>COUNTIF($L$2:L92,1)</f>
        <v>46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25.5" x14ac:dyDescent="0.2">
      <c r="A93" s="3">
        <v>91</v>
      </c>
      <c r="B93" s="4">
        <v>43064</v>
      </c>
      <c r="C93" s="3" t="s">
        <v>265</v>
      </c>
      <c r="D93" s="3" t="s">
        <v>27</v>
      </c>
      <c r="E93" s="3">
        <v>2</v>
      </c>
      <c r="F93" s="3" t="s">
        <v>266</v>
      </c>
      <c r="G93" s="3" t="s">
        <v>25</v>
      </c>
      <c r="H93" s="3" t="s">
        <v>39</v>
      </c>
      <c r="I93" s="3" t="s">
        <v>14</v>
      </c>
      <c r="J93" s="15" t="s">
        <v>267</v>
      </c>
      <c r="K93" s="30"/>
      <c r="L93" s="6" t="s">
        <v>17</v>
      </c>
      <c r="M93" s="7">
        <v>2.25</v>
      </c>
      <c r="N93" s="8">
        <v>1</v>
      </c>
      <c r="O93" s="9" t="s">
        <v>15</v>
      </c>
      <c r="P93" s="8">
        <f t="shared" si="12"/>
        <v>159.25</v>
      </c>
      <c r="Q93" s="31">
        <f t="shared" si="13"/>
        <v>1.25</v>
      </c>
      <c r="R93" s="10">
        <f t="shared" si="14"/>
        <v>32.557549999999985</v>
      </c>
      <c r="S93" s="11">
        <f t="shared" si="15"/>
        <v>191.80754999999999</v>
      </c>
      <c r="T93" s="12">
        <f t="shared" si="16"/>
        <v>0.51648351648351654</v>
      </c>
      <c r="U93" s="13">
        <f t="shared" si="17"/>
        <v>0.20444301412872837</v>
      </c>
      <c r="V93" s="14">
        <f>COUNTIF($L$2:L93,1)</f>
        <v>47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25.5" x14ac:dyDescent="0.2">
      <c r="A94" s="3">
        <v>92</v>
      </c>
      <c r="B94" s="4">
        <v>43064</v>
      </c>
      <c r="C94" s="3" t="s">
        <v>268</v>
      </c>
      <c r="D94" s="3" t="s">
        <v>32</v>
      </c>
      <c r="E94" s="3">
        <v>2</v>
      </c>
      <c r="F94" s="3" t="s">
        <v>211</v>
      </c>
      <c r="G94" s="3" t="s">
        <v>25</v>
      </c>
      <c r="H94" s="3" t="s">
        <v>39</v>
      </c>
      <c r="I94" s="3" t="s">
        <v>14</v>
      </c>
      <c r="J94" s="15" t="s">
        <v>269</v>
      </c>
      <c r="K94" s="30"/>
      <c r="L94" s="6" t="s">
        <v>17</v>
      </c>
      <c r="M94" s="7">
        <v>2.0299999999999998</v>
      </c>
      <c r="N94" s="8">
        <v>6</v>
      </c>
      <c r="O94" s="9" t="s">
        <v>15</v>
      </c>
      <c r="P94" s="8">
        <f t="shared" si="12"/>
        <v>165.25</v>
      </c>
      <c r="Q94" s="31">
        <f t="shared" si="13"/>
        <v>6.18</v>
      </c>
      <c r="R94" s="10">
        <f t="shared" si="14"/>
        <v>38.737549999999985</v>
      </c>
      <c r="S94" s="11">
        <f t="shared" si="15"/>
        <v>203.98755</v>
      </c>
      <c r="T94" s="12">
        <f t="shared" si="16"/>
        <v>0.52173913043478259</v>
      </c>
      <c r="U94" s="13">
        <f t="shared" si="17"/>
        <v>0.23441785173978819</v>
      </c>
      <c r="V94" s="14">
        <f>COUNTIF($L$2:L94,1)</f>
        <v>48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5" customHeight="1" x14ac:dyDescent="0.2">
      <c r="A95" s="3">
        <v>93</v>
      </c>
      <c r="B95" s="4">
        <v>43064</v>
      </c>
      <c r="C95" s="3" t="s">
        <v>270</v>
      </c>
      <c r="D95" s="3" t="s">
        <v>27</v>
      </c>
      <c r="E95" s="3">
        <v>1</v>
      </c>
      <c r="F95" s="3" t="s">
        <v>271</v>
      </c>
      <c r="G95" s="3" t="s">
        <v>26</v>
      </c>
      <c r="H95" s="3" t="s">
        <v>29</v>
      </c>
      <c r="I95" s="3" t="s">
        <v>14</v>
      </c>
      <c r="J95" s="15" t="s">
        <v>272</v>
      </c>
      <c r="K95" s="30"/>
      <c r="L95" s="6" t="s">
        <v>17</v>
      </c>
      <c r="M95" s="7">
        <v>1.85</v>
      </c>
      <c r="N95" s="8">
        <v>2</v>
      </c>
      <c r="O95" s="9" t="s">
        <v>23</v>
      </c>
      <c r="P95" s="8">
        <f t="shared" si="12"/>
        <v>167.25</v>
      </c>
      <c r="Q95" s="31">
        <f t="shared" si="13"/>
        <v>1.5150000000000001</v>
      </c>
      <c r="R95" s="10">
        <f t="shared" si="14"/>
        <v>40.252549999999985</v>
      </c>
      <c r="S95" s="11">
        <f t="shared" si="15"/>
        <v>207.50254999999999</v>
      </c>
      <c r="T95" s="12">
        <f t="shared" si="16"/>
        <v>0.5268817204301075</v>
      </c>
      <c r="U95" s="13">
        <f t="shared" si="17"/>
        <v>0.24067294469357242</v>
      </c>
      <c r="V95" s="14">
        <f>COUNTIF($L$2:L95,1)</f>
        <v>49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15.75" customHeight="1" x14ac:dyDescent="0.2">
      <c r="A96" s="3">
        <v>94</v>
      </c>
      <c r="B96" s="4">
        <v>43064</v>
      </c>
      <c r="C96" s="3" t="s">
        <v>273</v>
      </c>
      <c r="D96" s="3" t="s">
        <v>32</v>
      </c>
      <c r="E96" s="3">
        <v>1</v>
      </c>
      <c r="F96" s="3" t="s">
        <v>67</v>
      </c>
      <c r="G96" s="3" t="s">
        <v>25</v>
      </c>
      <c r="H96" s="3" t="s">
        <v>37</v>
      </c>
      <c r="I96" s="3" t="s">
        <v>14</v>
      </c>
      <c r="J96" s="15" t="s">
        <v>175</v>
      </c>
      <c r="K96" s="30"/>
      <c r="L96" s="6" t="s">
        <v>17</v>
      </c>
      <c r="M96" s="7">
        <v>3.2</v>
      </c>
      <c r="N96" s="8">
        <v>2</v>
      </c>
      <c r="O96" s="9" t="s">
        <v>23</v>
      </c>
      <c r="P96" s="8">
        <f t="shared" si="12"/>
        <v>169.25</v>
      </c>
      <c r="Q96" s="31">
        <f t="shared" si="13"/>
        <v>4.08</v>
      </c>
      <c r="R96" s="10">
        <f t="shared" si="14"/>
        <v>44.332549999999983</v>
      </c>
      <c r="S96" s="11">
        <f t="shared" si="15"/>
        <v>213.58254999999997</v>
      </c>
      <c r="T96" s="12">
        <f t="shared" si="16"/>
        <v>0.53191489361702127</v>
      </c>
      <c r="U96" s="13">
        <f t="shared" si="17"/>
        <v>0.26193530280649907</v>
      </c>
      <c r="V96" s="14">
        <f>COUNTIF($L$2:L96,1)</f>
        <v>50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25.5" x14ac:dyDescent="0.2">
      <c r="A97" s="3">
        <v>95</v>
      </c>
      <c r="B97" s="4">
        <v>43065</v>
      </c>
      <c r="C97" s="3" t="s">
        <v>274</v>
      </c>
      <c r="D97" s="3" t="s">
        <v>27</v>
      </c>
      <c r="E97" s="3">
        <v>2</v>
      </c>
      <c r="F97" s="3" t="s">
        <v>275</v>
      </c>
      <c r="G97" s="3" t="s">
        <v>25</v>
      </c>
      <c r="H97" s="3" t="s">
        <v>39</v>
      </c>
      <c r="I97" s="3" t="s">
        <v>14</v>
      </c>
      <c r="J97" s="15" t="s">
        <v>276</v>
      </c>
      <c r="K97" s="30"/>
      <c r="L97" s="6" t="s">
        <v>17</v>
      </c>
      <c r="M97" s="7">
        <v>2.25</v>
      </c>
      <c r="N97" s="8">
        <v>1</v>
      </c>
      <c r="O97" s="9" t="s">
        <v>15</v>
      </c>
      <c r="P97" s="8">
        <f t="shared" si="12"/>
        <v>170.25</v>
      </c>
      <c r="Q97" s="31">
        <f t="shared" si="13"/>
        <v>1.25</v>
      </c>
      <c r="R97" s="10">
        <f t="shared" si="14"/>
        <v>45.582549999999983</v>
      </c>
      <c r="S97" s="11">
        <f t="shared" si="15"/>
        <v>215.83254999999997</v>
      </c>
      <c r="T97" s="12">
        <f t="shared" si="16"/>
        <v>0.5368421052631579</v>
      </c>
      <c r="U97" s="13">
        <f t="shared" si="17"/>
        <v>0.26773891336270172</v>
      </c>
      <c r="V97" s="14">
        <f>COUNTIF($L$2:L97,1)</f>
        <v>51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25.5" x14ac:dyDescent="0.2">
      <c r="A98" s="3">
        <v>96</v>
      </c>
      <c r="B98" s="4">
        <v>43065</v>
      </c>
      <c r="C98" s="3" t="s">
        <v>277</v>
      </c>
      <c r="D98" s="3" t="s">
        <v>27</v>
      </c>
      <c r="E98" s="3">
        <v>2</v>
      </c>
      <c r="F98" s="3" t="s">
        <v>278</v>
      </c>
      <c r="G98" s="3" t="s">
        <v>26</v>
      </c>
      <c r="H98" s="3" t="s">
        <v>29</v>
      </c>
      <c r="I98" s="3" t="s">
        <v>14</v>
      </c>
      <c r="J98" s="15" t="s">
        <v>279</v>
      </c>
      <c r="K98" s="30"/>
      <c r="L98" s="6" t="s">
        <v>17</v>
      </c>
      <c r="M98" s="7">
        <v>3.39</v>
      </c>
      <c r="N98" s="8">
        <v>0.5</v>
      </c>
      <c r="O98" s="9" t="s">
        <v>23</v>
      </c>
      <c r="P98" s="8">
        <f t="shared" si="12"/>
        <v>170.75</v>
      </c>
      <c r="Q98" s="31">
        <f t="shared" si="13"/>
        <v>1.11025</v>
      </c>
      <c r="R98" s="34">
        <f t="shared" si="14"/>
        <v>46.692799999999984</v>
      </c>
      <c r="S98" s="35">
        <f t="shared" si="15"/>
        <v>217.44279999999998</v>
      </c>
      <c r="T98" s="36">
        <f t="shared" si="16"/>
        <v>0.54166666666666663</v>
      </c>
      <c r="U98" s="13">
        <f t="shared" si="17"/>
        <v>0.27345710102489007</v>
      </c>
      <c r="V98" s="14">
        <f>COUNTIF($L$2:L98,1)</f>
        <v>52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25.5" x14ac:dyDescent="0.2">
      <c r="A99" s="3">
        <v>97</v>
      </c>
      <c r="B99" s="4">
        <v>43066</v>
      </c>
      <c r="C99" s="3" t="s">
        <v>283</v>
      </c>
      <c r="D99" s="3" t="s">
        <v>27</v>
      </c>
      <c r="E99" s="3">
        <v>2</v>
      </c>
      <c r="F99" s="3" t="s">
        <v>33</v>
      </c>
      <c r="G99" s="3" t="s">
        <v>25</v>
      </c>
      <c r="H99" s="3" t="s">
        <v>39</v>
      </c>
      <c r="I99" s="3" t="s">
        <v>14</v>
      </c>
      <c r="J99" s="15" t="s">
        <v>284</v>
      </c>
      <c r="K99" s="30"/>
      <c r="L99" s="6" t="s">
        <v>17</v>
      </c>
      <c r="M99" s="7">
        <v>2</v>
      </c>
      <c r="N99" s="8">
        <v>3</v>
      </c>
      <c r="O99" s="9" t="s">
        <v>15</v>
      </c>
      <c r="P99" s="8">
        <f t="shared" si="12"/>
        <v>173.75</v>
      </c>
      <c r="Q99" s="31">
        <f t="shared" si="13"/>
        <v>3</v>
      </c>
      <c r="R99" s="10">
        <f t="shared" si="14"/>
        <v>49.692799999999984</v>
      </c>
      <c r="S99" s="11">
        <f t="shared" si="15"/>
        <v>223.44279999999998</v>
      </c>
      <c r="T99" s="12">
        <f t="shared" si="16"/>
        <v>0.54639175257731953</v>
      </c>
      <c r="U99" s="13">
        <f t="shared" si="17"/>
        <v>0.28600172661870488</v>
      </c>
      <c r="V99" s="14">
        <f>COUNTIF($L$2:L99,1)</f>
        <v>53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14.25" customHeight="1" x14ac:dyDescent="0.2">
      <c r="A100" s="3">
        <v>98</v>
      </c>
      <c r="B100" s="4">
        <v>43066</v>
      </c>
      <c r="C100" s="3" t="s">
        <v>285</v>
      </c>
      <c r="D100" s="3" t="s">
        <v>42</v>
      </c>
      <c r="E100" s="3">
        <v>1</v>
      </c>
      <c r="F100" s="3" t="s">
        <v>286</v>
      </c>
      <c r="G100" s="3" t="s">
        <v>28</v>
      </c>
      <c r="H100" s="3" t="s">
        <v>31</v>
      </c>
      <c r="I100" s="3" t="s">
        <v>14</v>
      </c>
      <c r="J100" s="15" t="s">
        <v>287</v>
      </c>
      <c r="K100" s="30"/>
      <c r="L100" s="6" t="s">
        <v>17</v>
      </c>
      <c r="M100" s="7">
        <v>1.84</v>
      </c>
      <c r="N100" s="8">
        <v>1</v>
      </c>
      <c r="O100" s="9" t="s">
        <v>15</v>
      </c>
      <c r="P100" s="8">
        <f t="shared" si="12"/>
        <v>174.75</v>
      </c>
      <c r="Q100" s="31">
        <f t="shared" si="13"/>
        <v>0.84000000000000008</v>
      </c>
      <c r="R100" s="10">
        <f t="shared" si="14"/>
        <v>50.532799999999988</v>
      </c>
      <c r="S100" s="11">
        <f t="shared" si="15"/>
        <v>225.28279999999998</v>
      </c>
      <c r="T100" s="12">
        <f t="shared" si="16"/>
        <v>0.55102040816326525</v>
      </c>
      <c r="U100" s="13">
        <f t="shared" si="17"/>
        <v>0.28917195994277528</v>
      </c>
      <c r="V100" s="14">
        <f>COUNTIF($L$2:L100,1)</f>
        <v>54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38.25" x14ac:dyDescent="0.2">
      <c r="A101" s="3">
        <v>99</v>
      </c>
      <c r="B101" s="4">
        <v>43067</v>
      </c>
      <c r="C101" s="3" t="s">
        <v>288</v>
      </c>
      <c r="D101" s="3" t="s">
        <v>27</v>
      </c>
      <c r="E101" s="3">
        <v>3</v>
      </c>
      <c r="F101" s="3" t="s">
        <v>289</v>
      </c>
      <c r="G101" s="3" t="s">
        <v>26</v>
      </c>
      <c r="H101" s="3" t="s">
        <v>29</v>
      </c>
      <c r="I101" s="3" t="s">
        <v>14</v>
      </c>
      <c r="J101" s="15" t="s">
        <v>290</v>
      </c>
      <c r="K101" s="30"/>
      <c r="L101" s="6" t="s">
        <v>16</v>
      </c>
      <c r="M101" s="7">
        <v>3.67</v>
      </c>
      <c r="N101" s="8">
        <v>0.5</v>
      </c>
      <c r="O101" s="9" t="s">
        <v>23</v>
      </c>
      <c r="P101" s="8">
        <f t="shared" si="12"/>
        <v>175.25</v>
      </c>
      <c r="Q101" s="32">
        <f t="shared" si="13"/>
        <v>-0.5</v>
      </c>
      <c r="R101" s="34">
        <f t="shared" si="14"/>
        <v>50.032799999999988</v>
      </c>
      <c r="S101" s="35">
        <f t="shared" si="15"/>
        <v>225.28279999999998</v>
      </c>
      <c r="T101" s="36">
        <f t="shared" si="16"/>
        <v>0.54545454545454541</v>
      </c>
      <c r="U101" s="13">
        <f t="shared" si="17"/>
        <v>0.28549386590584869</v>
      </c>
      <c r="V101" s="14">
        <f>COUNTIF($L$2:L101,1)</f>
        <v>54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</sheetData>
  <sheetProtection selectLockedCells="1" selectUnlockedCells="1"/>
  <autoFilter ref="A1:IK101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November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2017-12-01T09:20:00Z</dcterms:modified>
</cp:coreProperties>
</file>