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D:\Dropbox\Tippbrüder\Statistik\"/>
    </mc:Choice>
  </mc:AlternateContent>
  <xr:revisionPtr revIDLastSave="0" documentId="10_ncr:100000_{4869EA8D-8C17-4FDD-8E2F-2003D213E68F}" xr6:coauthVersionLast="31" xr6:coauthVersionMax="41" xr10:uidLastSave="{00000000-0000-0000-0000-000000000000}"/>
  <bookViews>
    <workbookView xWindow="-120" yWindow="-120" windowWidth="29040" windowHeight="15840" tabRatio="282" xr2:uid="{00000000-000D-0000-FFFF-FFFF00000000}"/>
  </bookViews>
  <sheets>
    <sheet name="März" sheetId="1" r:id="rId1"/>
  </sheets>
  <definedNames>
    <definedName name="__Anonymous_Sheet_DB__1">März!#REF!</definedName>
    <definedName name="__xlnm._FilterDatabase" localSheetId="0">März!#REF!</definedName>
    <definedName name="__xlnm._FilterDatabase_1">März!#REF!</definedName>
    <definedName name="_xlnm._FilterDatabase" localSheetId="0" hidden="1">März!$A$1:$IK$142</definedName>
    <definedName name="Excel_BuiltIn__FilterDatabase" localSheetId="0">März!#REF!</definedName>
    <definedName name="Excel_BuiltIn__FilterDatabase_1">März!#REF!</definedName>
  </definedNames>
  <calcPr calcId="179017"/>
</workbook>
</file>

<file path=xl/calcChain.xml><?xml version="1.0" encoding="utf-8"?>
<calcChain xmlns="http://schemas.openxmlformats.org/spreadsheetml/2006/main">
  <c r="V142" i="1" l="1"/>
  <c r="T142" i="1" s="1"/>
  <c r="Q142" i="1"/>
  <c r="V141" i="1"/>
  <c r="T141" i="1" s="1"/>
  <c r="Q141" i="1"/>
  <c r="V140" i="1"/>
  <c r="T140" i="1" s="1"/>
  <c r="Q140" i="1"/>
  <c r="V139" i="1"/>
  <c r="T139" i="1" s="1"/>
  <c r="Q139" i="1"/>
  <c r="V138" i="1"/>
  <c r="T138" i="1" s="1"/>
  <c r="Q138" i="1"/>
  <c r="V137" i="1"/>
  <c r="T137" i="1" s="1"/>
  <c r="Q137" i="1"/>
  <c r="V136" i="1"/>
  <c r="T136" i="1" s="1"/>
  <c r="Q136" i="1"/>
  <c r="V135" i="1"/>
  <c r="T135" i="1" s="1"/>
  <c r="Q135" i="1"/>
  <c r="V134" i="1"/>
  <c r="T134" i="1" s="1"/>
  <c r="Q134" i="1"/>
  <c r="V133" i="1"/>
  <c r="T133" i="1" s="1"/>
  <c r="Q133" i="1"/>
  <c r="V132" i="1"/>
  <c r="T132" i="1" s="1"/>
  <c r="Q132" i="1"/>
  <c r="V131" i="1"/>
  <c r="T131" i="1" s="1"/>
  <c r="Q131" i="1"/>
  <c r="V130" i="1"/>
  <c r="T130" i="1" s="1"/>
  <c r="Q130" i="1"/>
  <c r="V129" i="1"/>
  <c r="T129" i="1" s="1"/>
  <c r="Q129" i="1"/>
  <c r="V128" i="1"/>
  <c r="T128" i="1" s="1"/>
  <c r="Q128" i="1"/>
  <c r="V127" i="1"/>
  <c r="T127" i="1" s="1"/>
  <c r="Q127" i="1"/>
  <c r="V126" i="1"/>
  <c r="T126" i="1" s="1"/>
  <c r="Q126" i="1"/>
  <c r="V125" i="1"/>
  <c r="T125" i="1" s="1"/>
  <c r="Q125" i="1"/>
  <c r="V124" i="1"/>
  <c r="T124" i="1" s="1"/>
  <c r="Q124" i="1"/>
  <c r="V123" i="1"/>
  <c r="T123" i="1" s="1"/>
  <c r="Q123" i="1"/>
  <c r="V122" i="1"/>
  <c r="T122" i="1" s="1"/>
  <c r="Q122" i="1"/>
  <c r="V121" i="1"/>
  <c r="T121" i="1" s="1"/>
  <c r="Q121" i="1"/>
  <c r="V120" i="1"/>
  <c r="T120" i="1" s="1"/>
  <c r="Q120" i="1"/>
  <c r="V119" i="1"/>
  <c r="T119" i="1" s="1"/>
  <c r="Q119" i="1"/>
  <c r="V118" i="1"/>
  <c r="T118" i="1" s="1"/>
  <c r="Q118" i="1"/>
  <c r="V117" i="1"/>
  <c r="T117" i="1" s="1"/>
  <c r="Q117" i="1"/>
  <c r="V116" i="1"/>
  <c r="T116" i="1" s="1"/>
  <c r="Q116" i="1"/>
  <c r="V115" i="1"/>
  <c r="T115" i="1" s="1"/>
  <c r="Q115" i="1"/>
  <c r="V114" i="1"/>
  <c r="T114" i="1" s="1"/>
  <c r="Q114" i="1"/>
  <c r="V113" i="1"/>
  <c r="T113" i="1" s="1"/>
  <c r="Q113" i="1"/>
  <c r="V112" i="1"/>
  <c r="T112" i="1" s="1"/>
  <c r="Q112" i="1"/>
  <c r="V111" i="1" l="1"/>
  <c r="T111" i="1" s="1"/>
  <c r="Q111" i="1"/>
  <c r="V110" i="1"/>
  <c r="T110" i="1" s="1"/>
  <c r="Q110" i="1"/>
  <c r="V109" i="1"/>
  <c r="T109" i="1" s="1"/>
  <c r="Q109" i="1"/>
  <c r="V108" i="1"/>
  <c r="T108" i="1" s="1"/>
  <c r="Q108" i="1"/>
  <c r="V107" i="1"/>
  <c r="T107" i="1" s="1"/>
  <c r="Q107" i="1"/>
  <c r="V106" i="1"/>
  <c r="T106" i="1" s="1"/>
  <c r="Q106" i="1"/>
  <c r="V105" i="1"/>
  <c r="T105" i="1" s="1"/>
  <c r="Q105" i="1"/>
  <c r="V104" i="1"/>
  <c r="T104" i="1" s="1"/>
  <c r="Q104" i="1"/>
  <c r="V103" i="1"/>
  <c r="T103" i="1" s="1"/>
  <c r="Q103" i="1"/>
  <c r="V102" i="1"/>
  <c r="T102" i="1" s="1"/>
  <c r="Q102" i="1"/>
  <c r="V101" i="1"/>
  <c r="T101" i="1" s="1"/>
  <c r="Q101" i="1"/>
  <c r="V100" i="1"/>
  <c r="T100" i="1" s="1"/>
  <c r="Q100" i="1"/>
  <c r="V99" i="1"/>
  <c r="T99" i="1" s="1"/>
  <c r="Q99" i="1"/>
  <c r="V98" i="1"/>
  <c r="T98" i="1" s="1"/>
  <c r="Q98" i="1"/>
  <c r="V97" i="1"/>
  <c r="T97" i="1" s="1"/>
  <c r="Q97" i="1"/>
  <c r="V96" i="1"/>
  <c r="T96" i="1" s="1"/>
  <c r="Q96" i="1"/>
  <c r="V95" i="1"/>
  <c r="T95" i="1" s="1"/>
  <c r="Q95" i="1"/>
  <c r="V94" i="1"/>
  <c r="T94" i="1" s="1"/>
  <c r="Q94" i="1"/>
  <c r="V93" i="1"/>
  <c r="T93" i="1" s="1"/>
  <c r="Q93" i="1"/>
  <c r="V92" i="1"/>
  <c r="T92" i="1" s="1"/>
  <c r="Q92" i="1"/>
  <c r="V91" i="1"/>
  <c r="T91" i="1" s="1"/>
  <c r="Q91" i="1"/>
  <c r="V90" i="1"/>
  <c r="T90" i="1" s="1"/>
  <c r="Q90" i="1"/>
  <c r="V89" i="1"/>
  <c r="T89" i="1" s="1"/>
  <c r="Q89" i="1"/>
  <c r="V88" i="1"/>
  <c r="T88" i="1" s="1"/>
  <c r="Q88" i="1"/>
  <c r="V87" i="1"/>
  <c r="T87" i="1" s="1"/>
  <c r="Q87" i="1"/>
  <c r="V86" i="1"/>
  <c r="T86" i="1" s="1"/>
  <c r="Q86" i="1"/>
  <c r="V85" i="1"/>
  <c r="T85" i="1" s="1"/>
  <c r="Q85" i="1"/>
  <c r="V84" i="1"/>
  <c r="T84" i="1" s="1"/>
  <c r="Q84" i="1"/>
  <c r="V83" i="1" l="1"/>
  <c r="T83" i="1" s="1"/>
  <c r="Q83" i="1"/>
  <c r="V82" i="1"/>
  <c r="T82" i="1" s="1"/>
  <c r="Q82" i="1"/>
  <c r="V81" i="1"/>
  <c r="T81" i="1" s="1"/>
  <c r="Q81" i="1"/>
  <c r="V80" i="1"/>
  <c r="T80" i="1" s="1"/>
  <c r="Q80" i="1"/>
  <c r="V79" i="1"/>
  <c r="T79" i="1" s="1"/>
  <c r="Q79" i="1"/>
  <c r="V78" i="1"/>
  <c r="T78" i="1" s="1"/>
  <c r="Q78" i="1"/>
  <c r="V77" i="1"/>
  <c r="T77" i="1" s="1"/>
  <c r="Q77" i="1"/>
  <c r="V76" i="1"/>
  <c r="T76" i="1" s="1"/>
  <c r="Q76" i="1"/>
  <c r="V75" i="1"/>
  <c r="T75" i="1" s="1"/>
  <c r="Q75" i="1"/>
  <c r="V74" i="1"/>
  <c r="T74" i="1" s="1"/>
  <c r="Q74" i="1"/>
  <c r="V73" i="1"/>
  <c r="T73" i="1" s="1"/>
  <c r="Q73" i="1"/>
  <c r="V72" i="1"/>
  <c r="T72" i="1" s="1"/>
  <c r="Q72" i="1"/>
  <c r="V71" i="1"/>
  <c r="T71" i="1" s="1"/>
  <c r="Q71" i="1"/>
  <c r="V70" i="1"/>
  <c r="T70" i="1" s="1"/>
  <c r="Q70" i="1"/>
  <c r="V69" i="1"/>
  <c r="T69" i="1" s="1"/>
  <c r="Q69" i="1"/>
  <c r="V68" i="1"/>
  <c r="T68" i="1" s="1"/>
  <c r="Q68" i="1"/>
  <c r="V67" i="1"/>
  <c r="T67" i="1" s="1"/>
  <c r="Q67" i="1"/>
  <c r="V66" i="1"/>
  <c r="T66" i="1" s="1"/>
  <c r="Q66" i="1"/>
  <c r="V65" i="1"/>
  <c r="T65" i="1" s="1"/>
  <c r="Q65" i="1"/>
  <c r="V64" i="1"/>
  <c r="T64" i="1" s="1"/>
  <c r="Q64" i="1"/>
  <c r="V63" i="1"/>
  <c r="T63" i="1" s="1"/>
  <c r="Q63" i="1"/>
  <c r="V62" i="1"/>
  <c r="T62" i="1" s="1"/>
  <c r="Q62" i="1"/>
  <c r="V61" i="1"/>
  <c r="T61" i="1" s="1"/>
  <c r="Q61" i="1"/>
  <c r="V60" i="1"/>
  <c r="T60" i="1" s="1"/>
  <c r="Q60" i="1"/>
  <c r="V59" i="1"/>
  <c r="T59" i="1" s="1"/>
  <c r="Q59" i="1"/>
  <c r="V58" i="1"/>
  <c r="T58" i="1" s="1"/>
  <c r="Q58" i="1"/>
  <c r="V57" i="1"/>
  <c r="T57" i="1" s="1"/>
  <c r="Q57" i="1"/>
  <c r="V56" i="1"/>
  <c r="T56" i="1" s="1"/>
  <c r="Q56" i="1"/>
  <c r="V55" i="1"/>
  <c r="T55" i="1" s="1"/>
  <c r="Q55" i="1"/>
  <c r="V54" i="1"/>
  <c r="T54" i="1" s="1"/>
  <c r="Q54" i="1"/>
  <c r="V53" i="1"/>
  <c r="T53" i="1" s="1"/>
  <c r="Q53" i="1"/>
  <c r="V52" i="1" l="1"/>
  <c r="T52" i="1" s="1"/>
  <c r="Q52" i="1"/>
  <c r="V51" i="1"/>
  <c r="T51" i="1" s="1"/>
  <c r="Q51" i="1"/>
  <c r="V50" i="1"/>
  <c r="T50" i="1" s="1"/>
  <c r="Q50" i="1"/>
  <c r="V49" i="1"/>
  <c r="T49" i="1" s="1"/>
  <c r="Q49" i="1"/>
  <c r="V48" i="1"/>
  <c r="T48" i="1" s="1"/>
  <c r="Q48" i="1"/>
  <c r="V47" i="1"/>
  <c r="T47" i="1" s="1"/>
  <c r="Q47" i="1"/>
  <c r="V46" i="1"/>
  <c r="T46" i="1" s="1"/>
  <c r="Q46" i="1"/>
  <c r="V45" i="1"/>
  <c r="T45" i="1" s="1"/>
  <c r="Q45" i="1"/>
  <c r="V44" i="1"/>
  <c r="T44" i="1" s="1"/>
  <c r="Q44" i="1"/>
  <c r="V43" i="1"/>
  <c r="T43" i="1" s="1"/>
  <c r="Q43" i="1"/>
  <c r="V42" i="1"/>
  <c r="T42" i="1" s="1"/>
  <c r="Q42" i="1"/>
  <c r="V41" i="1"/>
  <c r="T41" i="1" s="1"/>
  <c r="Q41" i="1"/>
  <c r="V40" i="1"/>
  <c r="T40" i="1" s="1"/>
  <c r="Q40" i="1"/>
  <c r="V39" i="1"/>
  <c r="T39" i="1" s="1"/>
  <c r="Q39" i="1"/>
  <c r="V38" i="1"/>
  <c r="T38" i="1" s="1"/>
  <c r="Q38" i="1"/>
  <c r="V37" i="1"/>
  <c r="T37" i="1" s="1"/>
  <c r="Q37" i="1"/>
  <c r="V36" i="1"/>
  <c r="T36" i="1" s="1"/>
  <c r="Q36" i="1"/>
  <c r="V35" i="1"/>
  <c r="T35" i="1" s="1"/>
  <c r="Q35" i="1"/>
  <c r="V34" i="1"/>
  <c r="T34" i="1" s="1"/>
  <c r="Q34" i="1"/>
  <c r="V33" i="1"/>
  <c r="T33" i="1" s="1"/>
  <c r="Q33" i="1"/>
  <c r="V32" i="1"/>
  <c r="T32" i="1" s="1"/>
  <c r="Q32" i="1"/>
  <c r="V31" i="1"/>
  <c r="T31" i="1" s="1"/>
  <c r="Q31" i="1"/>
  <c r="V30" i="1"/>
  <c r="T30" i="1" s="1"/>
  <c r="Q30" i="1"/>
  <c r="V29" i="1"/>
  <c r="T29" i="1" s="1"/>
  <c r="Q29" i="1"/>
  <c r="V28" i="1"/>
  <c r="T28" i="1" s="1"/>
  <c r="Q28" i="1"/>
  <c r="V27" i="1"/>
  <c r="T27" i="1" s="1"/>
  <c r="Q27" i="1"/>
  <c r="V26" i="1" l="1"/>
  <c r="T26" i="1" s="1"/>
  <c r="Q26" i="1"/>
  <c r="V25" i="1"/>
  <c r="T25" i="1" s="1"/>
  <c r="Q25" i="1"/>
  <c r="V24" i="1"/>
  <c r="T24" i="1" s="1"/>
  <c r="Q24" i="1"/>
  <c r="V23" i="1"/>
  <c r="T23" i="1" s="1"/>
  <c r="Q23" i="1"/>
  <c r="V22" i="1"/>
  <c r="T22" i="1" s="1"/>
  <c r="Q22" i="1"/>
  <c r="V21" i="1"/>
  <c r="T21" i="1" s="1"/>
  <c r="Q21" i="1"/>
  <c r="V20" i="1"/>
  <c r="T20" i="1" s="1"/>
  <c r="Q20" i="1"/>
  <c r="V19" i="1"/>
  <c r="T19" i="1" s="1"/>
  <c r="Q19" i="1"/>
  <c r="V18" i="1"/>
  <c r="T18" i="1" s="1"/>
  <c r="Q18" i="1"/>
  <c r="V17" i="1"/>
  <c r="T17" i="1" s="1"/>
  <c r="Q17" i="1"/>
  <c r="V16" i="1"/>
  <c r="T16" i="1" s="1"/>
  <c r="Q16" i="1"/>
  <c r="V15" i="1"/>
  <c r="T15" i="1" s="1"/>
  <c r="Q15" i="1"/>
  <c r="V14" i="1"/>
  <c r="T14" i="1" s="1"/>
  <c r="Q14" i="1"/>
  <c r="V13" i="1"/>
  <c r="T13" i="1" s="1"/>
  <c r="Q13" i="1"/>
  <c r="V12" i="1"/>
  <c r="T12" i="1" s="1"/>
  <c r="Q12" i="1"/>
  <c r="V11" i="1"/>
  <c r="T11" i="1" s="1"/>
  <c r="Q11" i="1"/>
  <c r="V10" i="1"/>
  <c r="T10" i="1" s="1"/>
  <c r="Q10" i="1"/>
  <c r="V9" i="1"/>
  <c r="T9" i="1" s="1"/>
  <c r="Q9" i="1"/>
  <c r="V8" i="1"/>
  <c r="T8" i="1" s="1"/>
  <c r="Q8" i="1"/>
  <c r="V7" i="1"/>
  <c r="T7" i="1" s="1"/>
  <c r="Q7" i="1"/>
  <c r="V6" i="1"/>
  <c r="T6" i="1" s="1"/>
  <c r="Q6" i="1"/>
  <c r="V5" i="1"/>
  <c r="T5" i="1" s="1"/>
  <c r="Q5" i="1"/>
  <c r="V4" i="1"/>
  <c r="T4" i="1" s="1"/>
  <c r="Q4" i="1"/>
  <c r="V3" i="1"/>
  <c r="T3" i="1" s="1"/>
  <c r="Q3" i="1"/>
  <c r="R3" i="1" s="1"/>
  <c r="P3" i="1"/>
  <c r="P4" i="1" s="1"/>
  <c r="P5" i="1" s="1"/>
  <c r="P6" i="1" s="1"/>
  <c r="S3" i="1" l="1"/>
  <c r="U3" i="1" s="1"/>
  <c r="P7" i="1"/>
  <c r="R4" i="1"/>
  <c r="S4" i="1" l="1"/>
  <c r="U4" i="1" s="1"/>
  <c r="R5" i="1"/>
  <c r="P8" i="1"/>
  <c r="P9" i="1" l="1"/>
  <c r="R6" i="1"/>
  <c r="S5" i="1"/>
  <c r="U5" i="1" s="1"/>
  <c r="R7" i="1" l="1"/>
  <c r="S6" i="1"/>
  <c r="U6" i="1" s="1"/>
  <c r="P10" i="1"/>
  <c r="P11" i="1" l="1"/>
  <c r="R8" i="1"/>
  <c r="S7" i="1"/>
  <c r="U7" i="1" s="1"/>
  <c r="R9" i="1" l="1"/>
  <c r="S8" i="1"/>
  <c r="U8" i="1" s="1"/>
  <c r="P12" i="1"/>
  <c r="R10" i="1" l="1"/>
  <c r="S9" i="1"/>
  <c r="U9" i="1" s="1"/>
  <c r="P13" i="1"/>
  <c r="P14" i="1" l="1"/>
  <c r="R11" i="1"/>
  <c r="S10" i="1"/>
  <c r="U10" i="1" s="1"/>
  <c r="R12" i="1" l="1"/>
  <c r="S11" i="1"/>
  <c r="U11" i="1" s="1"/>
  <c r="P15" i="1"/>
  <c r="P16" i="1" l="1"/>
  <c r="R13" i="1"/>
  <c r="S12" i="1"/>
  <c r="U12" i="1" s="1"/>
  <c r="R14" i="1" l="1"/>
  <c r="S13" i="1"/>
  <c r="U13" i="1" s="1"/>
  <c r="P17" i="1"/>
  <c r="P18" i="1" l="1"/>
  <c r="R15" i="1"/>
  <c r="S14" i="1"/>
  <c r="U14" i="1" s="1"/>
  <c r="R16" i="1" l="1"/>
  <c r="S15" i="1"/>
  <c r="U15" i="1" s="1"/>
  <c r="P19" i="1"/>
  <c r="P20" i="1" l="1"/>
  <c r="R17" i="1"/>
  <c r="S16" i="1"/>
  <c r="U16" i="1" s="1"/>
  <c r="P21" i="1" l="1"/>
  <c r="R18" i="1"/>
  <c r="S17" i="1"/>
  <c r="U17" i="1" s="1"/>
  <c r="R19" i="1" l="1"/>
  <c r="S18" i="1"/>
  <c r="U18" i="1" s="1"/>
  <c r="P22" i="1"/>
  <c r="P23" i="1" l="1"/>
  <c r="R20" i="1"/>
  <c r="S19" i="1"/>
  <c r="U19" i="1" s="1"/>
  <c r="R21" i="1" l="1"/>
  <c r="S20" i="1"/>
  <c r="U20" i="1" s="1"/>
  <c r="P24" i="1"/>
  <c r="P25" i="1" l="1"/>
  <c r="R22" i="1"/>
  <c r="S21" i="1"/>
  <c r="U21" i="1" s="1"/>
  <c r="R23" i="1" l="1"/>
  <c r="S22" i="1"/>
  <c r="U22" i="1" s="1"/>
  <c r="P26" i="1"/>
  <c r="P27" i="1" s="1"/>
  <c r="P28" i="1" l="1"/>
  <c r="R24" i="1"/>
  <c r="S23" i="1"/>
  <c r="U23" i="1" s="1"/>
  <c r="P29" i="1" l="1"/>
  <c r="R25" i="1"/>
  <c r="S24" i="1"/>
  <c r="U24" i="1" s="1"/>
  <c r="P30" i="1" l="1"/>
  <c r="R26" i="1"/>
  <c r="R27" i="1" s="1"/>
  <c r="S25" i="1"/>
  <c r="U25" i="1" s="1"/>
  <c r="R28" i="1" l="1"/>
  <c r="S27" i="1"/>
  <c r="U27" i="1" s="1"/>
  <c r="P31" i="1"/>
  <c r="S26" i="1"/>
  <c r="U26" i="1" s="1"/>
  <c r="P32" i="1" l="1"/>
  <c r="R29" i="1"/>
  <c r="S28" i="1"/>
  <c r="U28" i="1" s="1"/>
  <c r="R30" i="1" l="1"/>
  <c r="S29" i="1"/>
  <c r="U29" i="1" s="1"/>
  <c r="P33" i="1"/>
  <c r="P34" i="1" l="1"/>
  <c r="R31" i="1"/>
  <c r="S30" i="1"/>
  <c r="U30" i="1" s="1"/>
  <c r="R32" i="1" l="1"/>
  <c r="S31" i="1"/>
  <c r="U31" i="1" s="1"/>
  <c r="P35" i="1"/>
  <c r="P36" i="1" l="1"/>
  <c r="R33" i="1"/>
  <c r="S32" i="1"/>
  <c r="U32" i="1" s="1"/>
  <c r="R34" i="1" l="1"/>
  <c r="S33" i="1"/>
  <c r="U33" i="1" s="1"/>
  <c r="P37" i="1"/>
  <c r="P38" i="1" l="1"/>
  <c r="R35" i="1"/>
  <c r="S34" i="1"/>
  <c r="U34" i="1" s="1"/>
  <c r="R36" i="1" l="1"/>
  <c r="S35" i="1"/>
  <c r="U35" i="1" s="1"/>
  <c r="P39" i="1"/>
  <c r="P40" i="1" l="1"/>
  <c r="R37" i="1"/>
  <c r="S36" i="1"/>
  <c r="U36" i="1" s="1"/>
  <c r="R38" i="1" l="1"/>
  <c r="S37" i="1"/>
  <c r="U37" i="1" s="1"/>
  <c r="P41" i="1"/>
  <c r="P42" i="1" l="1"/>
  <c r="R39" i="1"/>
  <c r="S38" i="1"/>
  <c r="U38" i="1" s="1"/>
  <c r="R40" i="1" l="1"/>
  <c r="S39" i="1"/>
  <c r="U39" i="1" s="1"/>
  <c r="P43" i="1"/>
  <c r="P44" i="1" l="1"/>
  <c r="R41" i="1"/>
  <c r="S40" i="1"/>
  <c r="U40" i="1" s="1"/>
  <c r="R42" i="1" l="1"/>
  <c r="S41" i="1"/>
  <c r="U41" i="1" s="1"/>
  <c r="P45" i="1"/>
  <c r="P46" i="1" l="1"/>
  <c r="R43" i="1"/>
  <c r="S42" i="1"/>
  <c r="U42" i="1" s="1"/>
  <c r="R44" i="1" l="1"/>
  <c r="S43" i="1"/>
  <c r="U43" i="1" s="1"/>
  <c r="P47" i="1"/>
  <c r="P48" i="1" l="1"/>
  <c r="R45" i="1"/>
  <c r="S44" i="1"/>
  <c r="U44" i="1" s="1"/>
  <c r="R46" i="1" l="1"/>
  <c r="S45" i="1"/>
  <c r="U45" i="1" s="1"/>
  <c r="P49" i="1"/>
  <c r="P50" i="1" l="1"/>
  <c r="R47" i="1"/>
  <c r="S46" i="1"/>
  <c r="U46" i="1" s="1"/>
  <c r="P51" i="1" l="1"/>
  <c r="R48" i="1"/>
  <c r="S47" i="1"/>
  <c r="U47" i="1" s="1"/>
  <c r="R49" i="1" l="1"/>
  <c r="S48" i="1"/>
  <c r="U48" i="1" s="1"/>
  <c r="P52" i="1"/>
  <c r="P53" i="1" s="1"/>
  <c r="P54" i="1" l="1"/>
  <c r="R50" i="1"/>
  <c r="S49" i="1"/>
  <c r="U49" i="1" s="1"/>
  <c r="P55" i="1" l="1"/>
  <c r="R51" i="1"/>
  <c r="S50" i="1"/>
  <c r="U50" i="1" s="1"/>
  <c r="P56" i="1" l="1"/>
  <c r="R52" i="1"/>
  <c r="S51" i="1"/>
  <c r="U51" i="1" s="1"/>
  <c r="S52" i="1" l="1"/>
  <c r="U52" i="1" s="1"/>
  <c r="R53" i="1"/>
  <c r="P57" i="1"/>
  <c r="P58" i="1" l="1"/>
  <c r="R54" i="1"/>
  <c r="S53" i="1"/>
  <c r="U53" i="1" s="1"/>
  <c r="R55" i="1" l="1"/>
  <c r="S54" i="1"/>
  <c r="U54" i="1" s="1"/>
  <c r="P59" i="1"/>
  <c r="P60" i="1" l="1"/>
  <c r="R56" i="1"/>
  <c r="S55" i="1"/>
  <c r="U55" i="1" s="1"/>
  <c r="P61" i="1" l="1"/>
  <c r="R57" i="1"/>
  <c r="S56" i="1"/>
  <c r="U56" i="1" s="1"/>
  <c r="P62" i="1" l="1"/>
  <c r="R58" i="1"/>
  <c r="S57" i="1"/>
  <c r="U57" i="1" s="1"/>
  <c r="P63" i="1" l="1"/>
  <c r="R59" i="1"/>
  <c r="S58" i="1"/>
  <c r="U58" i="1" s="1"/>
  <c r="P64" i="1" l="1"/>
  <c r="R60" i="1"/>
  <c r="S59" i="1"/>
  <c r="U59" i="1" s="1"/>
  <c r="P65" i="1" l="1"/>
  <c r="R61" i="1"/>
  <c r="S60" i="1"/>
  <c r="U60" i="1" s="1"/>
  <c r="P66" i="1" l="1"/>
  <c r="R62" i="1"/>
  <c r="S61" i="1"/>
  <c r="U61" i="1" s="1"/>
  <c r="P67" i="1" l="1"/>
  <c r="R63" i="1"/>
  <c r="S62" i="1"/>
  <c r="U62" i="1" s="1"/>
  <c r="P68" i="1" l="1"/>
  <c r="R64" i="1"/>
  <c r="S63" i="1"/>
  <c r="U63" i="1" s="1"/>
  <c r="P69" i="1" l="1"/>
  <c r="R65" i="1"/>
  <c r="S64" i="1"/>
  <c r="U64" i="1" s="1"/>
  <c r="P70" i="1" l="1"/>
  <c r="R66" i="1"/>
  <c r="S65" i="1"/>
  <c r="U65" i="1" s="1"/>
  <c r="P71" i="1" l="1"/>
  <c r="R67" i="1"/>
  <c r="S66" i="1"/>
  <c r="U66" i="1" s="1"/>
  <c r="P72" i="1" l="1"/>
  <c r="R68" i="1"/>
  <c r="S67" i="1"/>
  <c r="U67" i="1" s="1"/>
  <c r="P73" i="1" l="1"/>
  <c r="R69" i="1"/>
  <c r="S68" i="1"/>
  <c r="U68" i="1" s="1"/>
  <c r="P74" i="1" l="1"/>
  <c r="R70" i="1"/>
  <c r="S69" i="1"/>
  <c r="U69" i="1" s="1"/>
  <c r="P75" i="1" l="1"/>
  <c r="R71" i="1"/>
  <c r="S70" i="1"/>
  <c r="U70" i="1" s="1"/>
  <c r="P76" i="1" l="1"/>
  <c r="R72" i="1"/>
  <c r="S71" i="1"/>
  <c r="U71" i="1" s="1"/>
  <c r="R73" i="1" l="1"/>
  <c r="S72" i="1"/>
  <c r="U72" i="1" s="1"/>
  <c r="P77" i="1"/>
  <c r="P78" i="1" l="1"/>
  <c r="R74" i="1"/>
  <c r="S73" i="1"/>
  <c r="U73" i="1" s="1"/>
  <c r="R75" i="1" l="1"/>
  <c r="S74" i="1"/>
  <c r="U74" i="1" s="1"/>
  <c r="P79" i="1"/>
  <c r="P80" i="1" l="1"/>
  <c r="R76" i="1"/>
  <c r="S75" i="1"/>
  <c r="U75" i="1" s="1"/>
  <c r="R77" i="1" l="1"/>
  <c r="S76" i="1"/>
  <c r="U76" i="1" s="1"/>
  <c r="P81" i="1"/>
  <c r="P82" i="1" l="1"/>
  <c r="R78" i="1"/>
  <c r="S77" i="1"/>
  <c r="U77" i="1" s="1"/>
  <c r="R79" i="1" l="1"/>
  <c r="S78" i="1"/>
  <c r="U78" i="1" s="1"/>
  <c r="P83" i="1"/>
  <c r="P84" i="1" s="1"/>
  <c r="P85" i="1" l="1"/>
  <c r="R80" i="1"/>
  <c r="S79" i="1"/>
  <c r="U79" i="1" s="1"/>
  <c r="P86" i="1" l="1"/>
  <c r="R81" i="1"/>
  <c r="S80" i="1"/>
  <c r="U80" i="1" s="1"/>
  <c r="P87" i="1" l="1"/>
  <c r="R82" i="1"/>
  <c r="S81" i="1"/>
  <c r="U81" i="1" s="1"/>
  <c r="P88" i="1" l="1"/>
  <c r="R83" i="1"/>
  <c r="S82" i="1"/>
  <c r="U82" i="1" s="1"/>
  <c r="S83" i="1" l="1"/>
  <c r="U83" i="1" s="1"/>
  <c r="R84" i="1"/>
  <c r="P89" i="1"/>
  <c r="P90" i="1" l="1"/>
  <c r="R85" i="1"/>
  <c r="S84" i="1"/>
  <c r="U84" i="1" s="1"/>
  <c r="R86" i="1" l="1"/>
  <c r="S85" i="1"/>
  <c r="U85" i="1" s="1"/>
  <c r="P91" i="1"/>
  <c r="P92" i="1" l="1"/>
  <c r="R87" i="1"/>
  <c r="S86" i="1"/>
  <c r="U86" i="1" s="1"/>
  <c r="R88" i="1" l="1"/>
  <c r="S87" i="1"/>
  <c r="U87" i="1" s="1"/>
  <c r="P93" i="1"/>
  <c r="P94" i="1" l="1"/>
  <c r="R89" i="1"/>
  <c r="S88" i="1"/>
  <c r="U88" i="1" s="1"/>
  <c r="R90" i="1" l="1"/>
  <c r="S89" i="1"/>
  <c r="U89" i="1" s="1"/>
  <c r="P95" i="1"/>
  <c r="P96" i="1" l="1"/>
  <c r="R91" i="1"/>
  <c r="S90" i="1"/>
  <c r="U90" i="1" s="1"/>
  <c r="P97" i="1" l="1"/>
  <c r="R92" i="1"/>
  <c r="S91" i="1"/>
  <c r="U91" i="1" s="1"/>
  <c r="R93" i="1" l="1"/>
  <c r="S92" i="1"/>
  <c r="U92" i="1" s="1"/>
  <c r="P98" i="1"/>
  <c r="P99" i="1" l="1"/>
  <c r="R94" i="1"/>
  <c r="S93" i="1"/>
  <c r="U93" i="1" s="1"/>
  <c r="R95" i="1" l="1"/>
  <c r="S94" i="1"/>
  <c r="U94" i="1" s="1"/>
  <c r="P100" i="1"/>
  <c r="P101" i="1" l="1"/>
  <c r="R96" i="1"/>
  <c r="S95" i="1"/>
  <c r="U95" i="1" s="1"/>
  <c r="P102" i="1" l="1"/>
  <c r="R97" i="1"/>
  <c r="S96" i="1"/>
  <c r="U96" i="1" s="1"/>
  <c r="R98" i="1" l="1"/>
  <c r="S97" i="1"/>
  <c r="U97" i="1" s="1"/>
  <c r="P103" i="1"/>
  <c r="P104" i="1" l="1"/>
  <c r="R99" i="1"/>
  <c r="S98" i="1"/>
  <c r="U98" i="1" s="1"/>
  <c r="R100" i="1" l="1"/>
  <c r="S99" i="1"/>
  <c r="U99" i="1" s="1"/>
  <c r="P105" i="1"/>
  <c r="P106" i="1" l="1"/>
  <c r="R101" i="1"/>
  <c r="S100" i="1"/>
  <c r="U100" i="1" s="1"/>
  <c r="R102" i="1" l="1"/>
  <c r="S101" i="1"/>
  <c r="U101" i="1" s="1"/>
  <c r="P107" i="1"/>
  <c r="P108" i="1" l="1"/>
  <c r="R103" i="1"/>
  <c r="S102" i="1"/>
  <c r="U102" i="1" s="1"/>
  <c r="R104" i="1" l="1"/>
  <c r="S103" i="1"/>
  <c r="U103" i="1" s="1"/>
  <c r="P109" i="1"/>
  <c r="P110" i="1" l="1"/>
  <c r="R105" i="1"/>
  <c r="S104" i="1"/>
  <c r="U104" i="1" s="1"/>
  <c r="R106" i="1" l="1"/>
  <c r="S105" i="1"/>
  <c r="U105" i="1" s="1"/>
  <c r="P111" i="1"/>
  <c r="P112" i="1" s="1"/>
  <c r="P113" i="1" s="1"/>
  <c r="P114" i="1" l="1"/>
  <c r="R107" i="1"/>
  <c r="S106" i="1"/>
  <c r="U106" i="1" s="1"/>
  <c r="P115" i="1" l="1"/>
  <c r="R108" i="1"/>
  <c r="S107" i="1"/>
  <c r="U107" i="1" s="1"/>
  <c r="P116" i="1" l="1"/>
  <c r="R109" i="1"/>
  <c r="S108" i="1"/>
  <c r="U108" i="1" s="1"/>
  <c r="P117" i="1" l="1"/>
  <c r="R110" i="1"/>
  <c r="S109" i="1"/>
  <c r="U109" i="1" s="1"/>
  <c r="P118" i="1" l="1"/>
  <c r="R111" i="1"/>
  <c r="S110" i="1"/>
  <c r="U110" i="1" s="1"/>
  <c r="S111" i="1" l="1"/>
  <c r="U111" i="1" s="1"/>
  <c r="R112" i="1"/>
  <c r="P119" i="1"/>
  <c r="P120" i="1" l="1"/>
  <c r="S112" i="1"/>
  <c r="U112" i="1" s="1"/>
  <c r="R113" i="1"/>
  <c r="R114" i="1" l="1"/>
  <c r="S113" i="1"/>
  <c r="U113" i="1" s="1"/>
  <c r="P121" i="1"/>
  <c r="P122" i="1" l="1"/>
  <c r="R115" i="1"/>
  <c r="S114" i="1"/>
  <c r="U114" i="1" s="1"/>
  <c r="R116" i="1" l="1"/>
  <c r="S115" i="1"/>
  <c r="U115" i="1" s="1"/>
  <c r="P123" i="1"/>
  <c r="P124" i="1" l="1"/>
  <c r="R117" i="1"/>
  <c r="S116" i="1"/>
  <c r="U116" i="1" s="1"/>
  <c r="R118" i="1" l="1"/>
  <c r="S117" i="1"/>
  <c r="U117" i="1" s="1"/>
  <c r="P125" i="1"/>
  <c r="P126" i="1" l="1"/>
  <c r="R119" i="1"/>
  <c r="S118" i="1"/>
  <c r="U118" i="1" s="1"/>
  <c r="R120" i="1" l="1"/>
  <c r="S119" i="1"/>
  <c r="U119" i="1" s="1"/>
  <c r="P127" i="1"/>
  <c r="P128" i="1" l="1"/>
  <c r="R121" i="1"/>
  <c r="S120" i="1"/>
  <c r="U120" i="1" s="1"/>
  <c r="R122" i="1" l="1"/>
  <c r="S121" i="1"/>
  <c r="U121" i="1" s="1"/>
  <c r="P129" i="1"/>
  <c r="P130" i="1" l="1"/>
  <c r="R123" i="1"/>
  <c r="S122" i="1"/>
  <c r="U122" i="1" s="1"/>
  <c r="R124" i="1" l="1"/>
  <c r="S123" i="1"/>
  <c r="U123" i="1" s="1"/>
  <c r="P131" i="1"/>
  <c r="P132" i="1" l="1"/>
  <c r="R125" i="1"/>
  <c r="S124" i="1"/>
  <c r="U124" i="1" s="1"/>
  <c r="R126" i="1" l="1"/>
  <c r="S125" i="1"/>
  <c r="U125" i="1" s="1"/>
  <c r="P133" i="1"/>
  <c r="P134" i="1" l="1"/>
  <c r="R127" i="1"/>
  <c r="S126" i="1"/>
  <c r="U126" i="1" s="1"/>
  <c r="R128" i="1" l="1"/>
  <c r="S127" i="1"/>
  <c r="U127" i="1" s="1"/>
  <c r="P135" i="1"/>
  <c r="P136" i="1" l="1"/>
  <c r="R129" i="1"/>
  <c r="S128" i="1"/>
  <c r="U128" i="1" s="1"/>
  <c r="R130" i="1" l="1"/>
  <c r="S129" i="1"/>
  <c r="U129" i="1" s="1"/>
  <c r="P137" i="1"/>
  <c r="P138" i="1" l="1"/>
  <c r="R131" i="1"/>
  <c r="S130" i="1"/>
  <c r="U130" i="1" s="1"/>
  <c r="R132" i="1" l="1"/>
  <c r="S131" i="1"/>
  <c r="U131" i="1" s="1"/>
  <c r="P139" i="1"/>
  <c r="P140" i="1" l="1"/>
  <c r="R133" i="1"/>
  <c r="S132" i="1"/>
  <c r="U132" i="1" s="1"/>
  <c r="R134" i="1" l="1"/>
  <c r="S133" i="1"/>
  <c r="U133" i="1" s="1"/>
  <c r="P141" i="1"/>
  <c r="P142" i="1" l="1"/>
  <c r="R135" i="1"/>
  <c r="S134" i="1"/>
  <c r="U134" i="1" s="1"/>
  <c r="R136" i="1" l="1"/>
  <c r="S135" i="1"/>
  <c r="U135" i="1" s="1"/>
  <c r="R137" i="1" l="1"/>
  <c r="S136" i="1"/>
  <c r="U136" i="1" s="1"/>
  <c r="R138" i="1" l="1"/>
  <c r="S137" i="1"/>
  <c r="U137" i="1" s="1"/>
  <c r="R139" i="1" l="1"/>
  <c r="S138" i="1"/>
  <c r="U138" i="1" s="1"/>
  <c r="R140" i="1" l="1"/>
  <c r="S139" i="1"/>
  <c r="U139" i="1" s="1"/>
  <c r="R141" i="1" l="1"/>
  <c r="S140" i="1"/>
  <c r="U140" i="1" s="1"/>
  <c r="R142" i="1" l="1"/>
  <c r="S142" i="1" s="1"/>
  <c r="U142" i="1" s="1"/>
  <c r="S141" i="1"/>
  <c r="U141" i="1" s="1"/>
</calcChain>
</file>

<file path=xl/sharedStrings.xml><?xml version="1.0" encoding="utf-8"?>
<sst xmlns="http://schemas.openxmlformats.org/spreadsheetml/2006/main" count="1288" uniqueCount="332">
  <si>
    <t>Nr.</t>
  </si>
  <si>
    <t>Datum</t>
  </si>
  <si>
    <t>Spiel</t>
  </si>
  <si>
    <t>Kategorie</t>
  </si>
  <si>
    <t>Tipp</t>
  </si>
  <si>
    <t>Anbieter</t>
  </si>
  <si>
    <t>Ergebnis</t>
  </si>
  <si>
    <t>Quote</t>
  </si>
  <si>
    <t>Steuern 5%</t>
  </si>
  <si>
    <t>staked</t>
  </si>
  <si>
    <t>++++</t>
  </si>
  <si>
    <t>returned</t>
  </si>
  <si>
    <t>Hitrate</t>
  </si>
  <si>
    <t>Yield %</t>
  </si>
  <si>
    <t>Pregame</t>
  </si>
  <si>
    <t>nein</t>
  </si>
  <si>
    <t>0</t>
  </si>
  <si>
    <t>1</t>
  </si>
  <si>
    <t>RIGHT?</t>
  </si>
  <si>
    <t>WIN</t>
  </si>
  <si>
    <t>Treffer</t>
  </si>
  <si>
    <t>Anzahl</t>
  </si>
  <si>
    <t>Einheiten</t>
  </si>
  <si>
    <t>ja</t>
  </si>
  <si>
    <t>Tippgeber</t>
  </si>
  <si>
    <t>ma</t>
  </si>
  <si>
    <t>Bet365</t>
  </si>
  <si>
    <t>1x</t>
  </si>
  <si>
    <t>da</t>
  </si>
  <si>
    <t>asian</t>
  </si>
  <si>
    <t>Fussball</t>
  </si>
  <si>
    <t>Live</t>
  </si>
  <si>
    <t>6</t>
  </si>
  <si>
    <t>Testspiel</t>
  </si>
  <si>
    <t>0-1</t>
  </si>
  <si>
    <t>7-0</t>
  </si>
  <si>
    <t>2 asian -1,25</t>
  </si>
  <si>
    <t>3-0</t>
  </si>
  <si>
    <t>Amateure</t>
  </si>
  <si>
    <t>1 asian -0,25</t>
  </si>
  <si>
    <t>0-0</t>
  </si>
  <si>
    <t>df</t>
  </si>
  <si>
    <t>2 asian -3,25</t>
  </si>
  <si>
    <t>tipico</t>
  </si>
  <si>
    <t>1
1</t>
  </si>
  <si>
    <t>4</t>
  </si>
  <si>
    <t>bigbet</t>
  </si>
  <si>
    <t>betano</t>
  </si>
  <si>
    <t>8</t>
  </si>
  <si>
    <t>0-2</t>
  </si>
  <si>
    <t>1-2</t>
  </si>
  <si>
    <t>1 asian -1,25</t>
  </si>
  <si>
    <t>1
2</t>
  </si>
  <si>
    <t>Real - Barca</t>
  </si>
  <si>
    <t>Carvajal Gelb</t>
  </si>
  <si>
    <t>Suarez Gelb</t>
  </si>
  <si>
    <t>Bremer SV - Brinkum
Vilzing - Türkücü Ataspor</t>
  </si>
  <si>
    <r>
      <t xml:space="preserve">4-1
</t>
    </r>
    <r>
      <rPr>
        <b/>
        <sz val="10"/>
        <color rgb="FFFF0000"/>
        <rFont val="Arial"/>
        <family val="2"/>
      </rPr>
      <t>3-1</t>
    </r>
  </si>
  <si>
    <t>Rödinghausen - Haltern</t>
  </si>
  <si>
    <t>Seekirchen - Braunau</t>
  </si>
  <si>
    <t>Schalke - Düsseldorf</t>
  </si>
  <si>
    <t>Fussball-Karten</t>
  </si>
  <si>
    <t>over 4,5 Karten</t>
  </si>
  <si>
    <t>Dreieich - Pirmasens</t>
  </si>
  <si>
    <t>Mel. Victory - New. Jets</t>
  </si>
  <si>
    <t>zuerst 9 1</t>
  </si>
  <si>
    <t>Lohfelden - Griesheim</t>
  </si>
  <si>
    <t>Linx - Nöttingen</t>
  </si>
  <si>
    <t>TeBe - Stendal
Würzburg II - Eltersdorf</t>
  </si>
  <si>
    <r>
      <t xml:space="preserve">4-0
</t>
    </r>
    <r>
      <rPr>
        <b/>
        <sz val="10"/>
        <color rgb="FFFF0000"/>
        <rFont val="Arial"/>
        <family val="2"/>
      </rPr>
      <t>0-0</t>
    </r>
  </si>
  <si>
    <t>Gießen - Bad Vilbel</t>
  </si>
  <si>
    <t>1 HC -2</t>
  </si>
  <si>
    <t>Aubstadt - Erlangen
Inter Leipzig - Ludwigsfeld</t>
  </si>
  <si>
    <t>4-0
1-0</t>
  </si>
  <si>
    <t>Frankfurt - Hoffenheim</t>
  </si>
  <si>
    <t>over 3 Karten</t>
  </si>
  <si>
    <t>Roberto Gelb</t>
  </si>
  <si>
    <t>Melo Gelb</t>
  </si>
  <si>
    <t>Regulion Gelb</t>
  </si>
  <si>
    <t>witz</t>
  </si>
  <si>
    <t>Bale Gelb</t>
  </si>
  <si>
    <t>Stuttgart - Hannover</t>
  </si>
  <si>
    <t>over 4 Karten</t>
  </si>
  <si>
    <t>Chemie - Wacker II
Hammer - Gütersloh</t>
  </si>
  <si>
    <r>
      <t xml:space="preserve">2-1
</t>
    </r>
    <r>
      <rPr>
        <b/>
        <sz val="10"/>
        <color rgb="FFFF0000"/>
        <rFont val="Arial"/>
        <family val="2"/>
      </rPr>
      <t>1-2</t>
    </r>
  </si>
  <si>
    <t>Sasel - Teutonia</t>
  </si>
  <si>
    <t>betfair</t>
  </si>
  <si>
    <t>Rugenbergen - Dassendorf</t>
  </si>
  <si>
    <t>Hertha 06 - BW Berlin
Sporting - Portimonense</t>
  </si>
  <si>
    <t>X2
1</t>
  </si>
  <si>
    <t>1-2
3-1</t>
  </si>
  <si>
    <t>25min keine Ecke</t>
  </si>
  <si>
    <t>Real - Ajax</t>
  </si>
  <si>
    <t>1 asian -1</t>
  </si>
  <si>
    <t>1-4</t>
  </si>
  <si>
    <t>Baumberg - Deutz</t>
  </si>
  <si>
    <t>3-3</t>
  </si>
  <si>
    <t>3-1 Führung</t>
  </si>
  <si>
    <t>Dortmund - Tottenham
Chelsea - Kiew</t>
  </si>
  <si>
    <t>goalgoal
1</t>
  </si>
  <si>
    <r>
      <t xml:space="preserve">0-1
</t>
    </r>
    <r>
      <rPr>
        <b/>
        <sz val="10"/>
        <color rgb="FF00B050"/>
        <rFont val="Arial"/>
        <family val="2"/>
      </rPr>
      <t>3-0</t>
    </r>
  </si>
  <si>
    <t>Chancentod</t>
  </si>
  <si>
    <t>Real - Ajax
Paris - Manu</t>
  </si>
  <si>
    <r>
      <t xml:space="preserve">1-4
</t>
    </r>
    <r>
      <rPr>
        <b/>
        <sz val="10"/>
        <color rgb="FFFF0000"/>
        <rFont val="Arial"/>
        <family val="2"/>
      </rPr>
      <t>1-3</t>
    </r>
  </si>
  <si>
    <t>Nacho Gelb</t>
  </si>
  <si>
    <t>Paris - Manu</t>
  </si>
  <si>
    <t>Young Gelb</t>
  </si>
  <si>
    <t>Porto - Rom</t>
  </si>
  <si>
    <t>Herrera Gelb</t>
  </si>
  <si>
    <t>Neubrandenburg - Rostock</t>
  </si>
  <si>
    <t>2 asian -4</t>
  </si>
  <si>
    <t>0-3</t>
  </si>
  <si>
    <t>wow</t>
  </si>
  <si>
    <t>Lindelöf Gelb</t>
  </si>
  <si>
    <t>Paris - Manu
Paris - Manu</t>
  </si>
  <si>
    <t>über 3,5
über 2,5 Karten</t>
  </si>
  <si>
    <t>1-3
3-1</t>
  </si>
  <si>
    <t>Eltersdorf - Erlangen</t>
  </si>
  <si>
    <t>1-1</t>
  </si>
  <si>
    <t>1 Torschuss</t>
  </si>
  <si>
    <t>Steinbach - Stadtallendorf
Offenbach - Dreieich</t>
  </si>
  <si>
    <t>1
2 +1,5</t>
  </si>
  <si>
    <t>1-0
1-0</t>
  </si>
  <si>
    <t>Greisfwald - TeBe
Dortmund - Stuttgart</t>
  </si>
  <si>
    <r>
      <t xml:space="preserve">2-1
</t>
    </r>
    <r>
      <rPr>
        <b/>
        <sz val="10"/>
        <color rgb="FF00B050"/>
        <rFont val="Arial"/>
        <family val="2"/>
      </rPr>
      <t>3-1</t>
    </r>
  </si>
  <si>
    <t>80. 2-1</t>
  </si>
  <si>
    <t>Eilenburg - Inter Leipzig</t>
  </si>
  <si>
    <t>2 asian -0,25</t>
  </si>
  <si>
    <t>1-0</t>
  </si>
  <si>
    <t>80. 1-0</t>
  </si>
  <si>
    <t>Kassel - Gießen</t>
  </si>
  <si>
    <t>Lichtenberg - Brandenburg</t>
  </si>
  <si>
    <t>1 asian -1,75</t>
  </si>
  <si>
    <t>3-1</t>
  </si>
  <si>
    <t>Waldgirmes - Baunatal</t>
  </si>
  <si>
    <t>2 H2H</t>
  </si>
  <si>
    <t>Chemnitz - Altglienicke
Ludwigsfeld - Plauen</t>
  </si>
  <si>
    <t>1
X2</t>
  </si>
  <si>
    <t>4-4
2-1</t>
  </si>
  <si>
    <t>90. 4-4 + rot</t>
  </si>
  <si>
    <t>Sand - Ansbach</t>
  </si>
  <si>
    <t>1 H2H</t>
  </si>
  <si>
    <t>2-4</t>
  </si>
  <si>
    <t>2-0 Führung</t>
  </si>
  <si>
    <t>Ataspor - Nördlingen
Dortmund - Stuttgart
City - Watford</t>
  </si>
  <si>
    <t>1
1
1</t>
  </si>
  <si>
    <r>
      <t xml:space="preserve">2-2
</t>
    </r>
    <r>
      <rPr>
        <b/>
        <sz val="10"/>
        <color rgb="FF00B050"/>
        <rFont val="Arial"/>
        <family val="2"/>
      </rPr>
      <t>3-1</t>
    </r>
    <r>
      <rPr>
        <b/>
        <sz val="10"/>
        <color rgb="FFFF0000"/>
        <rFont val="Arial"/>
        <family val="2"/>
      </rPr>
      <t xml:space="preserve">
</t>
    </r>
    <r>
      <rPr>
        <b/>
        <sz val="10"/>
        <color rgb="FF00B050"/>
        <rFont val="Arial"/>
        <family val="2"/>
      </rPr>
      <t>3-1</t>
    </r>
  </si>
  <si>
    <t>wahnsinn</t>
  </si>
  <si>
    <t>Ataspor - Nördlingen
Ederbergland - Friedberg</t>
  </si>
  <si>
    <t>1 HC -2
2</t>
  </si>
  <si>
    <r>
      <t xml:space="preserve">2-2
</t>
    </r>
    <r>
      <rPr>
        <b/>
        <sz val="10"/>
        <color rgb="FF00B050"/>
        <rFont val="Arial"/>
        <family val="2"/>
      </rPr>
      <t>2-4</t>
    </r>
  </si>
  <si>
    <t>BFC Dynamo - Rathenow</t>
  </si>
  <si>
    <t>Wolves - Wizards</t>
  </si>
  <si>
    <t>NBA</t>
  </si>
  <si>
    <t>Towns o27,5</t>
  </si>
  <si>
    <t>40</t>
  </si>
  <si>
    <t>Pauli - HSV</t>
  </si>
  <si>
    <t>over 5 Karten</t>
  </si>
  <si>
    <t>betwin</t>
  </si>
  <si>
    <t>unfassbar</t>
  </si>
  <si>
    <t>Gera - Luckenwalde
Teutonia - Buchholz</t>
  </si>
  <si>
    <t>2
1</t>
  </si>
  <si>
    <r>
      <t xml:space="preserve">1-4
</t>
    </r>
    <r>
      <rPr>
        <b/>
        <sz val="10"/>
        <color rgb="FFFF0000"/>
        <rFont val="Arial"/>
        <family val="2"/>
      </rPr>
      <t>1-1</t>
    </r>
  </si>
  <si>
    <t>Arsenal - ManU</t>
  </si>
  <si>
    <t>Xhaka Gelb</t>
  </si>
  <si>
    <t>Bayern - Liverpool</t>
  </si>
  <si>
    <t>1-3</t>
  </si>
  <si>
    <t>Martinez Gelb</t>
  </si>
  <si>
    <t>Rafinha Gelb</t>
  </si>
  <si>
    <t>Inter - Frankfurt
Arsenal - Rennes</t>
  </si>
  <si>
    <t>over 1,5
over 2,5</t>
  </si>
  <si>
    <r>
      <rPr>
        <b/>
        <sz val="10"/>
        <color rgb="FFFF0000"/>
        <rFont val="Arial"/>
        <family val="2"/>
      </rPr>
      <t>0-1</t>
    </r>
    <r>
      <rPr>
        <b/>
        <sz val="10"/>
        <color rgb="FF00B050"/>
        <rFont val="Arial"/>
        <family val="2"/>
      </rPr>
      <t xml:space="preserve">
3-0</t>
    </r>
  </si>
  <si>
    <t>Arsenal - Rennes</t>
  </si>
  <si>
    <t>1 asian -3,5</t>
  </si>
  <si>
    <t>Osdorf - Pinneberg</t>
  </si>
  <si>
    <t>1 asian -3,25</t>
  </si>
  <si>
    <t>10-0</t>
  </si>
  <si>
    <t>1 asian -7</t>
  </si>
  <si>
    <t>Sporting - Santa Clara
Venlo - Eindhoven</t>
  </si>
  <si>
    <t>1 asian -1
2 asian -1</t>
  </si>
  <si>
    <t>1-0
0-1</t>
  </si>
  <si>
    <t>Pistons - Lakers</t>
  </si>
  <si>
    <t>Kumza o19,5</t>
  </si>
  <si>
    <t>12</t>
  </si>
  <si>
    <t>76ers - Kings</t>
  </si>
  <si>
    <t>Embiid o25,5</t>
  </si>
  <si>
    <t>21</t>
  </si>
  <si>
    <t>Augsburg - Hannover</t>
  </si>
  <si>
    <t>5</t>
  </si>
  <si>
    <t>Kickers - Neckarsulm
Chemie - Bernburg 
Gießen - Flieden</t>
  </si>
  <si>
    <t>3-0
6-1
4-1</t>
  </si>
  <si>
    <t>Lübeck II - Frisia</t>
  </si>
  <si>
    <t>2-2</t>
  </si>
  <si>
    <t>Inter Leipzig - Gera
Lohfelden - Neu-Isenburg</t>
  </si>
  <si>
    <t>3-1
4-1</t>
  </si>
  <si>
    <t>Curslack - Victoria H.
Northeim - Hagen</t>
  </si>
  <si>
    <t>4-1
0-2</t>
  </si>
  <si>
    <t>Alzenau - Waldgirmes</t>
  </si>
  <si>
    <t>1 asian -0,75</t>
  </si>
  <si>
    <t>22bet</t>
  </si>
  <si>
    <t>5-0</t>
  </si>
  <si>
    <t>Ilshofen - Bahlinger</t>
  </si>
  <si>
    <t>Condor - Dassendorf
Northeim - Hagen</t>
  </si>
  <si>
    <r>
      <t xml:space="preserve">0-6
</t>
    </r>
    <r>
      <rPr>
        <b/>
        <sz val="10"/>
        <color rgb="FFFF0000"/>
        <rFont val="Arial"/>
        <family val="2"/>
      </rPr>
      <t>0-2</t>
    </r>
  </si>
  <si>
    <t>Frankfurt U19 - Mainz U19</t>
  </si>
  <si>
    <t>2 asian -1,5</t>
  </si>
  <si>
    <t>1-6</t>
  </si>
  <si>
    <t xml:space="preserve">Schalke II - Ennepetal </t>
  </si>
  <si>
    <t>1 asian -1,5</t>
  </si>
  <si>
    <t>Eddersheim - Ederbergland</t>
  </si>
  <si>
    <t>5-1</t>
  </si>
  <si>
    <t>Leverkusen - Bremen
Meerbusch - Speldorf</t>
  </si>
  <si>
    <t>gg
1</t>
  </si>
  <si>
    <t>1-3
2-1</t>
  </si>
  <si>
    <t>4er Kombi</t>
  </si>
  <si>
    <t>1/4</t>
  </si>
  <si>
    <t>Bergisch - Merten
Friesdorf - Wegberg</t>
  </si>
  <si>
    <r>
      <t xml:space="preserve">1-0
</t>
    </r>
    <r>
      <rPr>
        <b/>
        <sz val="10"/>
        <color rgb="FFFF0000"/>
        <rFont val="Arial"/>
        <family val="2"/>
      </rPr>
      <t>3-1</t>
    </r>
  </si>
  <si>
    <t>Friedberg - Griesheim
Oruro - Montero</t>
  </si>
  <si>
    <r>
      <t xml:space="preserve">0-2
</t>
    </r>
    <r>
      <rPr>
        <b/>
        <sz val="10"/>
        <color rgb="FF00B050"/>
        <rFont val="Arial"/>
        <family val="2"/>
      </rPr>
      <t>3-1</t>
    </r>
  </si>
  <si>
    <t>Federer - Nadal
Bayern - Mainz</t>
  </si>
  <si>
    <t>1
1 HC -1,5</t>
  </si>
  <si>
    <t>-
6-0</t>
  </si>
  <si>
    <t>1 asian -3</t>
  </si>
  <si>
    <t>Kerber - Andreescu
Oruro - Montero</t>
  </si>
  <si>
    <t>Tennis</t>
  </si>
  <si>
    <r>
      <rPr>
        <b/>
        <sz val="10"/>
        <color rgb="FFFF0000"/>
        <rFont val="Arial"/>
        <family val="2"/>
      </rPr>
      <t>1-2</t>
    </r>
    <r>
      <rPr>
        <b/>
        <sz val="10"/>
        <color rgb="FF00B050"/>
        <rFont val="Arial"/>
        <family val="2"/>
      </rPr>
      <t xml:space="preserve">
3-1</t>
    </r>
  </si>
  <si>
    <t>Baunatal - Gießen</t>
  </si>
  <si>
    <t>Vienna - Wien Floridsdorf</t>
  </si>
  <si>
    <t>1 asian -6</t>
  </si>
  <si>
    <t>9-0</t>
  </si>
  <si>
    <t>1 asian -7,75</t>
  </si>
  <si>
    <t>1 asian -8,5</t>
  </si>
  <si>
    <t>over 7 Ecken V.</t>
  </si>
  <si>
    <t>2 in Verl.</t>
  </si>
  <si>
    <t>Hornets - 76ers</t>
  </si>
  <si>
    <t>over 9,5 Reb.</t>
  </si>
  <si>
    <t>Eisbachtal - Koblenz</t>
  </si>
  <si>
    <t>1-4 Verl.</t>
  </si>
  <si>
    <t xml:space="preserve">Reutlingen - Backnang </t>
  </si>
  <si>
    <t>over 1,5</t>
  </si>
  <si>
    <t>Malaysia U23 - Philipp. U23</t>
  </si>
  <si>
    <t>Aschaffen - Darmstadt</t>
  </si>
  <si>
    <t>2 asian -1 1. Hz</t>
  </si>
  <si>
    <t>2 asian -1,75</t>
  </si>
  <si>
    <t>Wegberg - Alfter
Bahlinger - Linx
Aubstadt - Abtswind</t>
  </si>
  <si>
    <t>5-0
4-0
3-0</t>
  </si>
  <si>
    <t>Victoria Hamburg - Wedeler</t>
  </si>
  <si>
    <t>1 asian -2</t>
  </si>
  <si>
    <t>Elfer verschossen</t>
  </si>
  <si>
    <t>Eltersdorf - Ansbach</t>
  </si>
  <si>
    <t>1 asian -0,5</t>
  </si>
  <si>
    <t>Viktoria Köln - Wuppertal</t>
  </si>
  <si>
    <t>crazy</t>
  </si>
  <si>
    <t>Hadamar - Griesheim
Barockstadt - Bad Vilbel</t>
  </si>
  <si>
    <r>
      <t xml:space="preserve">1-0
</t>
    </r>
    <r>
      <rPr>
        <b/>
        <sz val="10"/>
        <color rgb="FFFF0000"/>
        <rFont val="Arial"/>
        <family val="2"/>
      </rPr>
      <t>1-1</t>
    </r>
  </si>
  <si>
    <t>Elfer, 1 Schuss</t>
  </si>
  <si>
    <t>Ederbergland - Hünfeld</t>
  </si>
  <si>
    <t>St. Kickers - Friedrichstal</t>
  </si>
  <si>
    <t>1 HC -1</t>
  </si>
  <si>
    <t>Einbahnstraße</t>
  </si>
  <si>
    <t>5er Kombi</t>
  </si>
  <si>
    <t>2/5</t>
  </si>
  <si>
    <t>Unterföhring - Holzkirchen</t>
  </si>
  <si>
    <t>2-1</t>
  </si>
  <si>
    <t>Gladbach II - Herkenrath</t>
  </si>
  <si>
    <t>Brasilien - Panama</t>
  </si>
  <si>
    <t>Eddersheim - Friedberg</t>
  </si>
  <si>
    <t>Ennepetal - Haltern
Erndtebrück - Herne</t>
  </si>
  <si>
    <t>X2
X2</t>
  </si>
  <si>
    <t>0-2
0-0</t>
  </si>
  <si>
    <t>Steaua - Progresul</t>
  </si>
  <si>
    <t>1 asian -2,25</t>
  </si>
  <si>
    <t>2-0</t>
  </si>
  <si>
    <t>Teutonia - Condor
Ataspor - Kirschanschöring</t>
  </si>
  <si>
    <t>4-0
3-0</t>
  </si>
  <si>
    <t>Völklingen - Saarbrücken</t>
  </si>
  <si>
    <t>Köln II - Arnoldsweiler</t>
  </si>
  <si>
    <t>1 asian -0,25 1. Hz</t>
  </si>
  <si>
    <t>1 asian -2,75</t>
  </si>
  <si>
    <t>8-0</t>
  </si>
  <si>
    <t>1 HC -6</t>
  </si>
  <si>
    <t>1 asian -6,5</t>
  </si>
  <si>
    <t>1 asian -7,25</t>
  </si>
  <si>
    <t>Italien - Liechtenstein</t>
  </si>
  <si>
    <t>6-0</t>
  </si>
  <si>
    <t>Idar-Oberstein - Schott</t>
  </si>
  <si>
    <t>0-5</t>
  </si>
  <si>
    <t>Dreieich - Wiesbaden</t>
  </si>
  <si>
    <t>4tes Tor 2</t>
  </si>
  <si>
    <t>Nöttingen - Mannheim</t>
  </si>
  <si>
    <t>Pforzheim - St. Kickers
Hoffenheim - Leverkusen</t>
  </si>
  <si>
    <t>2
beide treffen</t>
  </si>
  <si>
    <r>
      <rPr>
        <b/>
        <sz val="10"/>
        <color rgb="FFFF0000"/>
        <rFont val="Arial"/>
        <family val="2"/>
      </rPr>
      <t>1-1</t>
    </r>
    <r>
      <rPr>
        <b/>
        <sz val="10"/>
        <color rgb="FF00B050"/>
        <rFont val="Arial"/>
        <family val="2"/>
      </rPr>
      <t xml:space="preserve">
4-1</t>
    </r>
  </si>
  <si>
    <t>TeBe Berlin - Hertha 06</t>
  </si>
  <si>
    <t>Lendorf - Grazer AK</t>
  </si>
  <si>
    <t>2 asian -2</t>
  </si>
  <si>
    <t>Griesheim - Barockstadt</t>
  </si>
  <si>
    <t>Sonthofen - Ataspor
Lohfelden - Ederbergland</t>
  </si>
  <si>
    <t>1-4
1-0</t>
  </si>
  <si>
    <t>Zorbau - Inter
Offenbach - Stadtallendorf</t>
  </si>
  <si>
    <t>1-1
1-1</t>
  </si>
  <si>
    <t>Lichtenberg - Altlüdersdorf
Lübeck II - Lägerdorf
Dillingen - Pfeddersheim</t>
  </si>
  <si>
    <t>1
1
2</t>
  </si>
  <si>
    <r>
      <t xml:space="preserve">2-0
</t>
    </r>
    <r>
      <rPr>
        <b/>
        <sz val="10"/>
        <color rgb="FFFF0000"/>
        <rFont val="Arial"/>
        <family val="2"/>
      </rPr>
      <t>0-2</t>
    </r>
    <r>
      <rPr>
        <b/>
        <sz val="10"/>
        <color rgb="FF00B050"/>
        <rFont val="Arial"/>
        <family val="2"/>
      </rPr>
      <t xml:space="preserve">
1-6</t>
    </r>
  </si>
  <si>
    <t>Kirschanschöring - Unterföhring</t>
  </si>
  <si>
    <t>betwinner</t>
  </si>
  <si>
    <t>85. 1-1</t>
  </si>
  <si>
    <t>2/4</t>
  </si>
  <si>
    <t>Vegesack - Bremer
Neustadt - Oberneuland</t>
  </si>
  <si>
    <t>2 asian -2
2 asian -3</t>
  </si>
  <si>
    <r>
      <t xml:space="preserve">1-2
</t>
    </r>
    <r>
      <rPr>
        <b/>
        <sz val="10"/>
        <color rgb="FF00B050"/>
        <rFont val="Arial"/>
        <family val="2"/>
      </rPr>
      <t>0-4</t>
    </r>
  </si>
  <si>
    <t>Spielberg - Bissingen
Baunatal - Neu-Isenburg</t>
  </si>
  <si>
    <t>0-1
3-0</t>
  </si>
  <si>
    <t>Neumarkt - Aubstadt
Backnang - Bahlinger</t>
  </si>
  <si>
    <t>2
2</t>
  </si>
  <si>
    <t>1-4
2-3</t>
  </si>
  <si>
    <t>Wiesbach - Schott</t>
  </si>
  <si>
    <t>Alzenau - Flieden</t>
  </si>
  <si>
    <t>Hannover - Schalke</t>
  </si>
  <si>
    <t>over 4 asian</t>
  </si>
  <si>
    <t>Northeim - Wolfenbüttel
Düren - Bergisch</t>
  </si>
  <si>
    <t>0-1
1-1</t>
  </si>
  <si>
    <t>Rudolstadt - Luckenwalde
Schonnebeck - Speldorf</t>
  </si>
  <si>
    <r>
      <t xml:space="preserve">1-1
</t>
    </r>
    <r>
      <rPr>
        <b/>
        <sz val="10"/>
        <color rgb="FF00B050"/>
        <rFont val="Arial"/>
        <family val="2"/>
      </rPr>
      <t>3-2</t>
    </r>
  </si>
  <si>
    <t>Meerbusch - Nettetal
Ginsheim - Kassel</t>
  </si>
  <si>
    <t>1
2 asian -1</t>
  </si>
  <si>
    <t>5-0
2-4</t>
  </si>
  <si>
    <t>Cardiff - Chelsea</t>
  </si>
  <si>
    <t>Schalke II - Brünninghausen</t>
  </si>
  <si>
    <t>100% Chance 3/10</t>
  </si>
  <si>
    <t>lächerlich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</si>
</sst>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B050"/>
      <name val="Arial"/>
      <family val="2"/>
    </font>
    <font>
      <b/>
      <sz val="10"/>
      <color theme="1"/>
      <name val="Arial"/>
      <family val="2"/>
    </font>
    <font>
      <b/>
      <sz val="10"/>
      <color theme="3" tint="0.3999755851924192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3" tint="0.59999389629810485"/>
        <bgColor indexed="26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10" fontId="2" fillId="2" borderId="3" xfId="0" applyNumberFormat="1" applyFont="1" applyFill="1" applyBorder="1" applyAlignment="1">
      <alignment horizontal="center"/>
    </xf>
    <xf numFmtId="10" fontId="2" fillId="2" borderId="4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/>
    </xf>
    <xf numFmtId="49" fontId="2" fillId="4" borderId="1" xfId="0" applyNumberFormat="1" applyFont="1" applyFill="1" applyBorder="1" applyAlignment="1">
      <alignment horizontal="center"/>
    </xf>
    <xf numFmtId="0" fontId="2" fillId="4" borderId="5" xfId="0" quotePrefix="1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7" xfId="0" applyFont="1" applyFill="1" applyBorder="1"/>
    <xf numFmtId="0" fontId="2" fillId="4" borderId="5" xfId="0" applyFont="1" applyFill="1" applyBorder="1"/>
    <xf numFmtId="0" fontId="0" fillId="5" borderId="0" xfId="0" applyFill="1"/>
    <xf numFmtId="0" fontId="2" fillId="4" borderId="0" xfId="0" applyFont="1" applyFill="1"/>
    <xf numFmtId="0" fontId="2" fillId="4" borderId="8" xfId="0" quotePrefix="1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10" fontId="2" fillId="2" borderId="10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3B3B3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6D9F1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9D9D9"/>
      <rgbColor rgb="00FFFF99"/>
      <rgbColor rgb="00C3D69B"/>
      <rgbColor rgb="00FF99CC"/>
      <rgbColor rgb="00CC99FF"/>
      <rgbColor rgb="00FAC08F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458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de-DE"/>
              <a:t>Statistik VIP</a:t>
            </a:r>
            <a:r>
              <a:rPr lang="de-DE" baseline="0"/>
              <a:t> im März</a:t>
            </a:r>
            <a:endParaRPr lang="de-DE"/>
          </a:p>
        </c:rich>
      </c:tx>
      <c:layout>
        <c:manualLayout>
          <c:xMode val="edge"/>
          <c:yMode val="edge"/>
          <c:x val="0.34158922264346586"/>
          <c:y val="4.0741978059206738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5258694225721784E-2"/>
          <c:y val="7.4847076460938494E-2"/>
          <c:w val="0.92226617757117713"/>
          <c:h val="0.87810753795962415"/>
        </c:manualLayout>
      </c:layout>
      <c:scatterChart>
        <c:scatterStyle val="lineMarker"/>
        <c:varyColors val="0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</c:marker>
          <c:dLbls>
            <c:dLbl>
              <c:idx val="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82-4C51-B7F0-BD8F9F5B1D02}"/>
                </c:ext>
              </c:extLst>
            </c:dLbl>
            <c:dLbl>
              <c:idx val="2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3C-4080-9CC0-93C911847326}"/>
                </c:ext>
              </c:extLst>
            </c:dLbl>
            <c:dLbl>
              <c:idx val="3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15-4FD0-8EE5-15B964C56A64}"/>
                </c:ext>
              </c:extLst>
            </c:dLbl>
            <c:dLbl>
              <c:idx val="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F8-44EC-92FA-475DF2DB970F}"/>
                </c:ext>
              </c:extLst>
            </c:dLbl>
            <c:dLbl>
              <c:idx val="4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DE-4B8C-A6C0-FD316B49256E}"/>
                </c:ext>
              </c:extLst>
            </c:dLbl>
            <c:dLbl>
              <c:idx val="49"/>
              <c:layout>
                <c:manualLayout>
                  <c:x val="-2.6118196723781358E-2"/>
                  <c:y val="2.92756539728966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382-4DE2-88E7-BCD7DB21635C}"/>
                </c:ext>
              </c:extLst>
            </c:dLbl>
            <c:dLbl>
              <c:idx val="6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BD-4B2B-B7C4-5077EA0FC788}"/>
                </c:ext>
              </c:extLst>
            </c:dLbl>
            <c:dLbl>
              <c:idx val="67"/>
              <c:layout>
                <c:manualLayout>
                  <c:x val="-4.3334522449145596E-2"/>
                  <c:y val="-3.9510898280912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75-4928-9B52-C9690A5D4713}"/>
                </c:ext>
              </c:extLst>
            </c:dLbl>
            <c:dLbl>
              <c:idx val="7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E8D-4848-9576-CDC71928D00A}"/>
                </c:ext>
              </c:extLst>
            </c:dLbl>
            <c:dLbl>
              <c:idx val="80"/>
              <c:layout>
                <c:manualLayout>
                  <c:x val="-2.1591519695478376E-2"/>
                  <c:y val="1.02516275961826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DE6-42BC-B142-8E01318D1029}"/>
                </c:ext>
              </c:extLst>
            </c:dLbl>
            <c:dLbl>
              <c:idx val="9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4A-435E-B426-FF0C11FDD1F6}"/>
                </c:ext>
              </c:extLst>
            </c:dLbl>
            <c:dLbl>
              <c:idx val="97"/>
              <c:layout>
                <c:manualLayout>
                  <c:x val="-2.3398773809703729E-2"/>
                  <c:y val="2.01291981359472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37-442C-B1B6-EF63EDFE6638}"/>
                </c:ext>
              </c:extLst>
            </c:dLbl>
            <c:dLbl>
              <c:idx val="10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C8-4DF8-AA55-FF42641501EA}"/>
                </c:ext>
              </c:extLst>
            </c:dLbl>
            <c:dLbl>
              <c:idx val="116"/>
              <c:layout>
                <c:manualLayout>
                  <c:x val="-2.4443241469816274E-2"/>
                  <c:y val="3.2377201944346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C6-459F-8C4B-3CFA5D2FC99F}"/>
                </c:ext>
              </c:extLst>
            </c:dLbl>
            <c:dLbl>
              <c:idx val="12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45-44E7-BF37-D63D56B27877}"/>
                </c:ext>
              </c:extLst>
            </c:dLbl>
            <c:dLbl>
              <c:idx val="139"/>
              <c:layout>
                <c:manualLayout>
                  <c:x val="-1.7294076676563365E-3"/>
                  <c:y val="-3.86276249630286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0D-408A-97AB-2A740D3F4405}"/>
                </c:ext>
              </c:extLst>
            </c:dLbl>
            <c:dLbl>
              <c:idx val="1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35A-4602-8FD4-C6EF13EAA32A}"/>
                </c:ext>
              </c:extLst>
            </c:dLbl>
            <c:dLbl>
              <c:idx val="1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B3-4BB8-B892-AFE5689E8CCA}"/>
                </c:ext>
              </c:extLst>
            </c:dLbl>
            <c:dLbl>
              <c:idx val="14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1C-43E6-A5F7-075E23808241}"/>
                </c:ext>
              </c:extLst>
            </c:dLbl>
            <c:dLbl>
              <c:idx val="14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34-4952-9ACD-867A2C316A7C}"/>
                </c:ext>
              </c:extLst>
            </c:dLbl>
            <c:dLbl>
              <c:idx val="156"/>
              <c:layout>
                <c:manualLayout>
                  <c:x val="-1.2720596615607347E-2"/>
                  <c:y val="3.23909202987319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>
                      <a:solidFill>
                        <a:schemeClr val="bg1"/>
                      </a:solidFill>
                    </a:defRPr>
                  </a:pPr>
                  <a:endParaRPr lang="de-D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2102115044511453E-2"/>
                      <c:h val="4.736774713260585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C26-4CF3-9CF4-D3BAEB0613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poly"/>
            <c:order val="2"/>
            <c:dispRSqr val="0"/>
            <c:dispEq val="0"/>
          </c:trendline>
          <c:yVal>
            <c:numRef>
              <c:f>März!$R$3:$R$142</c:f>
              <c:numCache>
                <c:formatCode>General</c:formatCode>
                <c:ptCount val="140"/>
                <c:pt idx="0">
                  <c:v>-2</c:v>
                </c:pt>
                <c:pt idx="1">
                  <c:v>-3</c:v>
                </c:pt>
                <c:pt idx="2">
                  <c:v>-4.5</c:v>
                </c:pt>
                <c:pt idx="3">
                  <c:v>-2.08</c:v>
                </c:pt>
                <c:pt idx="4">
                  <c:v>-4.08</c:v>
                </c:pt>
                <c:pt idx="5">
                  <c:v>-5.08</c:v>
                </c:pt>
                <c:pt idx="6">
                  <c:v>-4.085</c:v>
                </c:pt>
                <c:pt idx="7">
                  <c:v>-5.085</c:v>
                </c:pt>
                <c:pt idx="8">
                  <c:v>-6.585</c:v>
                </c:pt>
                <c:pt idx="9">
                  <c:v>-4.7469999999999999</c:v>
                </c:pt>
                <c:pt idx="10">
                  <c:v>-2.2832500000000007</c:v>
                </c:pt>
                <c:pt idx="11">
                  <c:v>-0.33075000000000099</c:v>
                </c:pt>
                <c:pt idx="12">
                  <c:v>-1.330750000000001</c:v>
                </c:pt>
                <c:pt idx="13">
                  <c:v>-2.330750000000001</c:v>
                </c:pt>
                <c:pt idx="14">
                  <c:v>-2.830750000000001</c:v>
                </c:pt>
                <c:pt idx="15">
                  <c:v>-3.830750000000001</c:v>
                </c:pt>
                <c:pt idx="16">
                  <c:v>-4.330750000000001</c:v>
                </c:pt>
                <c:pt idx="17">
                  <c:v>-3.2407500000000011</c:v>
                </c:pt>
                <c:pt idx="18">
                  <c:v>-3.2407500000000011</c:v>
                </c:pt>
                <c:pt idx="19">
                  <c:v>-4.7407500000000011</c:v>
                </c:pt>
                <c:pt idx="20">
                  <c:v>-3.2407500000000011</c:v>
                </c:pt>
                <c:pt idx="21">
                  <c:v>-1.5457500000000013</c:v>
                </c:pt>
                <c:pt idx="22">
                  <c:v>8.9249999999998497E-2</c:v>
                </c:pt>
                <c:pt idx="23">
                  <c:v>-1.4107500000000015</c:v>
                </c:pt>
                <c:pt idx="24">
                  <c:v>-2.9107500000000015</c:v>
                </c:pt>
                <c:pt idx="25">
                  <c:v>-3.6607500000000015</c:v>
                </c:pt>
                <c:pt idx="26">
                  <c:v>-5.6607500000000019</c:v>
                </c:pt>
                <c:pt idx="27">
                  <c:v>-7.1607500000000019</c:v>
                </c:pt>
                <c:pt idx="28">
                  <c:v>-4.7607500000000016</c:v>
                </c:pt>
                <c:pt idx="29">
                  <c:v>-5.7607500000000016</c:v>
                </c:pt>
                <c:pt idx="30">
                  <c:v>-4.1232500000000023</c:v>
                </c:pt>
                <c:pt idx="31">
                  <c:v>-6.6232500000000023</c:v>
                </c:pt>
                <c:pt idx="32">
                  <c:v>-7.6232500000000023</c:v>
                </c:pt>
                <c:pt idx="33">
                  <c:v>-5.974000000000002</c:v>
                </c:pt>
                <c:pt idx="34">
                  <c:v>-7.974000000000002</c:v>
                </c:pt>
                <c:pt idx="35">
                  <c:v>-6.6250000000000018</c:v>
                </c:pt>
                <c:pt idx="36">
                  <c:v>-8.6250000000000018</c:v>
                </c:pt>
                <c:pt idx="37">
                  <c:v>-9.6250000000000018</c:v>
                </c:pt>
                <c:pt idx="38">
                  <c:v>-10.625000000000002</c:v>
                </c:pt>
                <c:pt idx="39">
                  <c:v>-10.130000000000003</c:v>
                </c:pt>
                <c:pt idx="40">
                  <c:v>-10.205000000000002</c:v>
                </c:pt>
                <c:pt idx="41">
                  <c:v>-11.705000000000002</c:v>
                </c:pt>
                <c:pt idx="42">
                  <c:v>-12.705000000000002</c:v>
                </c:pt>
                <c:pt idx="43">
                  <c:v>-15.205000000000002</c:v>
                </c:pt>
                <c:pt idx="44">
                  <c:v>-15.705000000000002</c:v>
                </c:pt>
                <c:pt idx="45">
                  <c:v>-16.205000000000002</c:v>
                </c:pt>
                <c:pt idx="46">
                  <c:v>-14.955500000000002</c:v>
                </c:pt>
                <c:pt idx="47">
                  <c:v>-17.955500000000001</c:v>
                </c:pt>
                <c:pt idx="48">
                  <c:v>-18.955500000000001</c:v>
                </c:pt>
                <c:pt idx="49">
                  <c:v>-19.955500000000001</c:v>
                </c:pt>
                <c:pt idx="50">
                  <c:v>-17.105499999999999</c:v>
                </c:pt>
                <c:pt idx="51">
                  <c:v>-17.305499999999999</c:v>
                </c:pt>
                <c:pt idx="52">
                  <c:v>-18.305499999999999</c:v>
                </c:pt>
                <c:pt idx="53">
                  <c:v>-19.305499999999999</c:v>
                </c:pt>
                <c:pt idx="54">
                  <c:v>-21.305499999999999</c:v>
                </c:pt>
                <c:pt idx="55">
                  <c:v>-22.305499999999999</c:v>
                </c:pt>
                <c:pt idx="56">
                  <c:v>-21.097999999999999</c:v>
                </c:pt>
                <c:pt idx="57">
                  <c:v>-20.038</c:v>
                </c:pt>
                <c:pt idx="58">
                  <c:v>-20.038</c:v>
                </c:pt>
                <c:pt idx="59">
                  <c:v>-21.538</c:v>
                </c:pt>
                <c:pt idx="60">
                  <c:v>-23.038</c:v>
                </c:pt>
                <c:pt idx="61">
                  <c:v>-20.728000000000002</c:v>
                </c:pt>
                <c:pt idx="62">
                  <c:v>-18.525500000000001</c:v>
                </c:pt>
                <c:pt idx="63">
                  <c:v>-19.525500000000001</c:v>
                </c:pt>
                <c:pt idx="64">
                  <c:v>-17.913</c:v>
                </c:pt>
                <c:pt idx="65">
                  <c:v>-18.913</c:v>
                </c:pt>
                <c:pt idx="66">
                  <c:v>-17.503</c:v>
                </c:pt>
                <c:pt idx="67">
                  <c:v>-15.128</c:v>
                </c:pt>
                <c:pt idx="68">
                  <c:v>-15.628</c:v>
                </c:pt>
                <c:pt idx="69">
                  <c:v>-17.128</c:v>
                </c:pt>
                <c:pt idx="70">
                  <c:v>-15.733000000000001</c:v>
                </c:pt>
                <c:pt idx="71">
                  <c:v>-11.693000000000001</c:v>
                </c:pt>
                <c:pt idx="72">
                  <c:v>-9.1430000000000007</c:v>
                </c:pt>
                <c:pt idx="73">
                  <c:v>-8.0180000000000007</c:v>
                </c:pt>
                <c:pt idx="74">
                  <c:v>-5.9555000000000007</c:v>
                </c:pt>
                <c:pt idx="75">
                  <c:v>-6.4555000000000007</c:v>
                </c:pt>
                <c:pt idx="76">
                  <c:v>-8.4555000000000007</c:v>
                </c:pt>
                <c:pt idx="77">
                  <c:v>-9.4555000000000007</c:v>
                </c:pt>
                <c:pt idx="78">
                  <c:v>-9.0854999999999997</c:v>
                </c:pt>
                <c:pt idx="79">
                  <c:v>-9.160499999999999</c:v>
                </c:pt>
                <c:pt idx="80">
                  <c:v>-10.160499999999999</c:v>
                </c:pt>
                <c:pt idx="81">
                  <c:v>-13.660499999999999</c:v>
                </c:pt>
                <c:pt idx="82">
                  <c:v>-12.003</c:v>
                </c:pt>
                <c:pt idx="83">
                  <c:v>-10.58175</c:v>
                </c:pt>
                <c:pt idx="84">
                  <c:v>-9.2317499999999999</c:v>
                </c:pt>
                <c:pt idx="85">
                  <c:v>-8.2842500000000001</c:v>
                </c:pt>
                <c:pt idx="86">
                  <c:v>-9.2842500000000001</c:v>
                </c:pt>
                <c:pt idx="87">
                  <c:v>-10.28425</c:v>
                </c:pt>
                <c:pt idx="88">
                  <c:v>-11.28425</c:v>
                </c:pt>
                <c:pt idx="89">
                  <c:v>-13.28425</c:v>
                </c:pt>
                <c:pt idx="90">
                  <c:v>-14.28425</c:v>
                </c:pt>
                <c:pt idx="91">
                  <c:v>-15.28425</c:v>
                </c:pt>
                <c:pt idx="92">
                  <c:v>-15.28425</c:v>
                </c:pt>
                <c:pt idx="93">
                  <c:v>-14.148</c:v>
                </c:pt>
                <c:pt idx="94">
                  <c:v>-10.067</c:v>
                </c:pt>
                <c:pt idx="95">
                  <c:v>-10.067</c:v>
                </c:pt>
                <c:pt idx="96">
                  <c:v>-11.567</c:v>
                </c:pt>
                <c:pt idx="97">
                  <c:v>-13.567</c:v>
                </c:pt>
                <c:pt idx="98">
                  <c:v>-15.567</c:v>
                </c:pt>
                <c:pt idx="99">
                  <c:v>-14.617000000000001</c:v>
                </c:pt>
                <c:pt idx="100">
                  <c:v>-16.117000000000001</c:v>
                </c:pt>
                <c:pt idx="101">
                  <c:v>-16.617000000000001</c:v>
                </c:pt>
                <c:pt idx="102">
                  <c:v>-17.617000000000001</c:v>
                </c:pt>
                <c:pt idx="103">
                  <c:v>-19.117000000000001</c:v>
                </c:pt>
                <c:pt idx="104">
                  <c:v>-20.617000000000001</c:v>
                </c:pt>
                <c:pt idx="105">
                  <c:v>-19.603000000000002</c:v>
                </c:pt>
                <c:pt idx="106">
                  <c:v>-17.740000000000002</c:v>
                </c:pt>
                <c:pt idx="107">
                  <c:v>-18.240000000000002</c:v>
                </c:pt>
                <c:pt idx="108">
                  <c:v>-15.654000000000003</c:v>
                </c:pt>
                <c:pt idx="109">
                  <c:v>-14.899000000000004</c:v>
                </c:pt>
                <c:pt idx="110">
                  <c:v>-15.649000000000004</c:v>
                </c:pt>
                <c:pt idx="111">
                  <c:v>-13.896500000000005</c:v>
                </c:pt>
                <c:pt idx="112">
                  <c:v>-11.784000000000006</c:v>
                </c:pt>
                <c:pt idx="113">
                  <c:v>-10.362750000000005</c:v>
                </c:pt>
                <c:pt idx="114">
                  <c:v>-8.610250000000006</c:v>
                </c:pt>
                <c:pt idx="115">
                  <c:v>-9.610250000000006</c:v>
                </c:pt>
                <c:pt idx="116">
                  <c:v>-7.3702500000000057</c:v>
                </c:pt>
                <c:pt idx="117">
                  <c:v>-5.2702500000000061</c:v>
                </c:pt>
                <c:pt idx="118">
                  <c:v>-2.6827500000000062</c:v>
                </c:pt>
                <c:pt idx="119">
                  <c:v>-4.1827500000000057</c:v>
                </c:pt>
                <c:pt idx="120">
                  <c:v>-5.1827500000000057</c:v>
                </c:pt>
                <c:pt idx="121">
                  <c:v>-3.4302500000000058</c:v>
                </c:pt>
                <c:pt idx="122">
                  <c:v>-4.9302500000000062</c:v>
                </c:pt>
                <c:pt idx="123">
                  <c:v>-4.0112500000000066</c:v>
                </c:pt>
                <c:pt idx="124">
                  <c:v>-1.8347500000000068</c:v>
                </c:pt>
                <c:pt idx="125">
                  <c:v>-2.8347500000000068</c:v>
                </c:pt>
                <c:pt idx="126">
                  <c:v>-4.3347500000000068</c:v>
                </c:pt>
                <c:pt idx="127">
                  <c:v>-4.3347500000000068</c:v>
                </c:pt>
                <c:pt idx="128">
                  <c:v>-4.8347500000000068</c:v>
                </c:pt>
                <c:pt idx="129">
                  <c:v>-5.8347500000000068</c:v>
                </c:pt>
                <c:pt idx="130">
                  <c:v>-4.5845000000000073</c:v>
                </c:pt>
                <c:pt idx="131">
                  <c:v>-2.2905000000000078</c:v>
                </c:pt>
                <c:pt idx="132">
                  <c:v>-4.2905000000000078</c:v>
                </c:pt>
                <c:pt idx="133">
                  <c:v>-7.2905000000000078</c:v>
                </c:pt>
                <c:pt idx="134">
                  <c:v>-9.2905000000000086</c:v>
                </c:pt>
                <c:pt idx="135">
                  <c:v>-10.790500000000009</c:v>
                </c:pt>
                <c:pt idx="136">
                  <c:v>-12.290500000000009</c:v>
                </c:pt>
                <c:pt idx="137">
                  <c:v>-10.013000000000009</c:v>
                </c:pt>
                <c:pt idx="138">
                  <c:v>-11.513000000000009</c:v>
                </c:pt>
                <c:pt idx="139">
                  <c:v>-10.710500000000009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86C-4013-9870-B311F7968B7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axId val="419924360"/>
        <c:axId val="419923704"/>
      </c:scatterChart>
      <c:valAx>
        <c:axId val="419924360"/>
        <c:scaling>
          <c:orientation val="minMax"/>
          <c:max val="143"/>
          <c:min val="0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betting 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3704"/>
        <c:crosses val="autoZero"/>
        <c:crossBetween val="midCat"/>
        <c:majorUnit val="25"/>
      </c:valAx>
      <c:valAx>
        <c:axId val="419923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units won</a:t>
                </a:r>
              </a:p>
            </c:rich>
          </c:tx>
          <c:layout>
            <c:manualLayout>
              <c:xMode val="edge"/>
              <c:yMode val="edge"/>
              <c:x val="0"/>
              <c:y val="0.39194737356679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9924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365758</xdr:colOff>
      <xdr:row>142</xdr:row>
      <xdr:rowOff>134624</xdr:rowOff>
    </xdr:from>
    <xdr:to>
      <xdr:col>14</xdr:col>
      <xdr:colOff>129964</xdr:colOff>
      <xdr:row>169</xdr:row>
      <xdr:rowOff>74084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89444450-1F1E-401A-9F9B-9FF37709F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142"/>
  <sheetViews>
    <sheetView tabSelected="1" topLeftCell="A123" zoomScale="90" zoomScaleNormal="90" workbookViewId="0">
      <selection activeCell="J136" sqref="J136"/>
    </sheetView>
  </sheetViews>
  <sheetFormatPr baseColWidth="10" defaultColWidth="11.5703125" defaultRowHeight="15" x14ac:dyDescent="0.25"/>
  <cols>
    <col min="1" max="1" width="9.140625" style="1" customWidth="1"/>
    <col min="2" max="2" width="12" style="1" bestFit="1" customWidth="1"/>
    <col min="3" max="3" width="34" style="1" customWidth="1"/>
    <col min="4" max="4" width="18.42578125" style="1" customWidth="1"/>
    <col min="5" max="5" width="6.42578125" style="1" customWidth="1"/>
    <col min="6" max="6" width="19.140625" style="1" customWidth="1"/>
    <col min="7" max="8" width="9.28515625" style="1" customWidth="1"/>
    <col min="9" max="9" width="9.140625" style="1" customWidth="1"/>
    <col min="10" max="10" width="11.28515625" style="1" customWidth="1"/>
    <col min="11" max="11" width="17.85546875" style="1" customWidth="1"/>
    <col min="12" max="12" width="6.140625" style="2" customWidth="1"/>
    <col min="13" max="245" width="9.140625" style="2" customWidth="1"/>
  </cols>
  <sheetData>
    <row r="1" spans="1:245" s="22" customFormat="1" ht="12.75" x14ac:dyDescent="0.2">
      <c r="A1" s="14" t="s">
        <v>0</v>
      </c>
      <c r="B1" s="14" t="s">
        <v>1</v>
      </c>
      <c r="C1" s="14" t="s">
        <v>2</v>
      </c>
      <c r="D1" s="14" t="s">
        <v>3</v>
      </c>
      <c r="E1" s="14" t="s">
        <v>21</v>
      </c>
      <c r="F1" s="14" t="s">
        <v>4</v>
      </c>
      <c r="G1" s="14" t="s">
        <v>24</v>
      </c>
      <c r="H1" s="14" t="s">
        <v>5</v>
      </c>
      <c r="I1" s="14"/>
      <c r="J1" s="15" t="s">
        <v>6</v>
      </c>
      <c r="K1" s="15"/>
      <c r="L1" s="15" t="s">
        <v>18</v>
      </c>
      <c r="M1" s="14" t="s">
        <v>7</v>
      </c>
      <c r="N1" s="14" t="s">
        <v>22</v>
      </c>
      <c r="O1" s="14" t="s">
        <v>8</v>
      </c>
      <c r="P1" s="14" t="s">
        <v>9</v>
      </c>
      <c r="Q1" s="14" t="s">
        <v>19</v>
      </c>
      <c r="R1" s="24" t="s">
        <v>10</v>
      </c>
      <c r="S1" s="25" t="s">
        <v>11</v>
      </c>
      <c r="T1" s="26" t="s">
        <v>12</v>
      </c>
      <c r="U1" s="19" t="s">
        <v>13</v>
      </c>
      <c r="V1" s="20" t="s">
        <v>20</v>
      </c>
      <c r="W1" s="21" t="s">
        <v>21</v>
      </c>
    </row>
    <row r="2" spans="1:245" s="22" customFormat="1" ht="12.75" x14ac:dyDescent="0.2">
      <c r="A2" s="14"/>
      <c r="B2" s="14"/>
      <c r="C2" s="14"/>
      <c r="D2" s="14"/>
      <c r="E2" s="14"/>
      <c r="F2" s="14"/>
      <c r="G2" s="14"/>
      <c r="H2" s="14"/>
      <c r="I2" s="14"/>
      <c r="J2" s="15"/>
      <c r="K2" s="15"/>
      <c r="L2" s="15"/>
      <c r="M2" s="14"/>
      <c r="N2" s="14"/>
      <c r="O2" s="14"/>
      <c r="P2" s="14"/>
      <c r="Q2" s="14"/>
      <c r="R2" s="16">
        <v>0</v>
      </c>
      <c r="S2" s="17"/>
      <c r="T2" s="18"/>
      <c r="U2" s="19"/>
      <c r="V2" s="23"/>
      <c r="W2" s="23"/>
    </row>
    <row r="3" spans="1:245" ht="27" customHeight="1" x14ac:dyDescent="0.2">
      <c r="A3" s="3">
        <v>1</v>
      </c>
      <c r="B3" s="4">
        <v>43525</v>
      </c>
      <c r="C3" s="3" t="s">
        <v>56</v>
      </c>
      <c r="D3" s="3" t="s">
        <v>38</v>
      </c>
      <c r="E3" s="3">
        <v>1</v>
      </c>
      <c r="F3" s="3" t="s">
        <v>52</v>
      </c>
      <c r="G3" s="3" t="s">
        <v>25</v>
      </c>
      <c r="H3" s="3" t="s">
        <v>46</v>
      </c>
      <c r="I3" s="3" t="s">
        <v>14</v>
      </c>
      <c r="J3" s="13" t="s">
        <v>57</v>
      </c>
      <c r="K3" s="27"/>
      <c r="L3" s="6" t="s">
        <v>16</v>
      </c>
      <c r="M3" s="7">
        <v>2.13</v>
      </c>
      <c r="N3" s="7">
        <v>2</v>
      </c>
      <c r="O3" s="8" t="s">
        <v>15</v>
      </c>
      <c r="P3" s="7">
        <f>N3</f>
        <v>2</v>
      </c>
      <c r="Q3" s="32">
        <f>IF(AND(L3="1",O3="ja"),(N3*M3*0.95)-N3,IF(AND(L3="1",O3="nein"),N3*M3-N3,-N3))</f>
        <v>-2</v>
      </c>
      <c r="R3" s="9">
        <f>Q3</f>
        <v>-2</v>
      </c>
      <c r="S3" s="10">
        <f>P3+R3</f>
        <v>0</v>
      </c>
      <c r="T3" s="11">
        <f>V3/W3</f>
        <v>0</v>
      </c>
      <c r="U3" s="12">
        <f>((S3-P3)/P3)*100%</f>
        <v>-1</v>
      </c>
      <c r="V3">
        <f>COUNTIF($L$2:L3,1)</f>
        <v>0</v>
      </c>
      <c r="W3">
        <v>1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ht="16.5" customHeight="1" x14ac:dyDescent="0.2">
      <c r="A4" s="3">
        <v>2</v>
      </c>
      <c r="B4" s="4">
        <v>43525</v>
      </c>
      <c r="C4" s="3" t="s">
        <v>58</v>
      </c>
      <c r="D4" s="3" t="s">
        <v>38</v>
      </c>
      <c r="E4" s="3">
        <v>1</v>
      </c>
      <c r="F4" s="3" t="s">
        <v>51</v>
      </c>
      <c r="G4" s="3" t="s">
        <v>25</v>
      </c>
      <c r="H4" s="3" t="s">
        <v>29</v>
      </c>
      <c r="I4" s="3" t="s">
        <v>14</v>
      </c>
      <c r="J4" s="5" t="s">
        <v>40</v>
      </c>
      <c r="K4" s="27"/>
      <c r="L4" s="6" t="s">
        <v>16</v>
      </c>
      <c r="M4" s="7">
        <v>2.12</v>
      </c>
      <c r="N4" s="7">
        <v>1</v>
      </c>
      <c r="O4" s="8" t="s">
        <v>15</v>
      </c>
      <c r="P4" s="7">
        <f>P3+N4</f>
        <v>3</v>
      </c>
      <c r="Q4" s="33">
        <f>IF(AND(L4="1",O4="ja"),(N4*M4*0.95)-N4,IF(AND(L4="1",O4="nein"),N4*M4-N4,-N4))</f>
        <v>-1</v>
      </c>
      <c r="R4" s="9">
        <f>R3+Q4</f>
        <v>-3</v>
      </c>
      <c r="S4" s="10">
        <f>P4+R4</f>
        <v>0</v>
      </c>
      <c r="T4" s="11">
        <f>V4/W4</f>
        <v>0</v>
      </c>
      <c r="U4" s="12">
        <f>((S4-P4)/P4)*100%</f>
        <v>-1</v>
      </c>
      <c r="V4">
        <f>COUNTIF($L$2:L4,1)</f>
        <v>0</v>
      </c>
      <c r="W4">
        <v>2</v>
      </c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ht="17.25" customHeight="1" x14ac:dyDescent="0.2">
      <c r="A5" s="3">
        <v>3</v>
      </c>
      <c r="B5" s="4">
        <v>43525</v>
      </c>
      <c r="C5" s="3" t="s">
        <v>59</v>
      </c>
      <c r="D5" s="3" t="s">
        <v>33</v>
      </c>
      <c r="E5" s="3">
        <v>1</v>
      </c>
      <c r="F5" s="3">
        <v>1</v>
      </c>
      <c r="G5" s="3" t="s">
        <v>25</v>
      </c>
      <c r="H5" s="3" t="s">
        <v>26</v>
      </c>
      <c r="I5" s="3" t="s">
        <v>31</v>
      </c>
      <c r="J5" s="5" t="s">
        <v>49</v>
      </c>
      <c r="K5" s="27"/>
      <c r="L5" s="6" t="s">
        <v>16</v>
      </c>
      <c r="M5" s="7">
        <v>1.9</v>
      </c>
      <c r="N5" s="7">
        <v>1.5</v>
      </c>
      <c r="O5" s="8" t="s">
        <v>23</v>
      </c>
      <c r="P5" s="7">
        <f>P4+N5</f>
        <v>4.5</v>
      </c>
      <c r="Q5" s="32">
        <f>IF(AND(L5="1",O5="ja"),(N5*M5*0.95)-N5,IF(AND(L5="1",O5="nein"),N5*M5-N5,-N5))</f>
        <v>-1.5</v>
      </c>
      <c r="R5" s="9">
        <f>R4+Q5</f>
        <v>-4.5</v>
      </c>
      <c r="S5" s="10">
        <f>P5+R5</f>
        <v>0</v>
      </c>
      <c r="T5" s="11">
        <f>V5/W5</f>
        <v>0</v>
      </c>
      <c r="U5" s="12">
        <f>((S5-P5)/P5)*100%</f>
        <v>-1</v>
      </c>
      <c r="V5">
        <f>COUNTIF($L$2:L5,1)</f>
        <v>0</v>
      </c>
      <c r="W5">
        <v>3</v>
      </c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ht="16.5" customHeight="1" x14ac:dyDescent="0.2">
      <c r="A6" s="3">
        <v>4</v>
      </c>
      <c r="B6" s="4">
        <v>43526</v>
      </c>
      <c r="C6" s="3" t="s">
        <v>60</v>
      </c>
      <c r="D6" s="3" t="s">
        <v>61</v>
      </c>
      <c r="E6" s="3">
        <v>1</v>
      </c>
      <c r="F6" s="3" t="s">
        <v>62</v>
      </c>
      <c r="G6" s="3" t="s">
        <v>28</v>
      </c>
      <c r="H6" s="3" t="s">
        <v>29</v>
      </c>
      <c r="I6" s="3" t="s">
        <v>14</v>
      </c>
      <c r="J6" s="13" t="s">
        <v>32</v>
      </c>
      <c r="K6" s="27"/>
      <c r="L6" s="6" t="s">
        <v>17</v>
      </c>
      <c r="M6" s="7">
        <v>2.21</v>
      </c>
      <c r="N6" s="7">
        <v>2</v>
      </c>
      <c r="O6" s="8" t="s">
        <v>15</v>
      </c>
      <c r="P6" s="7">
        <f t="shared" ref="P6:P69" si="0">P5+N6</f>
        <v>6.5</v>
      </c>
      <c r="Q6" s="31">
        <f t="shared" ref="Q6:Q69" si="1">IF(AND(L6="1",O6="ja"),(N6*M6*0.95)-N6,IF(AND(L6="1",O6="nein"),N6*M6-N6,-N6))</f>
        <v>2.42</v>
      </c>
      <c r="R6" s="9">
        <f t="shared" ref="R6:R69" si="2">R5+Q6</f>
        <v>-2.08</v>
      </c>
      <c r="S6" s="10">
        <f t="shared" ref="S6:S69" si="3">P6+R6</f>
        <v>4.42</v>
      </c>
      <c r="T6" s="11">
        <f t="shared" ref="T6:T69" si="4">V6/W6</f>
        <v>0.25</v>
      </c>
      <c r="U6" s="12">
        <f t="shared" ref="U6:U69" si="5">((S6-P6)/P6)*100%</f>
        <v>-0.32</v>
      </c>
      <c r="V6">
        <f>COUNTIF($L$2:L6,1)</f>
        <v>1</v>
      </c>
      <c r="W6">
        <v>4</v>
      </c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ht="14.25" customHeight="1" x14ac:dyDescent="0.2">
      <c r="A7" s="3">
        <v>5</v>
      </c>
      <c r="B7" s="4">
        <v>43526</v>
      </c>
      <c r="C7" s="3" t="s">
        <v>63</v>
      </c>
      <c r="D7" s="3" t="s">
        <v>38</v>
      </c>
      <c r="E7" s="3">
        <v>1</v>
      </c>
      <c r="F7" s="3" t="s">
        <v>39</v>
      </c>
      <c r="G7" s="3" t="s">
        <v>41</v>
      </c>
      <c r="H7" s="3" t="s">
        <v>29</v>
      </c>
      <c r="I7" s="3" t="s">
        <v>14</v>
      </c>
      <c r="J7" s="5" t="s">
        <v>34</v>
      </c>
      <c r="K7" s="27"/>
      <c r="L7" s="6" t="s">
        <v>16</v>
      </c>
      <c r="M7" s="7">
        <v>2.0099999999999998</v>
      </c>
      <c r="N7" s="7">
        <v>2</v>
      </c>
      <c r="O7" s="8" t="s">
        <v>15</v>
      </c>
      <c r="P7" s="7">
        <f t="shared" si="0"/>
        <v>8.5</v>
      </c>
      <c r="Q7" s="32">
        <f t="shared" si="1"/>
        <v>-2</v>
      </c>
      <c r="R7" s="9">
        <f t="shared" si="2"/>
        <v>-4.08</v>
      </c>
      <c r="S7" s="10">
        <f t="shared" si="3"/>
        <v>4.42</v>
      </c>
      <c r="T7" s="11">
        <f t="shared" si="4"/>
        <v>0.2</v>
      </c>
      <c r="U7" s="12">
        <f t="shared" si="5"/>
        <v>-0.48</v>
      </c>
      <c r="V7">
        <f>COUNTIF($L$2:L7,1)</f>
        <v>1</v>
      </c>
      <c r="W7">
        <v>5</v>
      </c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ht="16.5" customHeight="1" x14ac:dyDescent="0.2">
      <c r="A8" s="3">
        <v>6</v>
      </c>
      <c r="B8" s="4">
        <v>43526</v>
      </c>
      <c r="C8" s="3" t="s">
        <v>64</v>
      </c>
      <c r="D8" s="3" t="s">
        <v>30</v>
      </c>
      <c r="E8" s="3">
        <v>1</v>
      </c>
      <c r="F8" s="3" t="s">
        <v>65</v>
      </c>
      <c r="G8" s="3" t="s">
        <v>28</v>
      </c>
      <c r="H8" s="3" t="s">
        <v>26</v>
      </c>
      <c r="I8" s="3" t="s">
        <v>31</v>
      </c>
      <c r="J8" s="5" t="s">
        <v>48</v>
      </c>
      <c r="K8" s="27" t="s">
        <v>91</v>
      </c>
      <c r="L8" s="6" t="s">
        <v>16</v>
      </c>
      <c r="M8" s="7">
        <v>2.2000000000000002</v>
      </c>
      <c r="N8" s="7">
        <v>1</v>
      </c>
      <c r="O8" s="8" t="s">
        <v>23</v>
      </c>
      <c r="P8" s="7">
        <f t="shared" si="0"/>
        <v>9.5</v>
      </c>
      <c r="Q8" s="32">
        <f t="shared" si="1"/>
        <v>-1</v>
      </c>
      <c r="R8" s="9">
        <f t="shared" si="2"/>
        <v>-5.08</v>
      </c>
      <c r="S8" s="10">
        <f t="shared" si="3"/>
        <v>4.42</v>
      </c>
      <c r="T8" s="11">
        <f t="shared" si="4"/>
        <v>0.16666666666666666</v>
      </c>
      <c r="U8" s="12">
        <f t="shared" si="5"/>
        <v>-0.53473684210526318</v>
      </c>
      <c r="V8">
        <f>COUNTIF($L$2:L8,1)</f>
        <v>1</v>
      </c>
      <c r="W8">
        <v>6</v>
      </c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ht="15.75" customHeight="1" x14ac:dyDescent="0.2">
      <c r="A9" s="3">
        <v>7</v>
      </c>
      <c r="B9" s="4">
        <v>43526</v>
      </c>
      <c r="C9" s="3" t="s">
        <v>66</v>
      </c>
      <c r="D9" s="3" t="s">
        <v>38</v>
      </c>
      <c r="E9" s="3">
        <v>1</v>
      </c>
      <c r="F9" s="3">
        <v>1</v>
      </c>
      <c r="G9" s="3" t="s">
        <v>41</v>
      </c>
      <c r="H9" s="3" t="s">
        <v>26</v>
      </c>
      <c r="I9" s="3" t="s">
        <v>14</v>
      </c>
      <c r="J9" s="13" t="s">
        <v>37</v>
      </c>
      <c r="K9" s="27"/>
      <c r="L9" s="6" t="s">
        <v>17</v>
      </c>
      <c r="M9" s="7">
        <v>2.1</v>
      </c>
      <c r="N9" s="7">
        <v>1</v>
      </c>
      <c r="O9" s="8" t="s">
        <v>23</v>
      </c>
      <c r="P9" s="7">
        <f t="shared" si="0"/>
        <v>10.5</v>
      </c>
      <c r="Q9" s="31">
        <f t="shared" si="1"/>
        <v>0.99499999999999988</v>
      </c>
      <c r="R9" s="9">
        <f t="shared" si="2"/>
        <v>-4.085</v>
      </c>
      <c r="S9" s="10">
        <f t="shared" si="3"/>
        <v>6.415</v>
      </c>
      <c r="T9" s="11">
        <f t="shared" si="4"/>
        <v>0.2857142857142857</v>
      </c>
      <c r="U9" s="12">
        <f t="shared" si="5"/>
        <v>-0.38904761904761903</v>
      </c>
      <c r="V9">
        <f>COUNTIF($L$2:L9,1)</f>
        <v>2</v>
      </c>
      <c r="W9">
        <v>7</v>
      </c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ht="15" customHeight="1" x14ac:dyDescent="0.2">
      <c r="A10" s="3">
        <v>8</v>
      </c>
      <c r="B10" s="4">
        <v>43526</v>
      </c>
      <c r="C10" s="3" t="s">
        <v>67</v>
      </c>
      <c r="D10" s="3" t="s">
        <v>38</v>
      </c>
      <c r="E10" s="3">
        <v>1</v>
      </c>
      <c r="F10" s="3">
        <v>2</v>
      </c>
      <c r="G10" s="3" t="s">
        <v>41</v>
      </c>
      <c r="H10" s="3" t="s">
        <v>47</v>
      </c>
      <c r="I10" s="3" t="s">
        <v>14</v>
      </c>
      <c r="J10" s="5" t="s">
        <v>40</v>
      </c>
      <c r="K10" s="27"/>
      <c r="L10" s="6" t="s">
        <v>16</v>
      </c>
      <c r="M10" s="7">
        <v>2.0499999999999998</v>
      </c>
      <c r="N10" s="7">
        <v>1</v>
      </c>
      <c r="O10" s="8" t="s">
        <v>23</v>
      </c>
      <c r="P10" s="7">
        <f t="shared" si="0"/>
        <v>11.5</v>
      </c>
      <c r="Q10" s="32">
        <f t="shared" si="1"/>
        <v>-1</v>
      </c>
      <c r="R10" s="9">
        <f t="shared" si="2"/>
        <v>-5.085</v>
      </c>
      <c r="S10" s="10">
        <f t="shared" si="3"/>
        <v>6.415</v>
      </c>
      <c r="T10" s="11">
        <f t="shared" si="4"/>
        <v>0.25</v>
      </c>
      <c r="U10" s="12">
        <f t="shared" si="5"/>
        <v>-0.44217391304347825</v>
      </c>
      <c r="V10">
        <f>COUNTIF($L$2:L10,1)</f>
        <v>2</v>
      </c>
      <c r="W10">
        <v>8</v>
      </c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ht="25.5" x14ac:dyDescent="0.2">
      <c r="A11" s="3">
        <v>9</v>
      </c>
      <c r="B11" s="4">
        <v>43526</v>
      </c>
      <c r="C11" s="3" t="s">
        <v>68</v>
      </c>
      <c r="D11" s="3" t="s">
        <v>38</v>
      </c>
      <c r="E11" s="3">
        <v>2</v>
      </c>
      <c r="F11" s="3" t="s">
        <v>52</v>
      </c>
      <c r="G11" s="3" t="s">
        <v>41</v>
      </c>
      <c r="H11" s="3" t="s">
        <v>47</v>
      </c>
      <c r="I11" s="3" t="s">
        <v>14</v>
      </c>
      <c r="J11" s="13" t="s">
        <v>69</v>
      </c>
      <c r="K11" s="27"/>
      <c r="L11" s="6" t="s">
        <v>16</v>
      </c>
      <c r="M11" s="7">
        <v>2.16</v>
      </c>
      <c r="N11" s="7">
        <v>1.5</v>
      </c>
      <c r="O11" s="8" t="s">
        <v>23</v>
      </c>
      <c r="P11" s="7">
        <f t="shared" si="0"/>
        <v>13</v>
      </c>
      <c r="Q11" s="32">
        <f t="shared" si="1"/>
        <v>-1.5</v>
      </c>
      <c r="R11" s="9">
        <f t="shared" si="2"/>
        <v>-6.585</v>
      </c>
      <c r="S11" s="10">
        <f t="shared" si="3"/>
        <v>6.415</v>
      </c>
      <c r="T11" s="11">
        <f t="shared" si="4"/>
        <v>0.22222222222222221</v>
      </c>
      <c r="U11" s="12">
        <f t="shared" si="5"/>
        <v>-0.50653846153846149</v>
      </c>
      <c r="V11">
        <f>COUNTIF($L$2:L11,1)</f>
        <v>2</v>
      </c>
      <c r="W11">
        <v>9</v>
      </c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ht="16.5" customHeight="1" x14ac:dyDescent="0.2">
      <c r="A12" s="3">
        <v>10</v>
      </c>
      <c r="B12" s="4">
        <v>43526</v>
      </c>
      <c r="C12" s="3" t="s">
        <v>70</v>
      </c>
      <c r="D12" s="3" t="s">
        <v>38</v>
      </c>
      <c r="E12" s="3">
        <v>1</v>
      </c>
      <c r="F12" s="3" t="s">
        <v>71</v>
      </c>
      <c r="G12" s="3" t="s">
        <v>41</v>
      </c>
      <c r="H12" s="3" t="s">
        <v>47</v>
      </c>
      <c r="I12" s="3" t="s">
        <v>14</v>
      </c>
      <c r="J12" s="13" t="s">
        <v>35</v>
      </c>
      <c r="K12" s="27"/>
      <c r="L12" s="6" t="s">
        <v>17</v>
      </c>
      <c r="M12" s="7">
        <v>2.02</v>
      </c>
      <c r="N12" s="7">
        <v>2</v>
      </c>
      <c r="O12" s="8" t="s">
        <v>23</v>
      </c>
      <c r="P12" s="7">
        <f t="shared" si="0"/>
        <v>15</v>
      </c>
      <c r="Q12" s="31">
        <f t="shared" si="1"/>
        <v>1.8379999999999996</v>
      </c>
      <c r="R12" s="9">
        <f t="shared" si="2"/>
        <v>-4.7469999999999999</v>
      </c>
      <c r="S12" s="10">
        <f t="shared" si="3"/>
        <v>10.253</v>
      </c>
      <c r="T12" s="11">
        <f t="shared" si="4"/>
        <v>0.3</v>
      </c>
      <c r="U12" s="12">
        <f t="shared" si="5"/>
        <v>-0.31646666666666667</v>
      </c>
      <c r="V12">
        <f>COUNTIF($L$2:L12,1)</f>
        <v>3</v>
      </c>
      <c r="W12">
        <v>10</v>
      </c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ht="25.5" x14ac:dyDescent="0.2">
      <c r="A13" s="3">
        <v>11</v>
      </c>
      <c r="B13" s="4">
        <v>43526</v>
      </c>
      <c r="C13" s="3" t="s">
        <v>72</v>
      </c>
      <c r="D13" s="3" t="s">
        <v>38</v>
      </c>
      <c r="E13" s="3">
        <v>2</v>
      </c>
      <c r="F13" s="3" t="s">
        <v>44</v>
      </c>
      <c r="G13" s="3" t="s">
        <v>41</v>
      </c>
      <c r="H13" s="3" t="s">
        <v>26</v>
      </c>
      <c r="I13" s="3" t="s">
        <v>14</v>
      </c>
      <c r="J13" s="13" t="s">
        <v>73</v>
      </c>
      <c r="K13" s="27"/>
      <c r="L13" s="6" t="s">
        <v>17</v>
      </c>
      <c r="M13" s="7">
        <v>2.09</v>
      </c>
      <c r="N13" s="7">
        <v>2.5</v>
      </c>
      <c r="O13" s="8" t="s">
        <v>23</v>
      </c>
      <c r="P13" s="7">
        <f t="shared" si="0"/>
        <v>17.5</v>
      </c>
      <c r="Q13" s="31">
        <f t="shared" si="1"/>
        <v>2.4637499999999992</v>
      </c>
      <c r="R13" s="9">
        <f t="shared" si="2"/>
        <v>-2.2832500000000007</v>
      </c>
      <c r="S13" s="10">
        <f t="shared" si="3"/>
        <v>15.216749999999999</v>
      </c>
      <c r="T13" s="11">
        <f t="shared" si="4"/>
        <v>0.36363636363636365</v>
      </c>
      <c r="U13" s="12">
        <f t="shared" si="5"/>
        <v>-0.1304714285714286</v>
      </c>
      <c r="V13">
        <f>COUNTIF($L$2:L13,1)</f>
        <v>4</v>
      </c>
      <c r="W13">
        <v>11</v>
      </c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ht="15" customHeight="1" x14ac:dyDescent="0.2">
      <c r="A14" s="3">
        <v>12</v>
      </c>
      <c r="B14" s="4">
        <v>43526</v>
      </c>
      <c r="C14" s="3" t="s">
        <v>74</v>
      </c>
      <c r="D14" s="3" t="s">
        <v>61</v>
      </c>
      <c r="E14" s="3">
        <v>1</v>
      </c>
      <c r="F14" s="3" t="s">
        <v>75</v>
      </c>
      <c r="G14" s="3" t="s">
        <v>25</v>
      </c>
      <c r="H14" s="3" t="s">
        <v>29</v>
      </c>
      <c r="I14" s="3" t="s">
        <v>14</v>
      </c>
      <c r="J14" s="13" t="s">
        <v>45</v>
      </c>
      <c r="K14" s="27"/>
      <c r="L14" s="6" t="s">
        <v>17</v>
      </c>
      <c r="M14" s="7">
        <v>1.7809999999999999</v>
      </c>
      <c r="N14" s="7">
        <v>2.5</v>
      </c>
      <c r="O14" s="8" t="s">
        <v>15</v>
      </c>
      <c r="P14" s="7">
        <f t="shared" si="0"/>
        <v>20</v>
      </c>
      <c r="Q14" s="31">
        <f t="shared" si="1"/>
        <v>1.9524999999999997</v>
      </c>
      <c r="R14" s="9">
        <f t="shared" si="2"/>
        <v>-0.33075000000000099</v>
      </c>
      <c r="S14" s="10">
        <f t="shared" si="3"/>
        <v>19.669249999999998</v>
      </c>
      <c r="T14" s="11">
        <f t="shared" si="4"/>
        <v>0.41666666666666669</v>
      </c>
      <c r="U14" s="12">
        <f t="shared" si="5"/>
        <v>-1.6537500000000094E-2</v>
      </c>
      <c r="V14">
        <f>COUNTIF($L$2:L14,1)</f>
        <v>5</v>
      </c>
      <c r="W14">
        <v>12</v>
      </c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ht="15.75" customHeight="1" x14ac:dyDescent="0.2">
      <c r="A15" s="3">
        <v>13</v>
      </c>
      <c r="B15" s="4">
        <v>43526</v>
      </c>
      <c r="C15" s="3" t="s">
        <v>53</v>
      </c>
      <c r="D15" s="3" t="s">
        <v>61</v>
      </c>
      <c r="E15" s="3">
        <v>1</v>
      </c>
      <c r="F15" s="3" t="s">
        <v>76</v>
      </c>
      <c r="G15" s="3" t="s">
        <v>41</v>
      </c>
      <c r="H15" s="3" t="s">
        <v>43</v>
      </c>
      <c r="I15" s="3" t="s">
        <v>14</v>
      </c>
      <c r="J15" s="5" t="s">
        <v>15</v>
      </c>
      <c r="K15" s="27"/>
      <c r="L15" s="6" t="s">
        <v>16</v>
      </c>
      <c r="M15" s="7">
        <v>3.8</v>
      </c>
      <c r="N15" s="7">
        <v>1</v>
      </c>
      <c r="O15" s="8" t="s">
        <v>15</v>
      </c>
      <c r="P15" s="7">
        <f t="shared" si="0"/>
        <v>21</v>
      </c>
      <c r="Q15" s="32">
        <f t="shared" si="1"/>
        <v>-1</v>
      </c>
      <c r="R15" s="9">
        <f t="shared" si="2"/>
        <v>-1.330750000000001</v>
      </c>
      <c r="S15" s="10">
        <f t="shared" si="3"/>
        <v>19.669249999999998</v>
      </c>
      <c r="T15" s="11">
        <f t="shared" si="4"/>
        <v>0.38461538461538464</v>
      </c>
      <c r="U15" s="12">
        <f t="shared" si="5"/>
        <v>-6.3369047619047714E-2</v>
      </c>
      <c r="V15">
        <f>COUNTIF($L$2:L15,1)</f>
        <v>5</v>
      </c>
      <c r="W15">
        <v>13</v>
      </c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ht="15.75" customHeight="1" x14ac:dyDescent="0.2">
      <c r="A16" s="3">
        <v>14</v>
      </c>
      <c r="B16" s="4">
        <v>43526</v>
      </c>
      <c r="C16" s="3" t="s">
        <v>53</v>
      </c>
      <c r="D16" s="3" t="s">
        <v>61</v>
      </c>
      <c r="E16" s="3">
        <v>1</v>
      </c>
      <c r="F16" s="3" t="s">
        <v>55</v>
      </c>
      <c r="G16" s="3" t="s">
        <v>41</v>
      </c>
      <c r="H16" s="3" t="s">
        <v>43</v>
      </c>
      <c r="I16" s="3" t="s">
        <v>14</v>
      </c>
      <c r="J16" s="5" t="s">
        <v>15</v>
      </c>
      <c r="K16" s="27"/>
      <c r="L16" s="6" t="s">
        <v>16</v>
      </c>
      <c r="M16" s="7">
        <v>2.9</v>
      </c>
      <c r="N16" s="7">
        <v>1</v>
      </c>
      <c r="O16" s="8" t="s">
        <v>15</v>
      </c>
      <c r="P16" s="7">
        <f t="shared" si="0"/>
        <v>22</v>
      </c>
      <c r="Q16" s="32">
        <f t="shared" si="1"/>
        <v>-1</v>
      </c>
      <c r="R16" s="9">
        <f t="shared" si="2"/>
        <v>-2.330750000000001</v>
      </c>
      <c r="S16" s="10">
        <f t="shared" si="3"/>
        <v>19.669249999999998</v>
      </c>
      <c r="T16" s="11">
        <f t="shared" si="4"/>
        <v>0.35714285714285715</v>
      </c>
      <c r="U16" s="12">
        <f t="shared" si="5"/>
        <v>-0.10594318181818191</v>
      </c>
      <c r="V16">
        <f>COUNTIF($L$2:L16,1)</f>
        <v>5</v>
      </c>
      <c r="W16">
        <v>14</v>
      </c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ht="15" customHeight="1" x14ac:dyDescent="0.2">
      <c r="A17" s="3">
        <v>15</v>
      </c>
      <c r="B17" s="4">
        <v>43526</v>
      </c>
      <c r="C17" s="3" t="s">
        <v>53</v>
      </c>
      <c r="D17" s="3" t="s">
        <v>61</v>
      </c>
      <c r="E17" s="3">
        <v>1</v>
      </c>
      <c r="F17" s="3" t="s">
        <v>77</v>
      </c>
      <c r="G17" s="3" t="s">
        <v>41</v>
      </c>
      <c r="H17" s="3" t="s">
        <v>27</v>
      </c>
      <c r="I17" s="3" t="s">
        <v>14</v>
      </c>
      <c r="J17" s="5" t="s">
        <v>15</v>
      </c>
      <c r="K17" s="27"/>
      <c r="L17" s="6" t="s">
        <v>16</v>
      </c>
      <c r="M17" s="7">
        <v>4.5</v>
      </c>
      <c r="N17" s="7">
        <v>0.5</v>
      </c>
      <c r="O17" s="8" t="s">
        <v>15</v>
      </c>
      <c r="P17" s="7">
        <f t="shared" si="0"/>
        <v>22.5</v>
      </c>
      <c r="Q17" s="32">
        <f t="shared" si="1"/>
        <v>-0.5</v>
      </c>
      <c r="R17" s="9">
        <f t="shared" si="2"/>
        <v>-2.830750000000001</v>
      </c>
      <c r="S17" s="10">
        <f t="shared" si="3"/>
        <v>19.669249999999998</v>
      </c>
      <c r="T17" s="11">
        <f t="shared" si="4"/>
        <v>0.33333333333333331</v>
      </c>
      <c r="U17" s="12">
        <f t="shared" si="5"/>
        <v>-0.12581111111111121</v>
      </c>
      <c r="V17">
        <f>COUNTIF($L$2:L17,1)</f>
        <v>5</v>
      </c>
      <c r="W17">
        <v>15</v>
      </c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ht="16.5" customHeight="1" x14ac:dyDescent="0.2">
      <c r="A18" s="3">
        <v>16</v>
      </c>
      <c r="B18" s="4">
        <v>43526</v>
      </c>
      <c r="C18" s="3" t="s">
        <v>53</v>
      </c>
      <c r="D18" s="3" t="s">
        <v>61</v>
      </c>
      <c r="E18" s="3">
        <v>1</v>
      </c>
      <c r="F18" s="3" t="s">
        <v>78</v>
      </c>
      <c r="G18" s="3" t="s">
        <v>41</v>
      </c>
      <c r="H18" s="3" t="s">
        <v>43</v>
      </c>
      <c r="I18" s="3" t="s">
        <v>14</v>
      </c>
      <c r="J18" s="5" t="s">
        <v>15</v>
      </c>
      <c r="K18" s="27" t="s">
        <v>79</v>
      </c>
      <c r="L18" s="6" t="s">
        <v>16</v>
      </c>
      <c r="M18" s="7">
        <v>2.7</v>
      </c>
      <c r="N18" s="7">
        <v>1</v>
      </c>
      <c r="O18" s="8" t="s">
        <v>15</v>
      </c>
      <c r="P18" s="7">
        <f t="shared" si="0"/>
        <v>23.5</v>
      </c>
      <c r="Q18" s="32">
        <f t="shared" si="1"/>
        <v>-1</v>
      </c>
      <c r="R18" s="9">
        <f t="shared" si="2"/>
        <v>-3.830750000000001</v>
      </c>
      <c r="S18" s="10">
        <f t="shared" si="3"/>
        <v>19.669249999999998</v>
      </c>
      <c r="T18" s="11">
        <f t="shared" si="4"/>
        <v>0.3125</v>
      </c>
      <c r="U18" s="12">
        <f t="shared" si="5"/>
        <v>-0.16301063829787241</v>
      </c>
      <c r="V18">
        <f>COUNTIF($L$2:L18,1)</f>
        <v>5</v>
      </c>
      <c r="W18">
        <v>16</v>
      </c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ht="16.5" customHeight="1" x14ac:dyDescent="0.2">
      <c r="A19" s="3">
        <v>17</v>
      </c>
      <c r="B19" s="4">
        <v>43526</v>
      </c>
      <c r="C19" s="3" t="s">
        <v>53</v>
      </c>
      <c r="D19" s="3" t="s">
        <v>61</v>
      </c>
      <c r="E19" s="3">
        <v>1</v>
      </c>
      <c r="F19" s="3" t="s">
        <v>80</v>
      </c>
      <c r="G19" s="3" t="s">
        <v>41</v>
      </c>
      <c r="H19" s="3" t="s">
        <v>26</v>
      </c>
      <c r="I19" s="3" t="s">
        <v>14</v>
      </c>
      <c r="J19" s="5" t="s">
        <v>15</v>
      </c>
      <c r="K19" s="27"/>
      <c r="L19" s="6" t="s">
        <v>16</v>
      </c>
      <c r="M19" s="7">
        <v>5.5</v>
      </c>
      <c r="N19" s="7">
        <v>0.5</v>
      </c>
      <c r="O19" s="8" t="s">
        <v>15</v>
      </c>
      <c r="P19" s="7">
        <f t="shared" si="0"/>
        <v>24</v>
      </c>
      <c r="Q19" s="32">
        <f t="shared" si="1"/>
        <v>-0.5</v>
      </c>
      <c r="R19" s="9">
        <f t="shared" si="2"/>
        <v>-4.330750000000001</v>
      </c>
      <c r="S19" s="10">
        <f t="shared" si="3"/>
        <v>19.669249999999998</v>
      </c>
      <c r="T19" s="11">
        <f t="shared" si="4"/>
        <v>0.29411764705882354</v>
      </c>
      <c r="U19" s="12">
        <f t="shared" si="5"/>
        <v>-0.18044791666666674</v>
      </c>
      <c r="V19">
        <f>COUNTIF($L$2:L19,1)</f>
        <v>5</v>
      </c>
      <c r="W19">
        <v>17</v>
      </c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ht="14.25" customHeight="1" x14ac:dyDescent="0.2">
      <c r="A20" s="3">
        <v>18</v>
      </c>
      <c r="B20" s="4">
        <v>43526</v>
      </c>
      <c r="C20" s="3" t="s">
        <v>53</v>
      </c>
      <c r="D20" s="3" t="s">
        <v>61</v>
      </c>
      <c r="E20" s="3">
        <v>1</v>
      </c>
      <c r="F20" s="3" t="s">
        <v>54</v>
      </c>
      <c r="G20" s="3" t="s">
        <v>41</v>
      </c>
      <c r="H20" s="3" t="s">
        <v>26</v>
      </c>
      <c r="I20" s="3" t="s">
        <v>14</v>
      </c>
      <c r="J20" s="13" t="s">
        <v>23</v>
      </c>
      <c r="K20" s="27"/>
      <c r="L20" s="6" t="s">
        <v>17</v>
      </c>
      <c r="M20" s="7">
        <v>2.2000000000000002</v>
      </c>
      <c r="N20" s="7">
        <v>1</v>
      </c>
      <c r="O20" s="8" t="s">
        <v>23</v>
      </c>
      <c r="P20" s="7">
        <f t="shared" si="0"/>
        <v>25</v>
      </c>
      <c r="Q20" s="31">
        <f t="shared" si="1"/>
        <v>1.0899999999999999</v>
      </c>
      <c r="R20" s="9">
        <f t="shared" si="2"/>
        <v>-3.2407500000000011</v>
      </c>
      <c r="S20" s="10">
        <f t="shared" si="3"/>
        <v>21.759249999999998</v>
      </c>
      <c r="T20" s="11">
        <f t="shared" si="4"/>
        <v>0.33333333333333331</v>
      </c>
      <c r="U20" s="12">
        <f t="shared" si="5"/>
        <v>-0.12963000000000008</v>
      </c>
      <c r="V20">
        <f>COUNTIF($L$2:L20,1)</f>
        <v>6</v>
      </c>
      <c r="W20">
        <v>18</v>
      </c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ht="16.5" customHeight="1" x14ac:dyDescent="0.2">
      <c r="A21" s="3">
        <v>19</v>
      </c>
      <c r="B21" s="4">
        <v>43527</v>
      </c>
      <c r="C21" s="3" t="s">
        <v>81</v>
      </c>
      <c r="D21" s="3" t="s">
        <v>61</v>
      </c>
      <c r="E21" s="3">
        <v>1</v>
      </c>
      <c r="F21" s="3" t="s">
        <v>82</v>
      </c>
      <c r="G21" s="3" t="s">
        <v>28</v>
      </c>
      <c r="H21" s="3" t="s">
        <v>27</v>
      </c>
      <c r="I21" s="3" t="s">
        <v>14</v>
      </c>
      <c r="J21" s="34" t="s">
        <v>45</v>
      </c>
      <c r="K21" s="27"/>
      <c r="L21" s="6" t="s">
        <v>17</v>
      </c>
      <c r="M21" s="7">
        <v>1</v>
      </c>
      <c r="N21" s="7">
        <v>2.5</v>
      </c>
      <c r="O21" s="8" t="s">
        <v>15</v>
      </c>
      <c r="P21" s="7">
        <f t="shared" si="0"/>
        <v>27.5</v>
      </c>
      <c r="Q21" s="35">
        <f t="shared" si="1"/>
        <v>0</v>
      </c>
      <c r="R21" s="9">
        <f t="shared" si="2"/>
        <v>-3.2407500000000011</v>
      </c>
      <c r="S21" s="10">
        <f t="shared" si="3"/>
        <v>24.259249999999998</v>
      </c>
      <c r="T21" s="11">
        <f t="shared" si="4"/>
        <v>0.36842105263157893</v>
      </c>
      <c r="U21" s="12">
        <f t="shared" si="5"/>
        <v>-0.11784545454545461</v>
      </c>
      <c r="V21">
        <f>COUNTIF($L$2:L21,1)</f>
        <v>7</v>
      </c>
      <c r="W21">
        <v>19</v>
      </c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ht="25.5" x14ac:dyDescent="0.2">
      <c r="A22" s="3">
        <v>20</v>
      </c>
      <c r="B22" s="4">
        <v>43527</v>
      </c>
      <c r="C22" s="3" t="s">
        <v>83</v>
      </c>
      <c r="D22" s="3" t="s">
        <v>38</v>
      </c>
      <c r="E22" s="3">
        <v>2</v>
      </c>
      <c r="F22" s="3" t="s">
        <v>44</v>
      </c>
      <c r="G22" s="3" t="s">
        <v>41</v>
      </c>
      <c r="H22" s="3" t="s">
        <v>47</v>
      </c>
      <c r="I22" s="3" t="s">
        <v>14</v>
      </c>
      <c r="J22" s="13" t="s">
        <v>84</v>
      </c>
      <c r="K22" s="27"/>
      <c r="L22" s="6" t="s">
        <v>16</v>
      </c>
      <c r="M22" s="7">
        <v>2.89</v>
      </c>
      <c r="N22" s="7">
        <v>1.5</v>
      </c>
      <c r="O22" s="8" t="s">
        <v>23</v>
      </c>
      <c r="P22" s="7">
        <f t="shared" si="0"/>
        <v>29</v>
      </c>
      <c r="Q22" s="32">
        <f t="shared" si="1"/>
        <v>-1.5</v>
      </c>
      <c r="R22" s="9">
        <f t="shared" si="2"/>
        <v>-4.7407500000000011</v>
      </c>
      <c r="S22" s="10">
        <f t="shared" si="3"/>
        <v>24.259249999999998</v>
      </c>
      <c r="T22" s="11">
        <f t="shared" si="4"/>
        <v>0.35</v>
      </c>
      <c r="U22" s="12">
        <f t="shared" si="5"/>
        <v>-0.16347413793103455</v>
      </c>
      <c r="V22">
        <f>COUNTIF($L$2:L22,1)</f>
        <v>7</v>
      </c>
      <c r="W22">
        <v>20</v>
      </c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ht="16.5" customHeight="1" x14ac:dyDescent="0.2">
      <c r="A23" s="3">
        <v>21</v>
      </c>
      <c r="B23" s="4">
        <v>43527</v>
      </c>
      <c r="C23" s="3" t="s">
        <v>85</v>
      </c>
      <c r="D23" s="3" t="s">
        <v>38</v>
      </c>
      <c r="E23" s="3">
        <v>1</v>
      </c>
      <c r="F23" s="3">
        <v>2</v>
      </c>
      <c r="G23" s="3" t="s">
        <v>25</v>
      </c>
      <c r="H23" s="3" t="s">
        <v>86</v>
      </c>
      <c r="I23" s="3" t="s">
        <v>14</v>
      </c>
      <c r="J23" s="13" t="s">
        <v>50</v>
      </c>
      <c r="K23" s="27"/>
      <c r="L23" s="6" t="s">
        <v>17</v>
      </c>
      <c r="M23" s="7">
        <v>2.5</v>
      </c>
      <c r="N23" s="7">
        <v>1</v>
      </c>
      <c r="O23" s="8" t="s">
        <v>15</v>
      </c>
      <c r="P23" s="7">
        <f t="shared" si="0"/>
        <v>30</v>
      </c>
      <c r="Q23" s="31">
        <f t="shared" si="1"/>
        <v>1.5</v>
      </c>
      <c r="R23" s="9">
        <f t="shared" si="2"/>
        <v>-3.2407500000000011</v>
      </c>
      <c r="S23" s="10">
        <f t="shared" si="3"/>
        <v>26.759249999999998</v>
      </c>
      <c r="T23" s="11">
        <f t="shared" si="4"/>
        <v>0.38095238095238093</v>
      </c>
      <c r="U23" s="12">
        <f t="shared" si="5"/>
        <v>-0.10802500000000007</v>
      </c>
      <c r="V23">
        <f>COUNTIF($L$2:L23,1)</f>
        <v>8</v>
      </c>
      <c r="W23">
        <v>21</v>
      </c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ht="17.25" customHeight="1" x14ac:dyDescent="0.2">
      <c r="A24" s="3">
        <v>22</v>
      </c>
      <c r="B24" s="4">
        <v>43527</v>
      </c>
      <c r="C24" s="3" t="s">
        <v>87</v>
      </c>
      <c r="D24" s="3" t="s">
        <v>38</v>
      </c>
      <c r="E24" s="3">
        <v>1</v>
      </c>
      <c r="F24" s="3" t="s">
        <v>36</v>
      </c>
      <c r="G24" s="3" t="s">
        <v>25</v>
      </c>
      <c r="H24" s="3" t="s">
        <v>29</v>
      </c>
      <c r="I24" s="3" t="s">
        <v>14</v>
      </c>
      <c r="J24" s="13" t="s">
        <v>49</v>
      </c>
      <c r="K24" s="27"/>
      <c r="L24" s="6" t="s">
        <v>17</v>
      </c>
      <c r="M24" s="7">
        <v>2.13</v>
      </c>
      <c r="N24" s="7">
        <v>1.5</v>
      </c>
      <c r="O24" s="8" t="s">
        <v>15</v>
      </c>
      <c r="P24" s="7">
        <f t="shared" si="0"/>
        <v>31.5</v>
      </c>
      <c r="Q24" s="31">
        <f t="shared" si="1"/>
        <v>1.6949999999999998</v>
      </c>
      <c r="R24" s="9">
        <f t="shared" si="2"/>
        <v>-1.5457500000000013</v>
      </c>
      <c r="S24" s="10">
        <f t="shared" si="3"/>
        <v>29.954249999999998</v>
      </c>
      <c r="T24" s="11">
        <f t="shared" si="4"/>
        <v>0.40909090909090912</v>
      </c>
      <c r="U24" s="12">
        <f t="shared" si="5"/>
        <v>-4.9071428571428627E-2</v>
      </c>
      <c r="V24">
        <f>COUNTIF($L$2:L24,1)</f>
        <v>9</v>
      </c>
      <c r="W24">
        <v>22</v>
      </c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ht="25.5" x14ac:dyDescent="0.2">
      <c r="A25" s="3">
        <v>23</v>
      </c>
      <c r="B25" s="4">
        <v>43527</v>
      </c>
      <c r="C25" s="3" t="s">
        <v>88</v>
      </c>
      <c r="D25" s="3" t="s">
        <v>38</v>
      </c>
      <c r="E25" s="3">
        <v>2</v>
      </c>
      <c r="F25" s="3" t="s">
        <v>89</v>
      </c>
      <c r="G25" s="3" t="s">
        <v>25</v>
      </c>
      <c r="H25" s="3" t="s">
        <v>46</v>
      </c>
      <c r="I25" s="3" t="s">
        <v>14</v>
      </c>
      <c r="J25" s="13" t="s">
        <v>90</v>
      </c>
      <c r="K25" s="27"/>
      <c r="L25" s="6" t="s">
        <v>17</v>
      </c>
      <c r="M25" s="7">
        <v>2.09</v>
      </c>
      <c r="N25" s="7">
        <v>1.5</v>
      </c>
      <c r="O25" s="8" t="s">
        <v>15</v>
      </c>
      <c r="P25" s="7">
        <f t="shared" si="0"/>
        <v>33</v>
      </c>
      <c r="Q25" s="31">
        <f t="shared" si="1"/>
        <v>1.6349999999999998</v>
      </c>
      <c r="R25" s="9">
        <f t="shared" si="2"/>
        <v>8.9249999999998497E-2</v>
      </c>
      <c r="S25" s="10">
        <f t="shared" si="3"/>
        <v>33.08925</v>
      </c>
      <c r="T25" s="11">
        <f t="shared" si="4"/>
        <v>0.43478260869565216</v>
      </c>
      <c r="U25" s="12">
        <f t="shared" si="5"/>
        <v>2.7045454545454495E-3</v>
      </c>
      <c r="V25">
        <f>COUNTIF($L$2:L25,1)</f>
        <v>10</v>
      </c>
      <c r="W25">
        <v>23</v>
      </c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ht="16.5" customHeight="1" x14ac:dyDescent="0.2">
      <c r="A26" s="3">
        <v>24</v>
      </c>
      <c r="B26" s="4">
        <v>43527</v>
      </c>
      <c r="C26" s="3" t="s">
        <v>87</v>
      </c>
      <c r="D26" s="3" t="s">
        <v>38</v>
      </c>
      <c r="E26" s="3">
        <v>1</v>
      </c>
      <c r="F26" s="3" t="s">
        <v>42</v>
      </c>
      <c r="G26" s="3" t="s">
        <v>25</v>
      </c>
      <c r="H26" s="3" t="s">
        <v>26</v>
      </c>
      <c r="I26" s="3" t="s">
        <v>31</v>
      </c>
      <c r="J26" s="5" t="s">
        <v>49</v>
      </c>
      <c r="K26" s="27"/>
      <c r="L26" s="6" t="s">
        <v>16</v>
      </c>
      <c r="M26" s="7">
        <v>1.9750000000000001</v>
      </c>
      <c r="N26" s="7">
        <v>1.5</v>
      </c>
      <c r="O26" s="8" t="s">
        <v>23</v>
      </c>
      <c r="P26" s="7">
        <f t="shared" si="0"/>
        <v>34.5</v>
      </c>
      <c r="Q26" s="32">
        <f t="shared" si="1"/>
        <v>-1.5</v>
      </c>
      <c r="R26" s="28">
        <f t="shared" si="2"/>
        <v>-1.4107500000000015</v>
      </c>
      <c r="S26" s="29">
        <f t="shared" si="3"/>
        <v>33.08925</v>
      </c>
      <c r="T26" s="30">
        <f t="shared" si="4"/>
        <v>0.41666666666666669</v>
      </c>
      <c r="U26" s="12">
        <f t="shared" si="5"/>
        <v>-4.0891304347826091E-2</v>
      </c>
      <c r="V26">
        <f>COUNTIF($L$2:L26,1)</f>
        <v>10</v>
      </c>
      <c r="W26">
        <v>24</v>
      </c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ht="15.75" customHeight="1" x14ac:dyDescent="0.2">
      <c r="A27" s="3">
        <v>25</v>
      </c>
      <c r="B27" s="4">
        <v>43529</v>
      </c>
      <c r="C27" s="3" t="s">
        <v>92</v>
      </c>
      <c r="D27" s="3" t="s">
        <v>30</v>
      </c>
      <c r="E27" s="3">
        <v>1</v>
      </c>
      <c r="F27" s="3" t="s">
        <v>93</v>
      </c>
      <c r="G27" s="3" t="s">
        <v>28</v>
      </c>
      <c r="H27" s="3" t="s">
        <v>27</v>
      </c>
      <c r="I27" s="3" t="s">
        <v>14</v>
      </c>
      <c r="J27" s="5" t="s">
        <v>94</v>
      </c>
      <c r="K27" s="27"/>
      <c r="L27" s="6" t="s">
        <v>16</v>
      </c>
      <c r="M27" s="7">
        <v>2</v>
      </c>
      <c r="N27" s="7">
        <v>1.5</v>
      </c>
      <c r="O27" s="8" t="s">
        <v>15</v>
      </c>
      <c r="P27" s="7">
        <f t="shared" si="0"/>
        <v>36</v>
      </c>
      <c r="Q27" s="32">
        <f t="shared" si="1"/>
        <v>-1.5</v>
      </c>
      <c r="R27" s="9">
        <f t="shared" si="2"/>
        <v>-2.9107500000000015</v>
      </c>
      <c r="S27" s="10">
        <f t="shared" si="3"/>
        <v>33.08925</v>
      </c>
      <c r="T27" s="11">
        <f t="shared" si="4"/>
        <v>0.4</v>
      </c>
      <c r="U27" s="12">
        <f t="shared" si="5"/>
        <v>-8.0854166666666671E-2</v>
      </c>
      <c r="V27">
        <f>COUNTIF($L$2:L27,1)</f>
        <v>10</v>
      </c>
      <c r="W27">
        <v>25</v>
      </c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ht="15" customHeight="1" x14ac:dyDescent="0.2">
      <c r="A28" s="3">
        <v>26</v>
      </c>
      <c r="B28" s="4">
        <v>43529</v>
      </c>
      <c r="C28" s="3" t="s">
        <v>95</v>
      </c>
      <c r="D28" s="3" t="s">
        <v>33</v>
      </c>
      <c r="E28" s="3">
        <v>1</v>
      </c>
      <c r="F28" s="3" t="s">
        <v>39</v>
      </c>
      <c r="G28" s="3" t="s">
        <v>25</v>
      </c>
      <c r="H28" s="3" t="s">
        <v>26</v>
      </c>
      <c r="I28" s="3" t="s">
        <v>14</v>
      </c>
      <c r="J28" s="5" t="s">
        <v>96</v>
      </c>
      <c r="K28" s="27" t="s">
        <v>97</v>
      </c>
      <c r="L28" s="6" t="s">
        <v>16</v>
      </c>
      <c r="M28" s="7">
        <v>1.95</v>
      </c>
      <c r="N28" s="7">
        <v>0.75</v>
      </c>
      <c r="O28" s="8" t="s">
        <v>23</v>
      </c>
      <c r="P28" s="7">
        <f t="shared" si="0"/>
        <v>36.75</v>
      </c>
      <c r="Q28" s="32">
        <f t="shared" si="1"/>
        <v>-0.75</v>
      </c>
      <c r="R28" s="9">
        <f t="shared" si="2"/>
        <v>-3.6607500000000015</v>
      </c>
      <c r="S28" s="10">
        <f t="shared" si="3"/>
        <v>33.08925</v>
      </c>
      <c r="T28" s="11">
        <f t="shared" si="4"/>
        <v>0.38461538461538464</v>
      </c>
      <c r="U28" s="12">
        <f t="shared" si="5"/>
        <v>-9.9612244897959182E-2</v>
      </c>
      <c r="V28">
        <f>COUNTIF($L$2:L28,1)</f>
        <v>10</v>
      </c>
      <c r="W28">
        <v>26</v>
      </c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ht="25.5" x14ac:dyDescent="0.2">
      <c r="A29" s="3">
        <v>27</v>
      </c>
      <c r="B29" s="4">
        <v>43529</v>
      </c>
      <c r="C29" s="3" t="s">
        <v>98</v>
      </c>
      <c r="D29" s="3" t="s">
        <v>30</v>
      </c>
      <c r="E29" s="3">
        <v>2</v>
      </c>
      <c r="F29" s="3" t="s">
        <v>99</v>
      </c>
      <c r="G29" s="3" t="s">
        <v>25</v>
      </c>
      <c r="H29" s="3" t="s">
        <v>27</v>
      </c>
      <c r="I29" s="3" t="s">
        <v>14</v>
      </c>
      <c r="J29" s="5" t="s">
        <v>100</v>
      </c>
      <c r="K29" s="27" t="s">
        <v>101</v>
      </c>
      <c r="L29" s="6" t="s">
        <v>16</v>
      </c>
      <c r="M29" s="7">
        <v>2.0350000000000001</v>
      </c>
      <c r="N29" s="7">
        <v>2</v>
      </c>
      <c r="O29" s="8" t="s">
        <v>15</v>
      </c>
      <c r="P29" s="7">
        <f t="shared" si="0"/>
        <v>38.75</v>
      </c>
      <c r="Q29" s="32">
        <f t="shared" si="1"/>
        <v>-2</v>
      </c>
      <c r="R29" s="9">
        <f t="shared" si="2"/>
        <v>-5.6607500000000019</v>
      </c>
      <c r="S29" s="10">
        <f t="shared" si="3"/>
        <v>33.08925</v>
      </c>
      <c r="T29" s="11">
        <f t="shared" si="4"/>
        <v>0.37037037037037035</v>
      </c>
      <c r="U29" s="12">
        <f t="shared" si="5"/>
        <v>-0.14608387096774195</v>
      </c>
      <c r="V29">
        <f>COUNTIF($L$2:L29,1)</f>
        <v>10</v>
      </c>
      <c r="W29">
        <v>27</v>
      </c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ht="25.5" x14ac:dyDescent="0.2">
      <c r="A30" s="3">
        <v>28</v>
      </c>
      <c r="B30" s="4">
        <v>43529</v>
      </c>
      <c r="C30" s="3" t="s">
        <v>102</v>
      </c>
      <c r="D30" s="3" t="s">
        <v>30</v>
      </c>
      <c r="E30" s="3">
        <v>2</v>
      </c>
      <c r="F30" s="3" t="s">
        <v>99</v>
      </c>
      <c r="G30" s="3" t="s">
        <v>41</v>
      </c>
      <c r="H30" s="3" t="s">
        <v>27</v>
      </c>
      <c r="I30" s="3" t="s">
        <v>14</v>
      </c>
      <c r="J30" s="13" t="s">
        <v>103</v>
      </c>
      <c r="K30" s="27"/>
      <c r="L30" s="6" t="s">
        <v>16</v>
      </c>
      <c r="M30" s="7">
        <v>2.2050000000000001</v>
      </c>
      <c r="N30" s="7">
        <v>1.5</v>
      </c>
      <c r="O30" s="8" t="s">
        <v>15</v>
      </c>
      <c r="P30" s="7">
        <f t="shared" si="0"/>
        <v>40.25</v>
      </c>
      <c r="Q30" s="32">
        <f t="shared" si="1"/>
        <v>-1.5</v>
      </c>
      <c r="R30" s="9">
        <f t="shared" si="2"/>
        <v>-7.1607500000000019</v>
      </c>
      <c r="S30" s="10">
        <f t="shared" si="3"/>
        <v>33.08925</v>
      </c>
      <c r="T30" s="11">
        <f t="shared" si="4"/>
        <v>0.35714285714285715</v>
      </c>
      <c r="U30" s="12">
        <f t="shared" si="5"/>
        <v>-0.17790683229813664</v>
      </c>
      <c r="V30">
        <f>COUNTIF($L$2:L30,1)</f>
        <v>10</v>
      </c>
      <c r="W30">
        <v>28</v>
      </c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ht="15" customHeight="1" x14ac:dyDescent="0.2">
      <c r="A31" s="3">
        <v>29</v>
      </c>
      <c r="B31" s="4">
        <v>43529</v>
      </c>
      <c r="C31" s="3" t="s">
        <v>92</v>
      </c>
      <c r="D31" s="3" t="s">
        <v>61</v>
      </c>
      <c r="E31" s="3">
        <v>1</v>
      </c>
      <c r="F31" s="3" t="s">
        <v>104</v>
      </c>
      <c r="G31" s="3" t="s">
        <v>41</v>
      </c>
      <c r="H31" s="3" t="s">
        <v>43</v>
      </c>
      <c r="I31" s="3" t="s">
        <v>14</v>
      </c>
      <c r="J31" s="13" t="s">
        <v>23</v>
      </c>
      <c r="K31" s="27"/>
      <c r="L31" s="6" t="s">
        <v>17</v>
      </c>
      <c r="M31" s="7">
        <v>3.4</v>
      </c>
      <c r="N31" s="7">
        <v>1</v>
      </c>
      <c r="O31" s="8" t="s">
        <v>15</v>
      </c>
      <c r="P31" s="7">
        <f t="shared" si="0"/>
        <v>41.25</v>
      </c>
      <c r="Q31" s="31">
        <f t="shared" si="1"/>
        <v>2.4</v>
      </c>
      <c r="R31" s="9">
        <f t="shared" si="2"/>
        <v>-4.7607500000000016</v>
      </c>
      <c r="S31" s="10">
        <f t="shared" si="3"/>
        <v>36.489249999999998</v>
      </c>
      <c r="T31" s="11">
        <f t="shared" si="4"/>
        <v>0.37931034482758619</v>
      </c>
      <c r="U31" s="12">
        <f t="shared" si="5"/>
        <v>-0.11541212121212126</v>
      </c>
      <c r="V31">
        <f>COUNTIF($L$2:L31,1)</f>
        <v>11</v>
      </c>
      <c r="W31">
        <v>29</v>
      </c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  <row r="32" spans="1:245" ht="15.75" customHeight="1" x14ac:dyDescent="0.2">
      <c r="A32" s="3">
        <v>30</v>
      </c>
      <c r="B32" s="4">
        <v>43530</v>
      </c>
      <c r="C32" s="3" t="s">
        <v>105</v>
      </c>
      <c r="D32" s="3" t="s">
        <v>61</v>
      </c>
      <c r="E32" s="3">
        <v>1</v>
      </c>
      <c r="F32" s="3" t="s">
        <v>106</v>
      </c>
      <c r="G32" s="3" t="s">
        <v>41</v>
      </c>
      <c r="H32" s="3" t="s">
        <v>26</v>
      </c>
      <c r="I32" s="3" t="s">
        <v>14</v>
      </c>
      <c r="J32" s="5" t="s">
        <v>15</v>
      </c>
      <c r="K32" s="27"/>
      <c r="L32" s="6" t="s">
        <v>16</v>
      </c>
      <c r="M32" s="7">
        <v>4</v>
      </c>
      <c r="N32" s="7">
        <v>1</v>
      </c>
      <c r="O32" s="8" t="s">
        <v>23</v>
      </c>
      <c r="P32" s="7">
        <f t="shared" si="0"/>
        <v>42.25</v>
      </c>
      <c r="Q32" s="32">
        <f t="shared" si="1"/>
        <v>-1</v>
      </c>
      <c r="R32" s="9">
        <f t="shared" si="2"/>
        <v>-5.7607500000000016</v>
      </c>
      <c r="S32" s="10">
        <f t="shared" si="3"/>
        <v>36.489249999999998</v>
      </c>
      <c r="T32" s="11">
        <f t="shared" si="4"/>
        <v>0.36666666666666664</v>
      </c>
      <c r="U32" s="12">
        <f t="shared" si="5"/>
        <v>-0.13634911242603553</v>
      </c>
      <c r="V32">
        <f>COUNTIF($L$2:L32,1)</f>
        <v>11</v>
      </c>
      <c r="W32">
        <v>30</v>
      </c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</row>
    <row r="33" spans="1:245" ht="14.25" customHeight="1" x14ac:dyDescent="0.2">
      <c r="A33" s="3">
        <v>31</v>
      </c>
      <c r="B33" s="4">
        <v>43530</v>
      </c>
      <c r="C33" s="3" t="s">
        <v>107</v>
      </c>
      <c r="D33" s="3" t="s">
        <v>61</v>
      </c>
      <c r="E33" s="3">
        <v>1</v>
      </c>
      <c r="F33" s="3" t="s">
        <v>108</v>
      </c>
      <c r="G33" s="3" t="s">
        <v>41</v>
      </c>
      <c r="H33" s="3" t="s">
        <v>26</v>
      </c>
      <c r="I33" s="3" t="s">
        <v>14</v>
      </c>
      <c r="J33" s="13" t="s">
        <v>23</v>
      </c>
      <c r="K33" s="27"/>
      <c r="L33" s="6" t="s">
        <v>17</v>
      </c>
      <c r="M33" s="7">
        <v>4.5</v>
      </c>
      <c r="N33" s="7">
        <v>0.5</v>
      </c>
      <c r="O33" s="8" t="s">
        <v>23</v>
      </c>
      <c r="P33" s="7">
        <f t="shared" si="0"/>
        <v>42.75</v>
      </c>
      <c r="Q33" s="31">
        <f t="shared" si="1"/>
        <v>1.6374999999999997</v>
      </c>
      <c r="R33" s="9">
        <f t="shared" si="2"/>
        <v>-4.1232500000000023</v>
      </c>
      <c r="S33" s="10">
        <f t="shared" si="3"/>
        <v>38.626750000000001</v>
      </c>
      <c r="T33" s="11">
        <f t="shared" si="4"/>
        <v>0.38709677419354838</v>
      </c>
      <c r="U33" s="12">
        <f t="shared" si="5"/>
        <v>-9.6450292397660786E-2</v>
      </c>
      <c r="V33">
        <f>COUNTIF($L$2:L33,1)</f>
        <v>12</v>
      </c>
      <c r="W33">
        <v>31</v>
      </c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</row>
    <row r="34" spans="1:245" ht="15" customHeight="1" x14ac:dyDescent="0.2">
      <c r="A34" s="3">
        <v>32</v>
      </c>
      <c r="B34" s="4">
        <v>43530</v>
      </c>
      <c r="C34" s="3" t="s">
        <v>109</v>
      </c>
      <c r="D34" s="3" t="s">
        <v>38</v>
      </c>
      <c r="E34" s="3">
        <v>1</v>
      </c>
      <c r="F34" s="3" t="s">
        <v>110</v>
      </c>
      <c r="G34" s="3" t="s">
        <v>28</v>
      </c>
      <c r="H34" s="3" t="s">
        <v>26</v>
      </c>
      <c r="I34" s="3" t="s">
        <v>14</v>
      </c>
      <c r="J34" s="5" t="s">
        <v>111</v>
      </c>
      <c r="K34" s="27" t="s">
        <v>112</v>
      </c>
      <c r="L34" s="6" t="s">
        <v>16</v>
      </c>
      <c r="M34" s="7">
        <v>1.9750000000000001</v>
      </c>
      <c r="N34" s="7">
        <v>2.5</v>
      </c>
      <c r="O34" s="8" t="s">
        <v>23</v>
      </c>
      <c r="P34" s="7">
        <f t="shared" si="0"/>
        <v>45.25</v>
      </c>
      <c r="Q34" s="32">
        <f t="shared" si="1"/>
        <v>-2.5</v>
      </c>
      <c r="R34" s="9">
        <f t="shared" si="2"/>
        <v>-6.6232500000000023</v>
      </c>
      <c r="S34" s="10">
        <f t="shared" si="3"/>
        <v>38.626750000000001</v>
      </c>
      <c r="T34" s="11">
        <f t="shared" si="4"/>
        <v>0.375</v>
      </c>
      <c r="U34" s="12">
        <f t="shared" si="5"/>
        <v>-0.14637016574585632</v>
      </c>
      <c r="V34">
        <f>COUNTIF($L$2:L34,1)</f>
        <v>12</v>
      </c>
      <c r="W34">
        <v>32</v>
      </c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</row>
    <row r="35" spans="1:245" ht="14.25" customHeight="1" x14ac:dyDescent="0.2">
      <c r="A35" s="3">
        <v>33</v>
      </c>
      <c r="B35" s="4">
        <v>43530</v>
      </c>
      <c r="C35" s="3" t="s">
        <v>105</v>
      </c>
      <c r="D35" s="3" t="s">
        <v>61</v>
      </c>
      <c r="E35" s="3">
        <v>1</v>
      </c>
      <c r="F35" s="3" t="s">
        <v>113</v>
      </c>
      <c r="G35" s="3" t="s">
        <v>41</v>
      </c>
      <c r="H35" s="3" t="s">
        <v>27</v>
      </c>
      <c r="I35" s="3" t="s">
        <v>31</v>
      </c>
      <c r="J35" s="5" t="s">
        <v>15</v>
      </c>
      <c r="K35" s="27"/>
      <c r="L35" s="6" t="s">
        <v>16</v>
      </c>
      <c r="M35" s="7">
        <v>5</v>
      </c>
      <c r="N35" s="7">
        <v>1</v>
      </c>
      <c r="O35" s="8" t="s">
        <v>15</v>
      </c>
      <c r="P35" s="7">
        <f t="shared" si="0"/>
        <v>46.25</v>
      </c>
      <c r="Q35" s="32">
        <f t="shared" si="1"/>
        <v>-1</v>
      </c>
      <c r="R35" s="9">
        <f t="shared" si="2"/>
        <v>-7.6232500000000023</v>
      </c>
      <c r="S35" s="10">
        <f t="shared" si="3"/>
        <v>38.626750000000001</v>
      </c>
      <c r="T35" s="11">
        <f t="shared" si="4"/>
        <v>0.36363636363636365</v>
      </c>
      <c r="U35" s="12">
        <f t="shared" si="5"/>
        <v>-0.16482702702702701</v>
      </c>
      <c r="V35">
        <f>COUNTIF($L$2:L35,1)</f>
        <v>12</v>
      </c>
      <c r="W35">
        <v>33</v>
      </c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</row>
    <row r="36" spans="1:245" ht="25.5" x14ac:dyDescent="0.2">
      <c r="A36" s="3">
        <v>34</v>
      </c>
      <c r="B36" s="4">
        <v>43530</v>
      </c>
      <c r="C36" s="3" t="s">
        <v>114</v>
      </c>
      <c r="D36" s="3" t="s">
        <v>61</v>
      </c>
      <c r="E36" s="3">
        <v>2</v>
      </c>
      <c r="F36" s="3" t="s">
        <v>115</v>
      </c>
      <c r="G36" s="3" t="s">
        <v>25</v>
      </c>
      <c r="H36" s="3" t="s">
        <v>26</v>
      </c>
      <c r="I36" s="3" t="s">
        <v>31</v>
      </c>
      <c r="J36" s="13" t="s">
        <v>116</v>
      </c>
      <c r="K36" s="27"/>
      <c r="L36" s="6" t="s">
        <v>17</v>
      </c>
      <c r="M36" s="7">
        <v>2.21</v>
      </c>
      <c r="N36" s="7">
        <v>1.5</v>
      </c>
      <c r="O36" s="8" t="s">
        <v>23</v>
      </c>
      <c r="P36" s="7">
        <f t="shared" si="0"/>
        <v>47.75</v>
      </c>
      <c r="Q36" s="31">
        <f t="shared" si="1"/>
        <v>1.6492499999999999</v>
      </c>
      <c r="R36" s="9">
        <f t="shared" si="2"/>
        <v>-5.974000000000002</v>
      </c>
      <c r="S36" s="10">
        <f t="shared" si="3"/>
        <v>41.775999999999996</v>
      </c>
      <c r="T36" s="11">
        <f t="shared" si="4"/>
        <v>0.38235294117647056</v>
      </c>
      <c r="U36" s="12">
        <f t="shared" si="5"/>
        <v>-0.12510994764397915</v>
      </c>
      <c r="V36">
        <f>COUNTIF($L$2:L36,1)</f>
        <v>13</v>
      </c>
      <c r="W36">
        <v>34</v>
      </c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</row>
    <row r="37" spans="1:245" ht="13.5" customHeight="1" x14ac:dyDescent="0.2">
      <c r="A37" s="3">
        <v>35</v>
      </c>
      <c r="B37" s="4">
        <v>43532</v>
      </c>
      <c r="C37" s="3" t="s">
        <v>117</v>
      </c>
      <c r="D37" s="3" t="s">
        <v>38</v>
      </c>
      <c r="E37" s="3">
        <v>1</v>
      </c>
      <c r="F37" s="3" t="s">
        <v>51</v>
      </c>
      <c r="G37" s="3" t="s">
        <v>41</v>
      </c>
      <c r="H37" s="3" t="s">
        <v>26</v>
      </c>
      <c r="I37" s="3" t="s">
        <v>14</v>
      </c>
      <c r="J37" s="5" t="s">
        <v>118</v>
      </c>
      <c r="K37" s="27" t="s">
        <v>119</v>
      </c>
      <c r="L37" s="6" t="s">
        <v>16</v>
      </c>
      <c r="M37" s="7">
        <v>1.875</v>
      </c>
      <c r="N37" s="7">
        <v>2</v>
      </c>
      <c r="O37" s="8" t="s">
        <v>23</v>
      </c>
      <c r="P37" s="7">
        <f t="shared" si="0"/>
        <v>49.75</v>
      </c>
      <c r="Q37" s="32">
        <f t="shared" si="1"/>
        <v>-2</v>
      </c>
      <c r="R37" s="9">
        <f t="shared" si="2"/>
        <v>-7.974000000000002</v>
      </c>
      <c r="S37" s="10">
        <f t="shared" si="3"/>
        <v>41.775999999999996</v>
      </c>
      <c r="T37" s="11">
        <f t="shared" si="4"/>
        <v>0.37142857142857144</v>
      </c>
      <c r="U37" s="12">
        <f t="shared" si="5"/>
        <v>-0.16028140703517596</v>
      </c>
      <c r="V37">
        <f>COUNTIF($L$2:L37,1)</f>
        <v>13</v>
      </c>
      <c r="W37">
        <v>35</v>
      </c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spans="1:245" ht="26.25" customHeight="1" x14ac:dyDescent="0.2">
      <c r="A38" s="3">
        <v>36</v>
      </c>
      <c r="B38" s="4">
        <v>43532</v>
      </c>
      <c r="C38" s="3" t="s">
        <v>120</v>
      </c>
      <c r="D38" s="3" t="s">
        <v>38</v>
      </c>
      <c r="E38" s="3">
        <v>2</v>
      </c>
      <c r="F38" s="3" t="s">
        <v>121</v>
      </c>
      <c r="G38" s="3" t="s">
        <v>25</v>
      </c>
      <c r="H38" s="3" t="s">
        <v>29</v>
      </c>
      <c r="I38" s="3" t="s">
        <v>14</v>
      </c>
      <c r="J38" s="13" t="s">
        <v>122</v>
      </c>
      <c r="K38" s="27"/>
      <c r="L38" s="6" t="s">
        <v>17</v>
      </c>
      <c r="M38" s="7">
        <v>2.3490000000000002</v>
      </c>
      <c r="N38" s="7">
        <v>1</v>
      </c>
      <c r="O38" s="8" t="s">
        <v>15</v>
      </c>
      <c r="P38" s="7">
        <f t="shared" si="0"/>
        <v>50.75</v>
      </c>
      <c r="Q38" s="31">
        <f t="shared" si="1"/>
        <v>1.3490000000000002</v>
      </c>
      <c r="R38" s="9">
        <f t="shared" si="2"/>
        <v>-6.6250000000000018</v>
      </c>
      <c r="S38" s="10">
        <f t="shared" si="3"/>
        <v>44.125</v>
      </c>
      <c r="T38" s="11">
        <f t="shared" si="4"/>
        <v>0.3888888888888889</v>
      </c>
      <c r="U38" s="12">
        <f t="shared" si="5"/>
        <v>-0.13054187192118227</v>
      </c>
      <c r="V38">
        <f>COUNTIF($L$2:L38,1)</f>
        <v>14</v>
      </c>
      <c r="W38">
        <v>36</v>
      </c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</row>
    <row r="39" spans="1:245" ht="26.25" customHeight="1" x14ac:dyDescent="0.2">
      <c r="A39" s="3">
        <v>37</v>
      </c>
      <c r="B39" s="4">
        <v>43532</v>
      </c>
      <c r="C39" s="3" t="s">
        <v>123</v>
      </c>
      <c r="D39" s="3" t="s">
        <v>38</v>
      </c>
      <c r="E39" s="3">
        <v>2</v>
      </c>
      <c r="F39" s="3" t="s">
        <v>89</v>
      </c>
      <c r="G39" s="3" t="s">
        <v>25</v>
      </c>
      <c r="H39" s="3" t="s">
        <v>47</v>
      </c>
      <c r="I39" s="3" t="s">
        <v>14</v>
      </c>
      <c r="J39" s="5" t="s">
        <v>124</v>
      </c>
      <c r="K39" s="27" t="s">
        <v>125</v>
      </c>
      <c r="L39" s="6" t="s">
        <v>16</v>
      </c>
      <c r="M39" s="7">
        <v>2.15</v>
      </c>
      <c r="N39" s="7">
        <v>2</v>
      </c>
      <c r="O39" s="8" t="s">
        <v>23</v>
      </c>
      <c r="P39" s="7">
        <f t="shared" si="0"/>
        <v>52.75</v>
      </c>
      <c r="Q39" s="32">
        <f t="shared" si="1"/>
        <v>-2</v>
      </c>
      <c r="R39" s="9">
        <f t="shared" si="2"/>
        <v>-8.6250000000000018</v>
      </c>
      <c r="S39" s="10">
        <f t="shared" si="3"/>
        <v>44.125</v>
      </c>
      <c r="T39" s="11">
        <f t="shared" si="4"/>
        <v>0.3783783783783784</v>
      </c>
      <c r="U39" s="12">
        <f t="shared" si="5"/>
        <v>-0.16350710900473933</v>
      </c>
      <c r="V39">
        <f>COUNTIF($L$2:L39,1)</f>
        <v>14</v>
      </c>
      <c r="W39">
        <v>37</v>
      </c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</row>
    <row r="40" spans="1:245" ht="15.75" customHeight="1" x14ac:dyDescent="0.2">
      <c r="A40" s="3">
        <v>38</v>
      </c>
      <c r="B40" s="4">
        <v>43532</v>
      </c>
      <c r="C40" s="3" t="s">
        <v>126</v>
      </c>
      <c r="D40" s="3" t="s">
        <v>38</v>
      </c>
      <c r="E40" s="3">
        <v>1</v>
      </c>
      <c r="F40" s="3" t="s">
        <v>127</v>
      </c>
      <c r="G40" s="3" t="s">
        <v>25</v>
      </c>
      <c r="H40" s="3" t="s">
        <v>26</v>
      </c>
      <c r="I40" s="3" t="s">
        <v>31</v>
      </c>
      <c r="J40" s="5" t="s">
        <v>128</v>
      </c>
      <c r="K40" s="27" t="s">
        <v>129</v>
      </c>
      <c r="L40" s="6" t="s">
        <v>16</v>
      </c>
      <c r="M40" s="7">
        <v>2.0499999999999998</v>
      </c>
      <c r="N40" s="7">
        <v>1</v>
      </c>
      <c r="O40" s="8" t="s">
        <v>23</v>
      </c>
      <c r="P40" s="7">
        <f t="shared" si="0"/>
        <v>53.75</v>
      </c>
      <c r="Q40" s="32">
        <f t="shared" si="1"/>
        <v>-1</v>
      </c>
      <c r="R40" s="9">
        <f t="shared" si="2"/>
        <v>-9.6250000000000018</v>
      </c>
      <c r="S40" s="10">
        <f t="shared" si="3"/>
        <v>44.125</v>
      </c>
      <c r="T40" s="11">
        <f t="shared" si="4"/>
        <v>0.36842105263157893</v>
      </c>
      <c r="U40" s="12">
        <f t="shared" si="5"/>
        <v>-0.17906976744186046</v>
      </c>
      <c r="V40">
        <f>COUNTIF($L$2:L40,1)</f>
        <v>14</v>
      </c>
      <c r="W40">
        <v>38</v>
      </c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</row>
    <row r="41" spans="1:245" ht="14.25" customHeight="1" x14ac:dyDescent="0.2">
      <c r="A41" s="3">
        <v>39</v>
      </c>
      <c r="B41" s="4">
        <v>43533</v>
      </c>
      <c r="C41" s="3" t="s">
        <v>130</v>
      </c>
      <c r="D41" s="3" t="s">
        <v>38</v>
      </c>
      <c r="E41" s="3">
        <v>1</v>
      </c>
      <c r="F41" s="3">
        <v>2</v>
      </c>
      <c r="G41" s="3" t="s">
        <v>41</v>
      </c>
      <c r="H41" s="3" t="s">
        <v>47</v>
      </c>
      <c r="I41" s="3" t="s">
        <v>14</v>
      </c>
      <c r="J41" s="5" t="s">
        <v>40</v>
      </c>
      <c r="K41" s="27"/>
      <c r="L41" s="6" t="s">
        <v>16</v>
      </c>
      <c r="M41" s="7">
        <v>2.2000000000000002</v>
      </c>
      <c r="N41" s="7">
        <v>1</v>
      </c>
      <c r="O41" s="8" t="s">
        <v>23</v>
      </c>
      <c r="P41" s="7">
        <f t="shared" si="0"/>
        <v>54.75</v>
      </c>
      <c r="Q41" s="32">
        <f t="shared" si="1"/>
        <v>-1</v>
      </c>
      <c r="R41" s="9">
        <f t="shared" si="2"/>
        <v>-10.625000000000002</v>
      </c>
      <c r="S41" s="10">
        <f t="shared" si="3"/>
        <v>44.125</v>
      </c>
      <c r="T41" s="11">
        <f t="shared" si="4"/>
        <v>0.35897435897435898</v>
      </c>
      <c r="U41" s="12">
        <f t="shared" si="5"/>
        <v>-0.19406392694063926</v>
      </c>
      <c r="V41">
        <f>COUNTIF($L$2:L41,1)</f>
        <v>14</v>
      </c>
      <c r="W41">
        <v>39</v>
      </c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</row>
    <row r="42" spans="1:245" ht="15" customHeight="1" x14ac:dyDescent="0.2">
      <c r="A42" s="3">
        <v>40</v>
      </c>
      <c r="B42" s="4">
        <v>43533</v>
      </c>
      <c r="C42" s="3" t="s">
        <v>131</v>
      </c>
      <c r="D42" s="3" t="s">
        <v>38</v>
      </c>
      <c r="E42" s="3">
        <v>1</v>
      </c>
      <c r="F42" s="3" t="s">
        <v>132</v>
      </c>
      <c r="G42" s="3" t="s">
        <v>28</v>
      </c>
      <c r="H42" s="3" t="s">
        <v>26</v>
      </c>
      <c r="I42" s="3" t="s">
        <v>14</v>
      </c>
      <c r="J42" s="13" t="s">
        <v>133</v>
      </c>
      <c r="K42" s="27"/>
      <c r="L42" s="6" t="s">
        <v>17</v>
      </c>
      <c r="M42" s="7">
        <v>1.4</v>
      </c>
      <c r="N42" s="7">
        <v>1.5</v>
      </c>
      <c r="O42" s="8" t="s">
        <v>23</v>
      </c>
      <c r="P42" s="7">
        <f t="shared" si="0"/>
        <v>56.25</v>
      </c>
      <c r="Q42" s="31">
        <f t="shared" si="1"/>
        <v>0.49499999999999966</v>
      </c>
      <c r="R42" s="9">
        <f t="shared" si="2"/>
        <v>-10.130000000000003</v>
      </c>
      <c r="S42" s="10">
        <f t="shared" si="3"/>
        <v>46.12</v>
      </c>
      <c r="T42" s="11">
        <f t="shared" si="4"/>
        <v>0.375</v>
      </c>
      <c r="U42" s="12">
        <f t="shared" si="5"/>
        <v>-0.18008888888888894</v>
      </c>
      <c r="V42">
        <f>COUNTIF($L$2:L42,1)</f>
        <v>15</v>
      </c>
      <c r="W42">
        <v>40</v>
      </c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spans="1:245" ht="14.25" customHeight="1" x14ac:dyDescent="0.2">
      <c r="A43" s="3">
        <v>41</v>
      </c>
      <c r="B43" s="4">
        <v>43533</v>
      </c>
      <c r="C43" s="3" t="s">
        <v>134</v>
      </c>
      <c r="D43" s="3" t="s">
        <v>38</v>
      </c>
      <c r="E43" s="3">
        <v>1</v>
      </c>
      <c r="F43" s="3" t="s">
        <v>135</v>
      </c>
      <c r="G43" s="3" t="s">
        <v>41</v>
      </c>
      <c r="H43" s="3" t="s">
        <v>26</v>
      </c>
      <c r="I43" s="3" t="s">
        <v>14</v>
      </c>
      <c r="J43" s="34" t="s">
        <v>40</v>
      </c>
      <c r="K43" s="27"/>
      <c r="L43" s="6" t="s">
        <v>17</v>
      </c>
      <c r="M43" s="7">
        <v>1</v>
      </c>
      <c r="N43" s="7">
        <v>1.5</v>
      </c>
      <c r="O43" s="8" t="s">
        <v>23</v>
      </c>
      <c r="P43" s="7">
        <f t="shared" si="0"/>
        <v>57.75</v>
      </c>
      <c r="Q43" s="35">
        <f t="shared" si="1"/>
        <v>-7.5000000000000178E-2</v>
      </c>
      <c r="R43" s="9">
        <f t="shared" si="2"/>
        <v>-10.205000000000002</v>
      </c>
      <c r="S43" s="10">
        <f t="shared" si="3"/>
        <v>47.545000000000002</v>
      </c>
      <c r="T43" s="11">
        <f t="shared" si="4"/>
        <v>0.3902439024390244</v>
      </c>
      <c r="U43" s="12">
        <f t="shared" si="5"/>
        <v>-0.17670995670995668</v>
      </c>
      <c r="V43">
        <f>COUNTIF($L$2:L43,1)</f>
        <v>16</v>
      </c>
      <c r="W43">
        <v>41</v>
      </c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spans="1:245" ht="25.5" x14ac:dyDescent="0.2">
      <c r="A44" s="3">
        <v>42</v>
      </c>
      <c r="B44" s="4">
        <v>43533</v>
      </c>
      <c r="C44" s="3" t="s">
        <v>136</v>
      </c>
      <c r="D44" s="3" t="s">
        <v>38</v>
      </c>
      <c r="E44" s="3">
        <v>2</v>
      </c>
      <c r="F44" s="3" t="s">
        <v>137</v>
      </c>
      <c r="G44" s="3" t="s">
        <v>41</v>
      </c>
      <c r="H44" s="3" t="s">
        <v>47</v>
      </c>
      <c r="I44" s="3" t="s">
        <v>14</v>
      </c>
      <c r="J44" s="5" t="s">
        <v>138</v>
      </c>
      <c r="K44" s="27" t="s">
        <v>139</v>
      </c>
      <c r="L44" s="6" t="s">
        <v>16</v>
      </c>
      <c r="M44" s="7">
        <v>2.21</v>
      </c>
      <c r="N44" s="7">
        <v>1.5</v>
      </c>
      <c r="O44" s="8" t="s">
        <v>23</v>
      </c>
      <c r="P44" s="7">
        <f t="shared" si="0"/>
        <v>59.25</v>
      </c>
      <c r="Q44" s="32">
        <f t="shared" si="1"/>
        <v>-1.5</v>
      </c>
      <c r="R44" s="9">
        <f t="shared" si="2"/>
        <v>-11.705000000000002</v>
      </c>
      <c r="S44" s="10">
        <f t="shared" si="3"/>
        <v>47.545000000000002</v>
      </c>
      <c r="T44" s="11">
        <f t="shared" si="4"/>
        <v>0.38095238095238093</v>
      </c>
      <c r="U44" s="12">
        <f t="shared" si="5"/>
        <v>-0.19755274261603373</v>
      </c>
      <c r="V44">
        <f>COUNTIF($L$2:L44,1)</f>
        <v>16</v>
      </c>
      <c r="W44">
        <v>42</v>
      </c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</row>
    <row r="45" spans="1:245" ht="15" customHeight="1" x14ac:dyDescent="0.2">
      <c r="A45" s="3">
        <v>43</v>
      </c>
      <c r="B45" s="4">
        <v>43533</v>
      </c>
      <c r="C45" s="3" t="s">
        <v>140</v>
      </c>
      <c r="D45" s="3" t="s">
        <v>38</v>
      </c>
      <c r="E45" s="3">
        <v>1</v>
      </c>
      <c r="F45" s="3" t="s">
        <v>141</v>
      </c>
      <c r="G45" s="3" t="s">
        <v>41</v>
      </c>
      <c r="H45" s="3" t="s">
        <v>47</v>
      </c>
      <c r="I45" s="3" t="s">
        <v>14</v>
      </c>
      <c r="J45" s="5" t="s">
        <v>142</v>
      </c>
      <c r="K45" s="27" t="s">
        <v>143</v>
      </c>
      <c r="L45" s="6" t="s">
        <v>16</v>
      </c>
      <c r="M45" s="7">
        <v>2.02</v>
      </c>
      <c r="N45" s="7">
        <v>1</v>
      </c>
      <c r="O45" s="8" t="s">
        <v>23</v>
      </c>
      <c r="P45" s="7">
        <f t="shared" si="0"/>
        <v>60.25</v>
      </c>
      <c r="Q45" s="32">
        <f t="shared" si="1"/>
        <v>-1</v>
      </c>
      <c r="R45" s="9">
        <f t="shared" si="2"/>
        <v>-12.705000000000002</v>
      </c>
      <c r="S45" s="10">
        <f t="shared" si="3"/>
        <v>47.545000000000002</v>
      </c>
      <c r="T45" s="11">
        <f t="shared" si="4"/>
        <v>0.37209302325581395</v>
      </c>
      <c r="U45" s="12">
        <f t="shared" si="5"/>
        <v>-0.21087136929460579</v>
      </c>
      <c r="V45">
        <f>COUNTIF($L$2:L45,1)</f>
        <v>16</v>
      </c>
      <c r="W45">
        <v>43</v>
      </c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</row>
    <row r="46" spans="1:245" ht="38.25" x14ac:dyDescent="0.2">
      <c r="A46" s="3">
        <v>44</v>
      </c>
      <c r="B46" s="4">
        <v>43533</v>
      </c>
      <c r="C46" s="3" t="s">
        <v>144</v>
      </c>
      <c r="D46" s="3" t="s">
        <v>38</v>
      </c>
      <c r="E46" s="3">
        <v>3</v>
      </c>
      <c r="F46" s="3" t="s">
        <v>145</v>
      </c>
      <c r="G46" s="3" t="s">
        <v>25</v>
      </c>
      <c r="H46" s="3" t="s">
        <v>47</v>
      </c>
      <c r="I46" s="3" t="s">
        <v>14</v>
      </c>
      <c r="J46" s="5" t="s">
        <v>146</v>
      </c>
      <c r="K46" s="27" t="s">
        <v>147</v>
      </c>
      <c r="L46" s="6" t="s">
        <v>16</v>
      </c>
      <c r="M46" s="7">
        <v>2.0499999999999998</v>
      </c>
      <c r="N46" s="7">
        <v>2.5</v>
      </c>
      <c r="O46" s="8" t="s">
        <v>23</v>
      </c>
      <c r="P46" s="7">
        <f t="shared" si="0"/>
        <v>62.75</v>
      </c>
      <c r="Q46" s="32">
        <f t="shared" si="1"/>
        <v>-2.5</v>
      </c>
      <c r="R46" s="9">
        <f t="shared" si="2"/>
        <v>-15.205000000000002</v>
      </c>
      <c r="S46" s="10">
        <f t="shared" si="3"/>
        <v>47.545000000000002</v>
      </c>
      <c r="T46" s="11">
        <f t="shared" si="4"/>
        <v>0.36363636363636365</v>
      </c>
      <c r="U46" s="12">
        <f t="shared" si="5"/>
        <v>-0.24231075697211152</v>
      </c>
      <c r="V46">
        <f>COUNTIF($L$2:L46,1)</f>
        <v>16</v>
      </c>
      <c r="W46">
        <v>44</v>
      </c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</row>
    <row r="47" spans="1:245" ht="25.5" x14ac:dyDescent="0.2">
      <c r="A47" s="3">
        <v>45</v>
      </c>
      <c r="B47" s="4">
        <v>43533</v>
      </c>
      <c r="C47" s="3" t="s">
        <v>148</v>
      </c>
      <c r="D47" s="3" t="s">
        <v>38</v>
      </c>
      <c r="E47" s="3">
        <v>2</v>
      </c>
      <c r="F47" s="3" t="s">
        <v>149</v>
      </c>
      <c r="G47" s="3" t="s">
        <v>25</v>
      </c>
      <c r="H47" s="3" t="s">
        <v>47</v>
      </c>
      <c r="I47" s="3" t="s">
        <v>14</v>
      </c>
      <c r="J47" s="5" t="s">
        <v>150</v>
      </c>
      <c r="K47" s="27"/>
      <c r="L47" s="6" t="s">
        <v>16</v>
      </c>
      <c r="M47" s="7">
        <v>6.53</v>
      </c>
      <c r="N47" s="7">
        <v>0.5</v>
      </c>
      <c r="O47" s="8" t="s">
        <v>23</v>
      </c>
      <c r="P47" s="7">
        <f t="shared" si="0"/>
        <v>63.25</v>
      </c>
      <c r="Q47" s="32">
        <f t="shared" si="1"/>
        <v>-0.5</v>
      </c>
      <c r="R47" s="9">
        <f t="shared" si="2"/>
        <v>-15.705000000000002</v>
      </c>
      <c r="S47" s="10">
        <f t="shared" si="3"/>
        <v>47.545000000000002</v>
      </c>
      <c r="T47" s="11">
        <f t="shared" si="4"/>
        <v>0.35555555555555557</v>
      </c>
      <c r="U47" s="12">
        <f t="shared" si="5"/>
        <v>-0.24830039525691697</v>
      </c>
      <c r="V47">
        <f>COUNTIF($L$2:L47,1)</f>
        <v>16</v>
      </c>
      <c r="W47">
        <v>45</v>
      </c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</row>
    <row r="48" spans="1:245" ht="14.25" customHeight="1" x14ac:dyDescent="0.2">
      <c r="A48" s="3">
        <v>46</v>
      </c>
      <c r="B48" s="4">
        <v>43533</v>
      </c>
      <c r="C48" s="3" t="s">
        <v>151</v>
      </c>
      <c r="D48" s="3" t="s">
        <v>38</v>
      </c>
      <c r="E48" s="3">
        <v>1</v>
      </c>
      <c r="F48" s="3" t="s">
        <v>51</v>
      </c>
      <c r="G48" s="3" t="s">
        <v>25</v>
      </c>
      <c r="H48" s="3" t="s">
        <v>29</v>
      </c>
      <c r="I48" s="3" t="s">
        <v>14</v>
      </c>
      <c r="J48" s="5" t="s">
        <v>128</v>
      </c>
      <c r="K48" s="27"/>
      <c r="L48" s="6" t="s">
        <v>16</v>
      </c>
      <c r="M48" s="7">
        <v>2.06</v>
      </c>
      <c r="N48" s="7">
        <v>0.5</v>
      </c>
      <c r="O48" s="8" t="s">
        <v>15</v>
      </c>
      <c r="P48" s="7">
        <f t="shared" si="0"/>
        <v>63.75</v>
      </c>
      <c r="Q48" s="32">
        <f t="shared" si="1"/>
        <v>-0.5</v>
      </c>
      <c r="R48" s="9">
        <f t="shared" si="2"/>
        <v>-16.205000000000002</v>
      </c>
      <c r="S48" s="10">
        <f t="shared" si="3"/>
        <v>47.545000000000002</v>
      </c>
      <c r="T48" s="11">
        <f t="shared" si="4"/>
        <v>0.34782608695652173</v>
      </c>
      <c r="U48" s="12">
        <f t="shared" si="5"/>
        <v>-0.25419607843137254</v>
      </c>
      <c r="V48">
        <f>COUNTIF($L$2:L48,1)</f>
        <v>16</v>
      </c>
      <c r="W48">
        <v>46</v>
      </c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</row>
    <row r="49" spans="1:245" ht="15.75" customHeight="1" x14ac:dyDescent="0.2">
      <c r="A49" s="3">
        <v>47</v>
      </c>
      <c r="B49" s="4">
        <v>43533</v>
      </c>
      <c r="C49" s="3" t="s">
        <v>152</v>
      </c>
      <c r="D49" s="3" t="s">
        <v>153</v>
      </c>
      <c r="E49" s="3">
        <v>1</v>
      </c>
      <c r="F49" s="3" t="s">
        <v>154</v>
      </c>
      <c r="G49" s="3" t="s">
        <v>25</v>
      </c>
      <c r="H49" s="3" t="s">
        <v>29</v>
      </c>
      <c r="I49" s="3" t="s">
        <v>14</v>
      </c>
      <c r="J49" s="13" t="s">
        <v>155</v>
      </c>
      <c r="K49" s="27"/>
      <c r="L49" s="6" t="s">
        <v>17</v>
      </c>
      <c r="M49" s="7">
        <v>1.833</v>
      </c>
      <c r="N49" s="7">
        <v>1.5</v>
      </c>
      <c r="O49" s="8" t="s">
        <v>15</v>
      </c>
      <c r="P49" s="7">
        <f t="shared" si="0"/>
        <v>65.25</v>
      </c>
      <c r="Q49" s="31">
        <f t="shared" si="1"/>
        <v>1.2494999999999998</v>
      </c>
      <c r="R49" s="9">
        <f t="shared" si="2"/>
        <v>-14.955500000000002</v>
      </c>
      <c r="S49" s="10">
        <f t="shared" si="3"/>
        <v>50.294499999999999</v>
      </c>
      <c r="T49" s="11">
        <f t="shared" si="4"/>
        <v>0.36170212765957449</v>
      </c>
      <c r="U49" s="12">
        <f t="shared" si="5"/>
        <v>-0.22920306513409963</v>
      </c>
      <c r="V49">
        <f>COUNTIF($L$2:L49,1)</f>
        <v>17</v>
      </c>
      <c r="W49">
        <v>47</v>
      </c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</row>
    <row r="50" spans="1:245" ht="15" customHeight="1" x14ac:dyDescent="0.2">
      <c r="A50" s="3">
        <v>48</v>
      </c>
      <c r="B50" s="4">
        <v>43534</v>
      </c>
      <c r="C50" s="3" t="s">
        <v>156</v>
      </c>
      <c r="D50" s="3" t="s">
        <v>61</v>
      </c>
      <c r="E50" s="3">
        <v>1</v>
      </c>
      <c r="F50" s="3" t="s">
        <v>157</v>
      </c>
      <c r="G50" s="3" t="s">
        <v>25</v>
      </c>
      <c r="H50" s="3" t="s">
        <v>158</v>
      </c>
      <c r="I50" s="3" t="s">
        <v>14</v>
      </c>
      <c r="J50" s="5" t="s">
        <v>16</v>
      </c>
      <c r="K50" s="27" t="s">
        <v>159</v>
      </c>
      <c r="L50" s="6" t="s">
        <v>16</v>
      </c>
      <c r="M50" s="7">
        <v>1.85</v>
      </c>
      <c r="N50" s="7">
        <v>3</v>
      </c>
      <c r="O50" s="8" t="s">
        <v>15</v>
      </c>
      <c r="P50" s="7">
        <f t="shared" si="0"/>
        <v>68.25</v>
      </c>
      <c r="Q50" s="32">
        <f t="shared" si="1"/>
        <v>-3</v>
      </c>
      <c r="R50" s="9">
        <f t="shared" si="2"/>
        <v>-17.955500000000001</v>
      </c>
      <c r="S50" s="10">
        <f t="shared" si="3"/>
        <v>50.294499999999999</v>
      </c>
      <c r="T50" s="11">
        <f t="shared" si="4"/>
        <v>0.35416666666666669</v>
      </c>
      <c r="U50" s="12">
        <f t="shared" si="5"/>
        <v>-0.2630842490842491</v>
      </c>
      <c r="V50">
        <f>COUNTIF($L$2:L50,1)</f>
        <v>17</v>
      </c>
      <c r="W50">
        <v>48</v>
      </c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</row>
    <row r="51" spans="1:245" ht="25.5" x14ac:dyDescent="0.2">
      <c r="A51" s="3">
        <v>49</v>
      </c>
      <c r="B51" s="4">
        <v>43534</v>
      </c>
      <c r="C51" s="3" t="s">
        <v>160</v>
      </c>
      <c r="D51" s="3" t="s">
        <v>38</v>
      </c>
      <c r="E51" s="3">
        <v>2</v>
      </c>
      <c r="F51" s="3" t="s">
        <v>161</v>
      </c>
      <c r="G51" s="3" t="s">
        <v>25</v>
      </c>
      <c r="H51" s="3" t="s">
        <v>47</v>
      </c>
      <c r="I51" s="3" t="s">
        <v>14</v>
      </c>
      <c r="J51" s="13" t="s">
        <v>162</v>
      </c>
      <c r="K51" s="27"/>
      <c r="L51" s="6" t="s">
        <v>16</v>
      </c>
      <c r="M51" s="7">
        <v>2.75</v>
      </c>
      <c r="N51" s="7">
        <v>1</v>
      </c>
      <c r="O51" s="8" t="s">
        <v>23</v>
      </c>
      <c r="P51" s="7">
        <f t="shared" si="0"/>
        <v>69.25</v>
      </c>
      <c r="Q51" s="32">
        <f t="shared" si="1"/>
        <v>-1</v>
      </c>
      <c r="R51" s="9">
        <f t="shared" si="2"/>
        <v>-18.955500000000001</v>
      </c>
      <c r="S51" s="10">
        <f t="shared" si="3"/>
        <v>50.294499999999999</v>
      </c>
      <c r="T51" s="11">
        <f t="shared" si="4"/>
        <v>0.34693877551020408</v>
      </c>
      <c r="U51" s="12">
        <f t="shared" si="5"/>
        <v>-0.27372563176895309</v>
      </c>
      <c r="V51">
        <f>COUNTIF($L$2:L51,1)</f>
        <v>17</v>
      </c>
      <c r="W51">
        <v>49</v>
      </c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</row>
    <row r="52" spans="1:245" ht="13.5" customHeight="1" x14ac:dyDescent="0.2">
      <c r="A52" s="3">
        <v>50</v>
      </c>
      <c r="B52" s="4">
        <v>43534</v>
      </c>
      <c r="C52" s="3" t="s">
        <v>163</v>
      </c>
      <c r="D52" s="3" t="s">
        <v>61</v>
      </c>
      <c r="E52" s="3">
        <v>1</v>
      </c>
      <c r="F52" s="3" t="s">
        <v>164</v>
      </c>
      <c r="G52" s="3" t="s">
        <v>25</v>
      </c>
      <c r="H52" s="3" t="s">
        <v>26</v>
      </c>
      <c r="I52" s="3" t="s">
        <v>31</v>
      </c>
      <c r="J52" s="5" t="s">
        <v>15</v>
      </c>
      <c r="K52" s="27"/>
      <c r="L52" s="6" t="s">
        <v>16</v>
      </c>
      <c r="M52" s="7">
        <v>3.5</v>
      </c>
      <c r="N52" s="7">
        <v>1</v>
      </c>
      <c r="O52" s="8" t="s">
        <v>23</v>
      </c>
      <c r="P52" s="7">
        <f t="shared" si="0"/>
        <v>70.25</v>
      </c>
      <c r="Q52" s="32">
        <f t="shared" si="1"/>
        <v>-1</v>
      </c>
      <c r="R52" s="28">
        <f t="shared" si="2"/>
        <v>-19.955500000000001</v>
      </c>
      <c r="S52" s="29">
        <f t="shared" si="3"/>
        <v>50.294499999999999</v>
      </c>
      <c r="T52" s="30">
        <f t="shared" si="4"/>
        <v>0.34</v>
      </c>
      <c r="U52" s="12">
        <f t="shared" si="5"/>
        <v>-0.28406405693950176</v>
      </c>
      <c r="V52">
        <f>COUNTIF($L$2:L52,1)</f>
        <v>17</v>
      </c>
      <c r="W52">
        <v>50</v>
      </c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</row>
    <row r="53" spans="1:245" ht="14.25" customHeight="1" x14ac:dyDescent="0.2">
      <c r="A53" s="3">
        <v>51</v>
      </c>
      <c r="B53" s="4">
        <v>43537</v>
      </c>
      <c r="C53" s="3" t="s">
        <v>165</v>
      </c>
      <c r="D53" s="3" t="s">
        <v>30</v>
      </c>
      <c r="E53" s="3">
        <v>1</v>
      </c>
      <c r="F53" s="3">
        <v>2</v>
      </c>
      <c r="G53" s="3" t="s">
        <v>25</v>
      </c>
      <c r="H53" s="3" t="s">
        <v>29</v>
      </c>
      <c r="I53" s="3" t="s">
        <v>14</v>
      </c>
      <c r="J53" s="13" t="s">
        <v>166</v>
      </c>
      <c r="K53" s="27"/>
      <c r="L53" s="6" t="s">
        <v>17</v>
      </c>
      <c r="M53" s="7">
        <v>3.85</v>
      </c>
      <c r="N53" s="7">
        <v>1</v>
      </c>
      <c r="O53" s="8" t="s">
        <v>15</v>
      </c>
      <c r="P53" s="7">
        <f t="shared" si="0"/>
        <v>71.25</v>
      </c>
      <c r="Q53" s="31">
        <f t="shared" si="1"/>
        <v>2.85</v>
      </c>
      <c r="R53" s="9">
        <f t="shared" si="2"/>
        <v>-17.105499999999999</v>
      </c>
      <c r="S53" s="10">
        <f t="shared" si="3"/>
        <v>54.144500000000001</v>
      </c>
      <c r="T53" s="11">
        <f t="shared" si="4"/>
        <v>0.35294117647058826</v>
      </c>
      <c r="U53" s="12">
        <f t="shared" si="5"/>
        <v>-0.24007719298245614</v>
      </c>
      <c r="V53">
        <f>COUNTIF($L$2:L53,1)</f>
        <v>18</v>
      </c>
      <c r="W53">
        <v>51</v>
      </c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</row>
    <row r="54" spans="1:245" ht="15" customHeight="1" x14ac:dyDescent="0.2">
      <c r="A54" s="3">
        <v>52</v>
      </c>
      <c r="B54" s="4">
        <v>43537</v>
      </c>
      <c r="C54" s="3" t="s">
        <v>165</v>
      </c>
      <c r="D54" s="3" t="s">
        <v>30</v>
      </c>
      <c r="E54" s="3">
        <v>1</v>
      </c>
      <c r="F54" s="3" t="s">
        <v>40</v>
      </c>
      <c r="G54" s="3" t="s">
        <v>25</v>
      </c>
      <c r="H54" s="3" t="s">
        <v>29</v>
      </c>
      <c r="I54" s="3" t="s">
        <v>14</v>
      </c>
      <c r="J54" s="5" t="s">
        <v>166</v>
      </c>
      <c r="K54" s="27"/>
      <c r="L54" s="6" t="s">
        <v>16</v>
      </c>
      <c r="M54" s="7">
        <v>12.5</v>
      </c>
      <c r="N54" s="7">
        <v>0.2</v>
      </c>
      <c r="O54" s="8" t="s">
        <v>15</v>
      </c>
      <c r="P54" s="7">
        <f t="shared" si="0"/>
        <v>71.45</v>
      </c>
      <c r="Q54" s="32">
        <f t="shared" si="1"/>
        <v>-0.2</v>
      </c>
      <c r="R54" s="9">
        <f t="shared" si="2"/>
        <v>-17.305499999999999</v>
      </c>
      <c r="S54" s="10">
        <f t="shared" si="3"/>
        <v>54.144500000000008</v>
      </c>
      <c r="T54" s="11">
        <f t="shared" si="4"/>
        <v>0.34615384615384615</v>
      </c>
      <c r="U54" s="12">
        <f t="shared" si="5"/>
        <v>-0.24220433869839039</v>
      </c>
      <c r="V54">
        <f>COUNTIF($L$2:L54,1)</f>
        <v>18</v>
      </c>
      <c r="W54">
        <v>52</v>
      </c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</row>
    <row r="55" spans="1:245" ht="15" customHeight="1" x14ac:dyDescent="0.2">
      <c r="A55" s="3">
        <v>53</v>
      </c>
      <c r="B55" s="4">
        <v>43537</v>
      </c>
      <c r="C55" s="3" t="s">
        <v>165</v>
      </c>
      <c r="D55" s="3" t="s">
        <v>61</v>
      </c>
      <c r="E55" s="3">
        <v>1</v>
      </c>
      <c r="F55" s="3" t="s">
        <v>167</v>
      </c>
      <c r="G55" s="3" t="s">
        <v>41</v>
      </c>
      <c r="H55" s="3" t="s">
        <v>27</v>
      </c>
      <c r="I55" s="3" t="s">
        <v>14</v>
      </c>
      <c r="J55" s="5" t="s">
        <v>15</v>
      </c>
      <c r="K55" s="27"/>
      <c r="L55" s="6" t="s">
        <v>16</v>
      </c>
      <c r="M55" s="7">
        <v>3.3</v>
      </c>
      <c r="N55" s="7">
        <v>1</v>
      </c>
      <c r="O55" s="8" t="s">
        <v>15</v>
      </c>
      <c r="P55" s="7">
        <f t="shared" si="0"/>
        <v>72.45</v>
      </c>
      <c r="Q55" s="32">
        <f t="shared" si="1"/>
        <v>-1</v>
      </c>
      <c r="R55" s="9">
        <f t="shared" si="2"/>
        <v>-18.305499999999999</v>
      </c>
      <c r="S55" s="10">
        <f t="shared" si="3"/>
        <v>54.144500000000008</v>
      </c>
      <c r="T55" s="11">
        <f t="shared" si="4"/>
        <v>0.33962264150943394</v>
      </c>
      <c r="U55" s="12">
        <f t="shared" si="5"/>
        <v>-0.25266390614216694</v>
      </c>
      <c r="V55">
        <f>COUNTIF($L$2:L55,1)</f>
        <v>18</v>
      </c>
      <c r="W55">
        <v>53</v>
      </c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</row>
    <row r="56" spans="1:245" ht="15" customHeight="1" x14ac:dyDescent="0.2">
      <c r="A56" s="3">
        <v>54</v>
      </c>
      <c r="B56" s="4">
        <v>43537</v>
      </c>
      <c r="C56" s="3" t="s">
        <v>165</v>
      </c>
      <c r="D56" s="3" t="s">
        <v>61</v>
      </c>
      <c r="E56" s="3">
        <v>1</v>
      </c>
      <c r="F56" s="3" t="s">
        <v>168</v>
      </c>
      <c r="G56" s="3" t="s">
        <v>41</v>
      </c>
      <c r="H56" s="3" t="s">
        <v>27</v>
      </c>
      <c r="I56" s="3" t="s">
        <v>14</v>
      </c>
      <c r="J56" s="5" t="s">
        <v>15</v>
      </c>
      <c r="K56" s="27"/>
      <c r="L56" s="6" t="s">
        <v>16</v>
      </c>
      <c r="M56" s="7">
        <v>3.24</v>
      </c>
      <c r="N56" s="7">
        <v>1</v>
      </c>
      <c r="O56" s="8" t="s">
        <v>15</v>
      </c>
      <c r="P56" s="7">
        <f t="shared" si="0"/>
        <v>73.45</v>
      </c>
      <c r="Q56" s="32">
        <f t="shared" si="1"/>
        <v>-1</v>
      </c>
      <c r="R56" s="9">
        <f t="shared" si="2"/>
        <v>-19.305499999999999</v>
      </c>
      <c r="S56" s="10">
        <f t="shared" si="3"/>
        <v>54.144500000000008</v>
      </c>
      <c r="T56" s="11">
        <f t="shared" si="4"/>
        <v>0.33333333333333331</v>
      </c>
      <c r="U56" s="12">
        <f t="shared" si="5"/>
        <v>-0.26283866575901965</v>
      </c>
      <c r="V56">
        <f>COUNTIF($L$2:L56,1)</f>
        <v>18</v>
      </c>
      <c r="W56">
        <v>54</v>
      </c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</row>
    <row r="57" spans="1:245" ht="25.5" x14ac:dyDescent="0.2">
      <c r="A57" s="3">
        <v>55</v>
      </c>
      <c r="B57" s="4">
        <v>43538</v>
      </c>
      <c r="C57" s="3" t="s">
        <v>169</v>
      </c>
      <c r="D57" s="3" t="s">
        <v>30</v>
      </c>
      <c r="E57" s="3">
        <v>2</v>
      </c>
      <c r="F57" s="3" t="s">
        <v>170</v>
      </c>
      <c r="G57" s="3" t="s">
        <v>25</v>
      </c>
      <c r="H57" s="3" t="s">
        <v>158</v>
      </c>
      <c r="I57" s="3" t="s">
        <v>31</v>
      </c>
      <c r="J57" s="13" t="s">
        <v>171</v>
      </c>
      <c r="K57" s="27" t="s">
        <v>331</v>
      </c>
      <c r="L57" s="6" t="s">
        <v>16</v>
      </c>
      <c r="M57" s="7">
        <v>2.012</v>
      </c>
      <c r="N57" s="7">
        <v>2</v>
      </c>
      <c r="O57" s="8" t="s">
        <v>15</v>
      </c>
      <c r="P57" s="7">
        <f t="shared" si="0"/>
        <v>75.45</v>
      </c>
      <c r="Q57" s="32">
        <f t="shared" si="1"/>
        <v>-2</v>
      </c>
      <c r="R57" s="9">
        <f t="shared" si="2"/>
        <v>-21.305499999999999</v>
      </c>
      <c r="S57" s="10">
        <f t="shared" si="3"/>
        <v>54.144500000000008</v>
      </c>
      <c r="T57" s="11">
        <f t="shared" si="4"/>
        <v>0.32727272727272727</v>
      </c>
      <c r="U57" s="12">
        <f t="shared" si="5"/>
        <v>-0.28237905897945653</v>
      </c>
      <c r="V57">
        <f>COUNTIF($L$2:L57,1)</f>
        <v>18</v>
      </c>
      <c r="W57">
        <v>55</v>
      </c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</row>
    <row r="58" spans="1:245" ht="12.75" x14ac:dyDescent="0.2">
      <c r="A58" s="3">
        <v>56</v>
      </c>
      <c r="B58" s="4">
        <v>43538</v>
      </c>
      <c r="C58" s="3" t="s">
        <v>172</v>
      </c>
      <c r="D58" s="3" t="s">
        <v>30</v>
      </c>
      <c r="E58" s="3">
        <v>1</v>
      </c>
      <c r="F58" s="3" t="s">
        <v>173</v>
      </c>
      <c r="G58" s="3" t="s">
        <v>25</v>
      </c>
      <c r="H58" s="3" t="s">
        <v>26</v>
      </c>
      <c r="I58" s="3" t="s">
        <v>31</v>
      </c>
      <c r="J58" s="5" t="s">
        <v>37</v>
      </c>
      <c r="K58" s="27"/>
      <c r="L58" s="6" t="s">
        <v>16</v>
      </c>
      <c r="M58" s="7">
        <v>3.8</v>
      </c>
      <c r="N58" s="7">
        <v>1</v>
      </c>
      <c r="O58" s="8" t="s">
        <v>23</v>
      </c>
      <c r="P58" s="7">
        <f t="shared" si="0"/>
        <v>76.45</v>
      </c>
      <c r="Q58" s="32">
        <f t="shared" si="1"/>
        <v>-1</v>
      </c>
      <c r="R58" s="9">
        <f t="shared" si="2"/>
        <v>-22.305499999999999</v>
      </c>
      <c r="S58" s="10">
        <f t="shared" si="3"/>
        <v>54.144500000000008</v>
      </c>
      <c r="T58" s="11">
        <f t="shared" si="4"/>
        <v>0.32142857142857145</v>
      </c>
      <c r="U58" s="12">
        <f t="shared" si="5"/>
        <v>-0.29176586003924126</v>
      </c>
      <c r="V58">
        <f>COUNTIF($L$2:L58,1)</f>
        <v>18</v>
      </c>
      <c r="W58">
        <v>56</v>
      </c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</row>
    <row r="59" spans="1:245" ht="15.75" customHeight="1" x14ac:dyDescent="0.2">
      <c r="A59" s="3">
        <v>57</v>
      </c>
      <c r="B59" s="4">
        <v>43539</v>
      </c>
      <c r="C59" s="3" t="s">
        <v>174</v>
      </c>
      <c r="D59" s="3" t="s">
        <v>38</v>
      </c>
      <c r="E59" s="3">
        <v>1</v>
      </c>
      <c r="F59" s="3" t="s">
        <v>175</v>
      </c>
      <c r="G59" s="3" t="s">
        <v>25</v>
      </c>
      <c r="H59" s="3" t="s">
        <v>26</v>
      </c>
      <c r="I59" s="3" t="s">
        <v>14</v>
      </c>
      <c r="J59" s="13" t="s">
        <v>176</v>
      </c>
      <c r="K59" s="27"/>
      <c r="L59" s="6" t="s">
        <v>17</v>
      </c>
      <c r="M59" s="7">
        <v>1.9</v>
      </c>
      <c r="N59" s="7">
        <v>1.5</v>
      </c>
      <c r="O59" s="8" t="s">
        <v>23</v>
      </c>
      <c r="P59" s="7">
        <f t="shared" si="0"/>
        <v>77.95</v>
      </c>
      <c r="Q59" s="31">
        <f t="shared" si="1"/>
        <v>1.2074999999999996</v>
      </c>
      <c r="R59" s="9">
        <f t="shared" si="2"/>
        <v>-21.097999999999999</v>
      </c>
      <c r="S59" s="10">
        <f t="shared" si="3"/>
        <v>56.852000000000004</v>
      </c>
      <c r="T59" s="11">
        <f t="shared" si="4"/>
        <v>0.33333333333333331</v>
      </c>
      <c r="U59" s="12">
        <f t="shared" si="5"/>
        <v>-0.27066067992302756</v>
      </c>
      <c r="V59">
        <f>COUNTIF($L$2:L59,1)</f>
        <v>19</v>
      </c>
      <c r="W59">
        <v>57</v>
      </c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</row>
    <row r="60" spans="1:245" ht="15.75" customHeight="1" x14ac:dyDescent="0.2">
      <c r="A60" s="3">
        <v>58</v>
      </c>
      <c r="B60" s="4">
        <v>43539</v>
      </c>
      <c r="C60" s="3" t="s">
        <v>174</v>
      </c>
      <c r="D60" s="3" t="s">
        <v>38</v>
      </c>
      <c r="E60" s="3">
        <v>1</v>
      </c>
      <c r="F60" s="3" t="s">
        <v>177</v>
      </c>
      <c r="G60" s="3" t="s">
        <v>28</v>
      </c>
      <c r="H60" s="3" t="s">
        <v>27</v>
      </c>
      <c r="I60" s="3" t="s">
        <v>31</v>
      </c>
      <c r="J60" s="13" t="s">
        <v>176</v>
      </c>
      <c r="K60" s="27"/>
      <c r="L60" s="6" t="s">
        <v>17</v>
      </c>
      <c r="M60" s="7">
        <v>2.06</v>
      </c>
      <c r="N60" s="7">
        <v>1</v>
      </c>
      <c r="O60" s="8" t="s">
        <v>15</v>
      </c>
      <c r="P60" s="7">
        <f t="shared" si="0"/>
        <v>78.95</v>
      </c>
      <c r="Q60" s="31">
        <f t="shared" si="1"/>
        <v>1.06</v>
      </c>
      <c r="R60" s="9">
        <f t="shared" si="2"/>
        <v>-20.038</v>
      </c>
      <c r="S60" s="10">
        <f t="shared" si="3"/>
        <v>58.912000000000006</v>
      </c>
      <c r="T60" s="11">
        <f t="shared" si="4"/>
        <v>0.34482758620689657</v>
      </c>
      <c r="U60" s="12">
        <f t="shared" si="5"/>
        <v>-0.25380620645978463</v>
      </c>
      <c r="V60">
        <f>COUNTIF($L$2:L60,1)</f>
        <v>20</v>
      </c>
      <c r="W60">
        <v>58</v>
      </c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</row>
    <row r="61" spans="1:245" ht="25.5" x14ac:dyDescent="0.2">
      <c r="A61" s="3">
        <v>59</v>
      </c>
      <c r="B61" s="4">
        <v>43539</v>
      </c>
      <c r="C61" s="3" t="s">
        <v>178</v>
      </c>
      <c r="D61" s="3" t="s">
        <v>30</v>
      </c>
      <c r="E61" s="3">
        <v>2</v>
      </c>
      <c r="F61" s="3" t="s">
        <v>179</v>
      </c>
      <c r="G61" s="3" t="s">
        <v>25</v>
      </c>
      <c r="H61" s="3" t="s">
        <v>158</v>
      </c>
      <c r="I61" s="3" t="s">
        <v>14</v>
      </c>
      <c r="J61" s="34" t="s">
        <v>180</v>
      </c>
      <c r="K61" s="27"/>
      <c r="L61" s="6" t="s">
        <v>17</v>
      </c>
      <c r="M61" s="7">
        <v>1</v>
      </c>
      <c r="N61" s="7">
        <v>2</v>
      </c>
      <c r="O61" s="8" t="s">
        <v>15</v>
      </c>
      <c r="P61" s="7">
        <f t="shared" si="0"/>
        <v>80.95</v>
      </c>
      <c r="Q61" s="35">
        <f t="shared" si="1"/>
        <v>0</v>
      </c>
      <c r="R61" s="9">
        <f t="shared" si="2"/>
        <v>-20.038</v>
      </c>
      <c r="S61" s="10">
        <f t="shared" si="3"/>
        <v>60.912000000000006</v>
      </c>
      <c r="T61" s="11">
        <f t="shared" si="4"/>
        <v>0.3559322033898305</v>
      </c>
      <c r="U61" s="12">
        <f t="shared" si="5"/>
        <v>-0.2475355157504632</v>
      </c>
      <c r="V61">
        <f>COUNTIF($L$2:L61,1)</f>
        <v>21</v>
      </c>
      <c r="W61">
        <v>59</v>
      </c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</row>
    <row r="62" spans="1:245" ht="15.75" customHeight="1" x14ac:dyDescent="0.2">
      <c r="A62" s="3">
        <v>60</v>
      </c>
      <c r="B62" s="4">
        <v>43539</v>
      </c>
      <c r="C62" s="3" t="s">
        <v>181</v>
      </c>
      <c r="D62" s="3" t="s">
        <v>153</v>
      </c>
      <c r="E62" s="3">
        <v>1</v>
      </c>
      <c r="F62" s="3" t="s">
        <v>182</v>
      </c>
      <c r="G62" s="3" t="s">
        <v>28</v>
      </c>
      <c r="H62" s="3" t="s">
        <v>27</v>
      </c>
      <c r="I62" s="3" t="s">
        <v>14</v>
      </c>
      <c r="J62" s="5" t="s">
        <v>183</v>
      </c>
      <c r="K62" s="27"/>
      <c r="L62" s="6" t="s">
        <v>16</v>
      </c>
      <c r="M62" s="7">
        <v>1.86</v>
      </c>
      <c r="N62" s="7">
        <v>1.5</v>
      </c>
      <c r="O62" s="8" t="s">
        <v>15</v>
      </c>
      <c r="P62" s="7">
        <f t="shared" si="0"/>
        <v>82.45</v>
      </c>
      <c r="Q62" s="32">
        <f t="shared" si="1"/>
        <v>-1.5</v>
      </c>
      <c r="R62" s="9">
        <f t="shared" si="2"/>
        <v>-21.538</v>
      </c>
      <c r="S62" s="10">
        <f t="shared" si="3"/>
        <v>60.912000000000006</v>
      </c>
      <c r="T62" s="11">
        <f t="shared" si="4"/>
        <v>0.35</v>
      </c>
      <c r="U62" s="12">
        <f t="shared" si="5"/>
        <v>-0.26122498483929651</v>
      </c>
      <c r="V62">
        <f>COUNTIF($L$2:L62,1)</f>
        <v>21</v>
      </c>
      <c r="W62">
        <v>60</v>
      </c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</row>
    <row r="63" spans="1:245" ht="16.5" customHeight="1" x14ac:dyDescent="0.2">
      <c r="A63" s="3">
        <v>61</v>
      </c>
      <c r="B63" s="4">
        <v>43539</v>
      </c>
      <c r="C63" s="3" t="s">
        <v>184</v>
      </c>
      <c r="D63" s="3" t="s">
        <v>153</v>
      </c>
      <c r="E63" s="3">
        <v>1</v>
      </c>
      <c r="F63" s="3" t="s">
        <v>185</v>
      </c>
      <c r="G63" s="3" t="s">
        <v>25</v>
      </c>
      <c r="H63" s="3" t="s">
        <v>29</v>
      </c>
      <c r="I63" s="3" t="s">
        <v>14</v>
      </c>
      <c r="J63" s="5" t="s">
        <v>186</v>
      </c>
      <c r="K63" s="27"/>
      <c r="L63" s="6" t="s">
        <v>16</v>
      </c>
      <c r="M63" s="7">
        <v>1.806</v>
      </c>
      <c r="N63" s="7">
        <v>1.5</v>
      </c>
      <c r="O63" s="8" t="s">
        <v>15</v>
      </c>
      <c r="P63" s="7">
        <f t="shared" si="0"/>
        <v>83.95</v>
      </c>
      <c r="Q63" s="32">
        <f t="shared" si="1"/>
        <v>-1.5</v>
      </c>
      <c r="R63" s="9">
        <f t="shared" si="2"/>
        <v>-23.038</v>
      </c>
      <c r="S63" s="10">
        <f t="shared" si="3"/>
        <v>60.912000000000006</v>
      </c>
      <c r="T63" s="11">
        <f t="shared" si="4"/>
        <v>0.34426229508196721</v>
      </c>
      <c r="U63" s="12">
        <f t="shared" si="5"/>
        <v>-0.27442525312686117</v>
      </c>
      <c r="V63">
        <f>COUNTIF($L$2:L63,1)</f>
        <v>21</v>
      </c>
      <c r="W63">
        <v>61</v>
      </c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</row>
    <row r="64" spans="1:245" ht="15" customHeight="1" x14ac:dyDescent="0.2">
      <c r="A64" s="3">
        <v>62</v>
      </c>
      <c r="B64" s="4">
        <v>43540</v>
      </c>
      <c r="C64" s="3" t="s">
        <v>187</v>
      </c>
      <c r="D64" s="3" t="s">
        <v>61</v>
      </c>
      <c r="E64" s="3">
        <v>1</v>
      </c>
      <c r="F64" s="3" t="s">
        <v>75</v>
      </c>
      <c r="G64" s="3" t="s">
        <v>28</v>
      </c>
      <c r="H64" s="3" t="s">
        <v>27</v>
      </c>
      <c r="I64" s="3" t="s">
        <v>14</v>
      </c>
      <c r="J64" s="13" t="s">
        <v>188</v>
      </c>
      <c r="K64" s="27"/>
      <c r="L64" s="6" t="s">
        <v>17</v>
      </c>
      <c r="M64" s="7">
        <v>1.77</v>
      </c>
      <c r="N64" s="7">
        <v>3</v>
      </c>
      <c r="O64" s="8" t="s">
        <v>15</v>
      </c>
      <c r="P64" s="7">
        <f t="shared" si="0"/>
        <v>86.95</v>
      </c>
      <c r="Q64" s="31">
        <f t="shared" si="1"/>
        <v>2.3100000000000005</v>
      </c>
      <c r="R64" s="9">
        <f t="shared" si="2"/>
        <v>-20.728000000000002</v>
      </c>
      <c r="S64" s="10">
        <f t="shared" si="3"/>
        <v>66.222000000000008</v>
      </c>
      <c r="T64" s="11">
        <f t="shared" si="4"/>
        <v>0.35483870967741937</v>
      </c>
      <c r="U64" s="12">
        <f t="shared" si="5"/>
        <v>-0.23838987924094299</v>
      </c>
      <c r="V64">
        <f>COUNTIF($L$2:L64,1)</f>
        <v>22</v>
      </c>
      <c r="W64">
        <v>62</v>
      </c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</row>
    <row r="65" spans="1:245" ht="38.25" x14ac:dyDescent="0.2">
      <c r="A65" s="3">
        <v>63</v>
      </c>
      <c r="B65" s="4">
        <v>43540</v>
      </c>
      <c r="C65" s="3" t="s">
        <v>189</v>
      </c>
      <c r="D65" s="3" t="s">
        <v>38</v>
      </c>
      <c r="E65" s="3">
        <v>3</v>
      </c>
      <c r="F65" s="3" t="s">
        <v>145</v>
      </c>
      <c r="G65" s="3" t="s">
        <v>41</v>
      </c>
      <c r="H65" s="3" t="s">
        <v>47</v>
      </c>
      <c r="I65" s="3" t="s">
        <v>14</v>
      </c>
      <c r="J65" s="13" t="s">
        <v>190</v>
      </c>
      <c r="K65" s="27"/>
      <c r="L65" s="6" t="s">
        <v>17</v>
      </c>
      <c r="M65" s="7">
        <v>1.98</v>
      </c>
      <c r="N65" s="7">
        <v>2.5</v>
      </c>
      <c r="O65" s="8" t="s">
        <v>23</v>
      </c>
      <c r="P65" s="7">
        <f t="shared" si="0"/>
        <v>89.45</v>
      </c>
      <c r="Q65" s="31">
        <f t="shared" si="1"/>
        <v>2.2024999999999997</v>
      </c>
      <c r="R65" s="9">
        <f t="shared" si="2"/>
        <v>-18.525500000000001</v>
      </c>
      <c r="S65" s="10">
        <f t="shared" si="3"/>
        <v>70.924499999999995</v>
      </c>
      <c r="T65" s="11">
        <f t="shared" si="4"/>
        <v>0.36507936507936506</v>
      </c>
      <c r="U65" s="12">
        <f t="shared" si="5"/>
        <v>-0.20710452766908896</v>
      </c>
      <c r="V65">
        <f>COUNTIF($L$2:L65,1)</f>
        <v>23</v>
      </c>
      <c r="W65">
        <v>63</v>
      </c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</row>
    <row r="66" spans="1:245" ht="17.25" customHeight="1" x14ac:dyDescent="0.2">
      <c r="A66" s="3">
        <v>64</v>
      </c>
      <c r="B66" s="4">
        <v>43540</v>
      </c>
      <c r="C66" s="3" t="s">
        <v>191</v>
      </c>
      <c r="D66" s="3" t="s">
        <v>38</v>
      </c>
      <c r="E66" s="3">
        <v>1</v>
      </c>
      <c r="F66" s="3">
        <v>1</v>
      </c>
      <c r="G66" s="3" t="s">
        <v>25</v>
      </c>
      <c r="H66" s="3" t="s">
        <v>29</v>
      </c>
      <c r="I66" s="3" t="s">
        <v>14</v>
      </c>
      <c r="J66" s="5" t="s">
        <v>192</v>
      </c>
      <c r="K66" s="27"/>
      <c r="L66" s="6" t="s">
        <v>16</v>
      </c>
      <c r="M66" s="7">
        <v>1.99</v>
      </c>
      <c r="N66" s="7">
        <v>1</v>
      </c>
      <c r="O66" s="8" t="s">
        <v>15</v>
      </c>
      <c r="P66" s="7">
        <f t="shared" si="0"/>
        <v>90.45</v>
      </c>
      <c r="Q66" s="32">
        <f t="shared" si="1"/>
        <v>-1</v>
      </c>
      <c r="R66" s="9">
        <f t="shared" si="2"/>
        <v>-19.525500000000001</v>
      </c>
      <c r="S66" s="10">
        <f t="shared" si="3"/>
        <v>70.924499999999995</v>
      </c>
      <c r="T66" s="11">
        <f t="shared" si="4"/>
        <v>0.359375</v>
      </c>
      <c r="U66" s="12">
        <f t="shared" si="5"/>
        <v>-0.21587064676616924</v>
      </c>
      <c r="V66">
        <f>COUNTIF($L$2:L66,1)</f>
        <v>23</v>
      </c>
      <c r="W66">
        <v>64</v>
      </c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</row>
    <row r="67" spans="1:245" ht="25.5" x14ac:dyDescent="0.2">
      <c r="A67" s="3">
        <v>65</v>
      </c>
      <c r="B67" s="4">
        <v>43540</v>
      </c>
      <c r="C67" s="3" t="s">
        <v>193</v>
      </c>
      <c r="D67" s="3" t="s">
        <v>38</v>
      </c>
      <c r="E67" s="3">
        <v>2</v>
      </c>
      <c r="F67" s="3" t="s">
        <v>44</v>
      </c>
      <c r="G67" s="3" t="s">
        <v>41</v>
      </c>
      <c r="H67" s="3" t="s">
        <v>47</v>
      </c>
      <c r="I67" s="3" t="s">
        <v>14</v>
      </c>
      <c r="J67" s="13" t="s">
        <v>194</v>
      </c>
      <c r="K67" s="27"/>
      <c r="L67" s="6" t="s">
        <v>17</v>
      </c>
      <c r="M67" s="7">
        <v>2.75</v>
      </c>
      <c r="N67" s="7">
        <v>1</v>
      </c>
      <c r="O67" s="8" t="s">
        <v>23</v>
      </c>
      <c r="P67" s="7">
        <f t="shared" si="0"/>
        <v>91.45</v>
      </c>
      <c r="Q67" s="31">
        <f t="shared" si="1"/>
        <v>1.6124999999999998</v>
      </c>
      <c r="R67" s="9">
        <f t="shared" si="2"/>
        <v>-17.913</v>
      </c>
      <c r="S67" s="10">
        <f t="shared" si="3"/>
        <v>73.537000000000006</v>
      </c>
      <c r="T67" s="11">
        <f t="shared" si="4"/>
        <v>0.36923076923076925</v>
      </c>
      <c r="U67" s="12">
        <f t="shared" si="5"/>
        <v>-0.19587752870420991</v>
      </c>
      <c r="V67">
        <f>COUNTIF($L$2:L67,1)</f>
        <v>24</v>
      </c>
      <c r="W67">
        <v>65</v>
      </c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</row>
    <row r="68" spans="1:245" ht="25.5" x14ac:dyDescent="0.2">
      <c r="A68" s="3">
        <v>66</v>
      </c>
      <c r="B68" s="4">
        <v>43540</v>
      </c>
      <c r="C68" s="3" t="s">
        <v>195</v>
      </c>
      <c r="D68" s="3" t="s">
        <v>38</v>
      </c>
      <c r="E68" s="3">
        <v>2</v>
      </c>
      <c r="F68" s="3" t="s">
        <v>161</v>
      </c>
      <c r="G68" s="3" t="s">
        <v>25</v>
      </c>
      <c r="H68" s="3" t="s">
        <v>47</v>
      </c>
      <c r="I68" s="3" t="s">
        <v>14</v>
      </c>
      <c r="J68" s="5" t="s">
        <v>196</v>
      </c>
      <c r="K68" s="27"/>
      <c r="L68" s="6" t="s">
        <v>16</v>
      </c>
      <c r="M68" s="7">
        <v>2.25</v>
      </c>
      <c r="N68" s="7">
        <v>1</v>
      </c>
      <c r="O68" s="8" t="s">
        <v>23</v>
      </c>
      <c r="P68" s="7">
        <f t="shared" si="0"/>
        <v>92.45</v>
      </c>
      <c r="Q68" s="32">
        <f t="shared" si="1"/>
        <v>-1</v>
      </c>
      <c r="R68" s="9">
        <f t="shared" si="2"/>
        <v>-18.913</v>
      </c>
      <c r="S68" s="10">
        <f t="shared" si="3"/>
        <v>73.537000000000006</v>
      </c>
      <c r="T68" s="11">
        <f t="shared" si="4"/>
        <v>0.36363636363636365</v>
      </c>
      <c r="U68" s="12">
        <f t="shared" si="5"/>
        <v>-0.20457544618712814</v>
      </c>
      <c r="V68">
        <f>COUNTIF($L$2:L68,1)</f>
        <v>24</v>
      </c>
      <c r="W68">
        <v>66</v>
      </c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</row>
    <row r="69" spans="1:245" ht="14.25" customHeight="1" x14ac:dyDescent="0.2">
      <c r="A69" s="3">
        <v>67</v>
      </c>
      <c r="B69" s="4">
        <v>43540</v>
      </c>
      <c r="C69" s="3" t="s">
        <v>197</v>
      </c>
      <c r="D69" s="3" t="s">
        <v>38</v>
      </c>
      <c r="E69" s="3">
        <v>1</v>
      </c>
      <c r="F69" s="3" t="s">
        <v>198</v>
      </c>
      <c r="G69" s="3" t="s">
        <v>41</v>
      </c>
      <c r="H69" s="3" t="s">
        <v>199</v>
      </c>
      <c r="I69" s="3" t="s">
        <v>14</v>
      </c>
      <c r="J69" s="13" t="s">
        <v>200</v>
      </c>
      <c r="K69" s="27"/>
      <c r="L69" s="6" t="s">
        <v>17</v>
      </c>
      <c r="M69" s="7">
        <v>1.94</v>
      </c>
      <c r="N69" s="7">
        <v>1.5</v>
      </c>
      <c r="O69" s="8" t="s">
        <v>15</v>
      </c>
      <c r="P69" s="7">
        <f t="shared" si="0"/>
        <v>93.95</v>
      </c>
      <c r="Q69" s="31">
        <f t="shared" si="1"/>
        <v>1.4100000000000001</v>
      </c>
      <c r="R69" s="9">
        <f t="shared" si="2"/>
        <v>-17.503</v>
      </c>
      <c r="S69" s="10">
        <f t="shared" si="3"/>
        <v>76.447000000000003</v>
      </c>
      <c r="T69" s="11">
        <f t="shared" si="4"/>
        <v>0.37313432835820898</v>
      </c>
      <c r="U69" s="12">
        <f t="shared" si="5"/>
        <v>-0.18630122405534857</v>
      </c>
      <c r="V69">
        <f>COUNTIF($L$2:L69,1)</f>
        <v>25</v>
      </c>
      <c r="W69">
        <v>67</v>
      </c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</row>
    <row r="70" spans="1:245" ht="15" customHeight="1" x14ac:dyDescent="0.2">
      <c r="A70" s="3">
        <v>68</v>
      </c>
      <c r="B70" s="4">
        <v>43540</v>
      </c>
      <c r="C70" s="3" t="s">
        <v>201</v>
      </c>
      <c r="D70" s="3" t="s">
        <v>38</v>
      </c>
      <c r="E70" s="3">
        <v>1</v>
      </c>
      <c r="F70" s="3" t="s">
        <v>135</v>
      </c>
      <c r="G70" s="3" t="s">
        <v>25</v>
      </c>
      <c r="H70" s="3" t="s">
        <v>86</v>
      </c>
      <c r="I70" s="3" t="s">
        <v>14</v>
      </c>
      <c r="J70" s="13" t="s">
        <v>49</v>
      </c>
      <c r="K70" s="27"/>
      <c r="L70" s="6" t="s">
        <v>17</v>
      </c>
      <c r="M70" s="7">
        <v>1.95</v>
      </c>
      <c r="N70" s="7">
        <v>2.5</v>
      </c>
      <c r="O70" s="8" t="s">
        <v>15</v>
      </c>
      <c r="P70" s="7">
        <f t="shared" ref="P70:P133" si="6">P69+N70</f>
        <v>96.45</v>
      </c>
      <c r="Q70" s="31">
        <f t="shared" ref="Q70:Q133" si="7">IF(AND(L70="1",O70="ja"),(N70*M70*0.95)-N70,IF(AND(L70="1",O70="nein"),N70*M70-N70,-N70))</f>
        <v>2.375</v>
      </c>
      <c r="R70" s="9">
        <f t="shared" ref="R70:R133" si="8">R69+Q70</f>
        <v>-15.128</v>
      </c>
      <c r="S70" s="10">
        <f t="shared" ref="S70:S133" si="9">P70+R70</f>
        <v>81.322000000000003</v>
      </c>
      <c r="T70" s="11">
        <f t="shared" ref="T70:T133" si="10">V70/W70</f>
        <v>0.38235294117647056</v>
      </c>
      <c r="U70" s="12">
        <f t="shared" ref="U70:U133" si="11">((S70-P70)/P70)*100%</f>
        <v>-0.1568481078278901</v>
      </c>
      <c r="V70">
        <f>COUNTIF($L$2:L70,1)</f>
        <v>26</v>
      </c>
      <c r="W70">
        <v>68</v>
      </c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</row>
    <row r="71" spans="1:245" ht="12.75" x14ac:dyDescent="0.2">
      <c r="A71" s="3">
        <v>69</v>
      </c>
      <c r="B71" s="4">
        <v>43540</v>
      </c>
      <c r="C71" s="3" t="s">
        <v>191</v>
      </c>
      <c r="D71" s="3" t="s">
        <v>38</v>
      </c>
      <c r="E71" s="3">
        <v>1</v>
      </c>
      <c r="F71" s="3">
        <v>1</v>
      </c>
      <c r="G71" s="3" t="s">
        <v>25</v>
      </c>
      <c r="H71" s="3" t="s">
        <v>26</v>
      </c>
      <c r="I71" s="3" t="s">
        <v>31</v>
      </c>
      <c r="J71" s="5" t="s">
        <v>192</v>
      </c>
      <c r="K71" s="27"/>
      <c r="L71" s="6" t="s">
        <v>16</v>
      </c>
      <c r="M71" s="7">
        <v>3.2</v>
      </c>
      <c r="N71" s="7">
        <v>0.5</v>
      </c>
      <c r="O71" s="8" t="s">
        <v>23</v>
      </c>
      <c r="P71" s="7">
        <f t="shared" si="6"/>
        <v>96.95</v>
      </c>
      <c r="Q71" s="32">
        <f t="shared" si="7"/>
        <v>-0.5</v>
      </c>
      <c r="R71" s="9">
        <f t="shared" si="8"/>
        <v>-15.628</v>
      </c>
      <c r="S71" s="10">
        <f t="shared" si="9"/>
        <v>81.322000000000003</v>
      </c>
      <c r="T71" s="11">
        <f t="shared" si="10"/>
        <v>0.37681159420289856</v>
      </c>
      <c r="U71" s="12">
        <f t="shared" si="11"/>
        <v>-0.16119649303764827</v>
      </c>
      <c r="V71">
        <f>COUNTIF($L$2:L71,1)</f>
        <v>26</v>
      </c>
      <c r="W71">
        <v>69</v>
      </c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</row>
    <row r="72" spans="1:245" ht="25.5" x14ac:dyDescent="0.2">
      <c r="A72" s="3">
        <v>70</v>
      </c>
      <c r="B72" s="4">
        <v>43541</v>
      </c>
      <c r="C72" s="3" t="s">
        <v>202</v>
      </c>
      <c r="D72" s="3" t="s">
        <v>38</v>
      </c>
      <c r="E72" s="3">
        <v>2</v>
      </c>
      <c r="F72" s="3" t="s">
        <v>161</v>
      </c>
      <c r="G72" s="3" t="s">
        <v>25</v>
      </c>
      <c r="H72" s="3" t="s">
        <v>47</v>
      </c>
      <c r="I72" s="3" t="s">
        <v>14</v>
      </c>
      <c r="J72" s="13" t="s">
        <v>203</v>
      </c>
      <c r="K72" s="27"/>
      <c r="L72" s="6" t="s">
        <v>16</v>
      </c>
      <c r="M72" s="7">
        <v>1.99</v>
      </c>
      <c r="N72" s="7">
        <v>1.5</v>
      </c>
      <c r="O72" s="8" t="s">
        <v>23</v>
      </c>
      <c r="P72" s="7">
        <f t="shared" si="6"/>
        <v>98.45</v>
      </c>
      <c r="Q72" s="32">
        <f t="shared" si="7"/>
        <v>-1.5</v>
      </c>
      <c r="R72" s="9">
        <f t="shared" si="8"/>
        <v>-17.128</v>
      </c>
      <c r="S72" s="10">
        <f t="shared" si="9"/>
        <v>81.322000000000003</v>
      </c>
      <c r="T72" s="11">
        <f t="shared" si="10"/>
        <v>0.37142857142857144</v>
      </c>
      <c r="U72" s="12">
        <f t="shared" si="11"/>
        <v>-0.1739766378872524</v>
      </c>
      <c r="V72">
        <f>COUNTIF($L$2:L72,1)</f>
        <v>26</v>
      </c>
      <c r="W72">
        <v>70</v>
      </c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</row>
    <row r="73" spans="1:245" ht="15.75" customHeight="1" x14ac:dyDescent="0.2">
      <c r="A73" s="3">
        <v>71</v>
      </c>
      <c r="B73" s="4">
        <v>43541</v>
      </c>
      <c r="C73" s="3" t="s">
        <v>204</v>
      </c>
      <c r="D73" s="3" t="s">
        <v>38</v>
      </c>
      <c r="E73" s="3">
        <v>1</v>
      </c>
      <c r="F73" s="3" t="s">
        <v>205</v>
      </c>
      <c r="G73" s="3" t="s">
        <v>41</v>
      </c>
      <c r="H73" s="3" t="s">
        <v>199</v>
      </c>
      <c r="I73" s="3" t="s">
        <v>14</v>
      </c>
      <c r="J73" s="13" t="s">
        <v>206</v>
      </c>
      <c r="K73" s="27"/>
      <c r="L73" s="6" t="s">
        <v>17</v>
      </c>
      <c r="M73" s="7">
        <v>1.93</v>
      </c>
      <c r="N73" s="7">
        <v>1.5</v>
      </c>
      <c r="O73" s="8" t="s">
        <v>15</v>
      </c>
      <c r="P73" s="7">
        <f t="shared" si="6"/>
        <v>99.95</v>
      </c>
      <c r="Q73" s="31">
        <f t="shared" si="7"/>
        <v>1.395</v>
      </c>
      <c r="R73" s="9">
        <f t="shared" si="8"/>
        <v>-15.733000000000001</v>
      </c>
      <c r="S73" s="10">
        <f t="shared" si="9"/>
        <v>84.216999999999999</v>
      </c>
      <c r="T73" s="11">
        <f t="shared" si="10"/>
        <v>0.38028169014084506</v>
      </c>
      <c r="U73" s="12">
        <f t="shared" si="11"/>
        <v>-0.15740870435217613</v>
      </c>
      <c r="V73">
        <f>COUNTIF($L$2:L73,1)</f>
        <v>27</v>
      </c>
      <c r="W73">
        <v>71</v>
      </c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</row>
    <row r="74" spans="1:245" ht="17.25" customHeight="1" x14ac:dyDescent="0.2">
      <c r="A74" s="3">
        <v>72</v>
      </c>
      <c r="B74" s="4">
        <v>43541</v>
      </c>
      <c r="C74" s="3" t="s">
        <v>207</v>
      </c>
      <c r="D74" s="3" t="s">
        <v>38</v>
      </c>
      <c r="E74" s="3">
        <v>1</v>
      </c>
      <c r="F74" s="3" t="s">
        <v>208</v>
      </c>
      <c r="G74" s="3" t="s">
        <v>25</v>
      </c>
      <c r="H74" s="3" t="s">
        <v>29</v>
      </c>
      <c r="I74" s="3" t="s">
        <v>14</v>
      </c>
      <c r="J74" s="13" t="s">
        <v>37</v>
      </c>
      <c r="K74" s="27"/>
      <c r="L74" s="6" t="s">
        <v>17</v>
      </c>
      <c r="M74" s="7">
        <v>2.0099999999999998</v>
      </c>
      <c r="N74" s="7">
        <v>4</v>
      </c>
      <c r="O74" s="8" t="s">
        <v>15</v>
      </c>
      <c r="P74" s="7">
        <f t="shared" si="6"/>
        <v>103.95</v>
      </c>
      <c r="Q74" s="31">
        <f t="shared" si="7"/>
        <v>4.0399999999999991</v>
      </c>
      <c r="R74" s="9">
        <f t="shared" si="8"/>
        <v>-11.693000000000001</v>
      </c>
      <c r="S74" s="10">
        <f t="shared" si="9"/>
        <v>92.257000000000005</v>
      </c>
      <c r="T74" s="11">
        <f t="shared" si="10"/>
        <v>0.3888888888888889</v>
      </c>
      <c r="U74" s="12">
        <f t="shared" si="11"/>
        <v>-0.11248677248677247</v>
      </c>
      <c r="V74">
        <f>COUNTIF($L$2:L74,1)</f>
        <v>28</v>
      </c>
      <c r="W74">
        <v>72</v>
      </c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</row>
    <row r="75" spans="1:245" ht="15" customHeight="1" x14ac:dyDescent="0.2">
      <c r="A75" s="3">
        <v>73</v>
      </c>
      <c r="B75" s="4">
        <v>43541</v>
      </c>
      <c r="C75" s="3" t="s">
        <v>209</v>
      </c>
      <c r="D75" s="3" t="s">
        <v>38</v>
      </c>
      <c r="E75" s="3">
        <v>1</v>
      </c>
      <c r="F75" s="3">
        <v>1</v>
      </c>
      <c r="G75" s="3" t="s">
        <v>41</v>
      </c>
      <c r="H75" s="3" t="s">
        <v>86</v>
      </c>
      <c r="I75" s="3" t="s">
        <v>14</v>
      </c>
      <c r="J75" s="13" t="s">
        <v>210</v>
      </c>
      <c r="K75" s="27"/>
      <c r="L75" s="6" t="s">
        <v>17</v>
      </c>
      <c r="M75" s="7">
        <v>1.85</v>
      </c>
      <c r="N75" s="7">
        <v>3</v>
      </c>
      <c r="O75" s="8" t="s">
        <v>15</v>
      </c>
      <c r="P75" s="7">
        <f t="shared" si="6"/>
        <v>106.95</v>
      </c>
      <c r="Q75" s="31">
        <f t="shared" si="7"/>
        <v>2.5500000000000007</v>
      </c>
      <c r="R75" s="9">
        <f t="shared" si="8"/>
        <v>-9.1430000000000007</v>
      </c>
      <c r="S75" s="10">
        <f t="shared" si="9"/>
        <v>97.807000000000002</v>
      </c>
      <c r="T75" s="11">
        <f t="shared" si="10"/>
        <v>0.39726027397260272</v>
      </c>
      <c r="U75" s="12">
        <f t="shared" si="11"/>
        <v>-8.5488546049555872E-2</v>
      </c>
      <c r="V75">
        <f>COUNTIF($L$2:L75,1)</f>
        <v>29</v>
      </c>
      <c r="W75">
        <v>73</v>
      </c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</row>
    <row r="76" spans="1:245" ht="16.5" customHeight="1" x14ac:dyDescent="0.2">
      <c r="A76" s="3">
        <v>74</v>
      </c>
      <c r="B76" s="4">
        <v>43541</v>
      </c>
      <c r="C76" s="3" t="s">
        <v>209</v>
      </c>
      <c r="D76" s="3" t="s">
        <v>38</v>
      </c>
      <c r="E76" s="3">
        <v>1</v>
      </c>
      <c r="F76" s="3" t="s">
        <v>208</v>
      </c>
      <c r="G76" s="3" t="s">
        <v>41</v>
      </c>
      <c r="H76" s="3" t="s">
        <v>86</v>
      </c>
      <c r="I76" s="3" t="s">
        <v>14</v>
      </c>
      <c r="J76" s="13" t="s">
        <v>210</v>
      </c>
      <c r="K76" s="27"/>
      <c r="L76" s="6" t="s">
        <v>17</v>
      </c>
      <c r="M76" s="7">
        <v>3.25</v>
      </c>
      <c r="N76" s="7">
        <v>0.5</v>
      </c>
      <c r="O76" s="8" t="s">
        <v>15</v>
      </c>
      <c r="P76" s="7">
        <f t="shared" si="6"/>
        <v>107.45</v>
      </c>
      <c r="Q76" s="31">
        <f t="shared" si="7"/>
        <v>1.125</v>
      </c>
      <c r="R76" s="9">
        <f t="shared" si="8"/>
        <v>-8.0180000000000007</v>
      </c>
      <c r="S76" s="10">
        <f t="shared" si="9"/>
        <v>99.432000000000002</v>
      </c>
      <c r="T76" s="11">
        <f t="shared" si="10"/>
        <v>0.40540540540540543</v>
      </c>
      <c r="U76" s="12">
        <f t="shared" si="11"/>
        <v>-7.4620753838994885E-2</v>
      </c>
      <c r="V76">
        <f>COUNTIF($L$2:L76,1)</f>
        <v>30</v>
      </c>
      <c r="W76">
        <v>74</v>
      </c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</row>
    <row r="77" spans="1:245" ht="25.5" x14ac:dyDescent="0.2">
      <c r="A77" s="3">
        <v>75</v>
      </c>
      <c r="B77" s="4">
        <v>43541</v>
      </c>
      <c r="C77" s="3" t="s">
        <v>211</v>
      </c>
      <c r="D77" s="3" t="s">
        <v>38</v>
      </c>
      <c r="E77" s="3">
        <v>2</v>
      </c>
      <c r="F77" s="3" t="s">
        <v>212</v>
      </c>
      <c r="G77" s="3" t="s">
        <v>25</v>
      </c>
      <c r="H77" s="3" t="s">
        <v>26</v>
      </c>
      <c r="I77" s="3" t="s">
        <v>14</v>
      </c>
      <c r="J77" s="13" t="s">
        <v>213</v>
      </c>
      <c r="K77" s="27"/>
      <c r="L77" s="6" t="s">
        <v>17</v>
      </c>
      <c r="M77" s="7">
        <v>2.5</v>
      </c>
      <c r="N77" s="7">
        <v>1.5</v>
      </c>
      <c r="O77" s="8" t="s">
        <v>23</v>
      </c>
      <c r="P77" s="7">
        <f t="shared" si="6"/>
        <v>108.95</v>
      </c>
      <c r="Q77" s="31">
        <f t="shared" si="7"/>
        <v>2.0625</v>
      </c>
      <c r="R77" s="9">
        <f t="shared" si="8"/>
        <v>-5.9555000000000007</v>
      </c>
      <c r="S77" s="10">
        <f t="shared" si="9"/>
        <v>102.9945</v>
      </c>
      <c r="T77" s="11">
        <f t="shared" si="10"/>
        <v>0.41333333333333333</v>
      </c>
      <c r="U77" s="12">
        <f t="shared" si="11"/>
        <v>-5.4662689307021575E-2</v>
      </c>
      <c r="V77">
        <f>COUNTIF($L$2:L77,1)</f>
        <v>31</v>
      </c>
      <c r="W77">
        <v>75</v>
      </c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</row>
    <row r="78" spans="1:245" ht="14.25" customHeight="1" x14ac:dyDescent="0.2">
      <c r="A78" s="3">
        <v>76</v>
      </c>
      <c r="B78" s="4">
        <v>43541</v>
      </c>
      <c r="C78" s="3" t="s">
        <v>214</v>
      </c>
      <c r="D78" s="3" t="s">
        <v>38</v>
      </c>
      <c r="E78" s="3">
        <v>4</v>
      </c>
      <c r="F78" s="3">
        <v>1</v>
      </c>
      <c r="G78" s="3" t="s">
        <v>41</v>
      </c>
      <c r="H78" s="3" t="s">
        <v>47</v>
      </c>
      <c r="I78" s="3" t="s">
        <v>14</v>
      </c>
      <c r="J78" s="5" t="s">
        <v>215</v>
      </c>
      <c r="K78" s="27"/>
      <c r="L78" s="6" t="s">
        <v>16</v>
      </c>
      <c r="M78" s="7">
        <v>6.27</v>
      </c>
      <c r="N78" s="7">
        <v>0.5</v>
      </c>
      <c r="O78" s="8" t="s">
        <v>23</v>
      </c>
      <c r="P78" s="7">
        <f t="shared" si="6"/>
        <v>109.45</v>
      </c>
      <c r="Q78" s="32">
        <f t="shared" si="7"/>
        <v>-0.5</v>
      </c>
      <c r="R78" s="9">
        <f t="shared" si="8"/>
        <v>-6.4555000000000007</v>
      </c>
      <c r="S78" s="10">
        <f t="shared" si="9"/>
        <v>102.9945</v>
      </c>
      <c r="T78" s="11">
        <f t="shared" si="10"/>
        <v>0.40789473684210525</v>
      </c>
      <c r="U78" s="12">
        <f t="shared" si="11"/>
        <v>-5.8981269986295118E-2</v>
      </c>
      <c r="V78">
        <f>COUNTIF($L$2:L78,1)</f>
        <v>31</v>
      </c>
      <c r="W78">
        <v>76</v>
      </c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</row>
    <row r="79" spans="1:245" ht="25.5" x14ac:dyDescent="0.2">
      <c r="A79" s="3">
        <v>77</v>
      </c>
      <c r="B79" s="4">
        <v>43541</v>
      </c>
      <c r="C79" s="3" t="s">
        <v>216</v>
      </c>
      <c r="D79" s="3" t="s">
        <v>38</v>
      </c>
      <c r="E79" s="3">
        <v>2</v>
      </c>
      <c r="F79" s="3" t="s">
        <v>52</v>
      </c>
      <c r="G79" s="3" t="s">
        <v>41</v>
      </c>
      <c r="H79" s="3" t="s">
        <v>27</v>
      </c>
      <c r="I79" s="3" t="s">
        <v>14</v>
      </c>
      <c r="J79" s="13" t="s">
        <v>217</v>
      </c>
      <c r="K79" s="27"/>
      <c r="L79" s="6" t="s">
        <v>16</v>
      </c>
      <c r="M79" s="7">
        <v>1.9</v>
      </c>
      <c r="N79" s="7">
        <v>2</v>
      </c>
      <c r="O79" s="8" t="s">
        <v>15</v>
      </c>
      <c r="P79" s="7">
        <f t="shared" si="6"/>
        <v>111.45</v>
      </c>
      <c r="Q79" s="32">
        <f t="shared" si="7"/>
        <v>-2</v>
      </c>
      <c r="R79" s="9">
        <f t="shared" si="8"/>
        <v>-8.4555000000000007</v>
      </c>
      <c r="S79" s="10">
        <f t="shared" si="9"/>
        <v>102.9945</v>
      </c>
      <c r="T79" s="11">
        <f t="shared" si="10"/>
        <v>0.40259740259740262</v>
      </c>
      <c r="U79" s="12">
        <f t="shared" si="11"/>
        <v>-7.5868102288021544E-2</v>
      </c>
      <c r="V79">
        <f>COUNTIF($L$2:L79,1)</f>
        <v>31</v>
      </c>
      <c r="W79">
        <v>77</v>
      </c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</row>
    <row r="80" spans="1:245" ht="25.5" x14ac:dyDescent="0.2">
      <c r="A80" s="3">
        <v>78</v>
      </c>
      <c r="B80" s="4">
        <v>43541</v>
      </c>
      <c r="C80" s="3" t="s">
        <v>218</v>
      </c>
      <c r="D80" s="3" t="s">
        <v>38</v>
      </c>
      <c r="E80" s="3">
        <v>2</v>
      </c>
      <c r="F80" s="3" t="s">
        <v>44</v>
      </c>
      <c r="G80" s="3" t="s">
        <v>25</v>
      </c>
      <c r="H80" s="3" t="s">
        <v>47</v>
      </c>
      <c r="I80" s="3" t="s">
        <v>14</v>
      </c>
      <c r="J80" s="5" t="s">
        <v>219</v>
      </c>
      <c r="K80" s="27"/>
      <c r="L80" s="6" t="s">
        <v>16</v>
      </c>
      <c r="M80" s="7">
        <v>2.34</v>
      </c>
      <c r="N80" s="7">
        <v>1</v>
      </c>
      <c r="O80" s="8" t="s">
        <v>23</v>
      </c>
      <c r="P80" s="7">
        <f t="shared" si="6"/>
        <v>112.45</v>
      </c>
      <c r="Q80" s="32">
        <f t="shared" si="7"/>
        <v>-1</v>
      </c>
      <c r="R80" s="9">
        <f t="shared" si="8"/>
        <v>-9.4555000000000007</v>
      </c>
      <c r="S80" s="10">
        <f t="shared" si="9"/>
        <v>102.9945</v>
      </c>
      <c r="T80" s="11">
        <f t="shared" si="10"/>
        <v>0.39743589743589741</v>
      </c>
      <c r="U80" s="12">
        <f t="shared" si="11"/>
        <v>-8.408626056024901E-2</v>
      </c>
      <c r="V80">
        <f>COUNTIF($L$2:L80,1)</f>
        <v>31</v>
      </c>
      <c r="W80">
        <v>78</v>
      </c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</row>
    <row r="81" spans="1:245" ht="25.5" x14ac:dyDescent="0.2">
      <c r="A81" s="3">
        <v>79</v>
      </c>
      <c r="B81" s="4">
        <v>43541</v>
      </c>
      <c r="C81" s="3" t="s">
        <v>220</v>
      </c>
      <c r="D81" s="3" t="s">
        <v>30</v>
      </c>
      <c r="E81" s="3">
        <v>2</v>
      </c>
      <c r="F81" s="3" t="s">
        <v>221</v>
      </c>
      <c r="G81" s="3" t="s">
        <v>28</v>
      </c>
      <c r="H81" s="3" t="s">
        <v>27</v>
      </c>
      <c r="I81" s="3" t="s">
        <v>14</v>
      </c>
      <c r="J81" s="13" t="s">
        <v>222</v>
      </c>
      <c r="K81" s="27"/>
      <c r="L81" s="6" t="s">
        <v>17</v>
      </c>
      <c r="M81" s="7">
        <v>1.37</v>
      </c>
      <c r="N81" s="7">
        <v>1</v>
      </c>
      <c r="O81" s="8" t="s">
        <v>15</v>
      </c>
      <c r="P81" s="7">
        <f t="shared" si="6"/>
        <v>113.45</v>
      </c>
      <c r="Q81" s="31">
        <f t="shared" si="7"/>
        <v>0.37000000000000011</v>
      </c>
      <c r="R81" s="9">
        <f t="shared" si="8"/>
        <v>-9.0854999999999997</v>
      </c>
      <c r="S81" s="10">
        <f t="shared" si="9"/>
        <v>104.36450000000001</v>
      </c>
      <c r="T81" s="11">
        <f t="shared" si="10"/>
        <v>0.4050632911392405</v>
      </c>
      <c r="U81" s="12">
        <f t="shared" si="11"/>
        <v>-8.008373732921989E-2</v>
      </c>
      <c r="V81">
        <f>COUNTIF($L$2:L81,1)</f>
        <v>32</v>
      </c>
      <c r="W81">
        <v>79</v>
      </c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</row>
    <row r="82" spans="1:245" ht="12.75" x14ac:dyDescent="0.2">
      <c r="A82" s="3">
        <v>80</v>
      </c>
      <c r="B82" s="4">
        <v>43541</v>
      </c>
      <c r="C82" s="3" t="s">
        <v>207</v>
      </c>
      <c r="D82" s="3" t="s">
        <v>38</v>
      </c>
      <c r="E82" s="3">
        <v>1</v>
      </c>
      <c r="F82" s="3" t="s">
        <v>223</v>
      </c>
      <c r="G82" s="3" t="s">
        <v>25</v>
      </c>
      <c r="H82" s="3" t="s">
        <v>26</v>
      </c>
      <c r="I82" s="3" t="s">
        <v>31</v>
      </c>
      <c r="J82" s="34" t="s">
        <v>37</v>
      </c>
      <c r="K82" s="27"/>
      <c r="L82" s="6" t="s">
        <v>17</v>
      </c>
      <c r="M82" s="7">
        <v>1</v>
      </c>
      <c r="N82" s="7">
        <v>1.5</v>
      </c>
      <c r="O82" s="8" t="s">
        <v>23</v>
      </c>
      <c r="P82" s="7">
        <f t="shared" si="6"/>
        <v>114.95</v>
      </c>
      <c r="Q82" s="35">
        <f t="shared" si="7"/>
        <v>-7.5000000000000178E-2</v>
      </c>
      <c r="R82" s="9">
        <f t="shared" si="8"/>
        <v>-9.160499999999999</v>
      </c>
      <c r="S82" s="10">
        <f t="shared" si="9"/>
        <v>105.7895</v>
      </c>
      <c r="T82" s="11">
        <f t="shared" si="10"/>
        <v>0.41249999999999998</v>
      </c>
      <c r="U82" s="12">
        <f t="shared" si="11"/>
        <v>-7.9691170073945189E-2</v>
      </c>
      <c r="V82">
        <f>COUNTIF($L$2:L82,1)</f>
        <v>33</v>
      </c>
      <c r="W82">
        <v>80</v>
      </c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</row>
    <row r="83" spans="1:245" ht="25.5" x14ac:dyDescent="0.2">
      <c r="A83" s="3">
        <v>81</v>
      </c>
      <c r="B83" s="4">
        <v>43541</v>
      </c>
      <c r="C83" s="3" t="s">
        <v>224</v>
      </c>
      <c r="D83" s="3" t="s">
        <v>225</v>
      </c>
      <c r="E83" s="3">
        <v>2</v>
      </c>
      <c r="F83" s="3" t="s">
        <v>44</v>
      </c>
      <c r="G83" s="3" t="s">
        <v>28</v>
      </c>
      <c r="H83" s="3" t="s">
        <v>27</v>
      </c>
      <c r="I83" s="3" t="s">
        <v>14</v>
      </c>
      <c r="J83" s="13" t="s">
        <v>226</v>
      </c>
      <c r="K83" s="27"/>
      <c r="L83" s="6" t="s">
        <v>16</v>
      </c>
      <c r="M83" s="7">
        <v>2.1800000000000002</v>
      </c>
      <c r="N83" s="7">
        <v>1</v>
      </c>
      <c r="O83" s="8" t="s">
        <v>15</v>
      </c>
      <c r="P83" s="7">
        <f t="shared" si="6"/>
        <v>115.95</v>
      </c>
      <c r="Q83" s="32">
        <f t="shared" si="7"/>
        <v>-1</v>
      </c>
      <c r="R83" s="28">
        <f t="shared" si="8"/>
        <v>-10.160499999999999</v>
      </c>
      <c r="S83" s="29">
        <f t="shared" si="9"/>
        <v>105.7895</v>
      </c>
      <c r="T83" s="30">
        <f t="shared" si="10"/>
        <v>0.40740740740740738</v>
      </c>
      <c r="U83" s="12">
        <f t="shared" si="11"/>
        <v>-8.7628288055196193E-2</v>
      </c>
      <c r="V83">
        <f>COUNTIF($L$2:L83,1)</f>
        <v>33</v>
      </c>
      <c r="W83">
        <v>81</v>
      </c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</row>
    <row r="84" spans="1:245" ht="15.75" customHeight="1" x14ac:dyDescent="0.2">
      <c r="A84" s="3">
        <v>82</v>
      </c>
      <c r="B84" s="4">
        <v>43543</v>
      </c>
      <c r="C84" s="3" t="s">
        <v>227</v>
      </c>
      <c r="D84" s="3" t="s">
        <v>38</v>
      </c>
      <c r="E84" s="3">
        <v>1</v>
      </c>
      <c r="F84" s="3" t="s">
        <v>205</v>
      </c>
      <c r="G84" s="3" t="s">
        <v>41</v>
      </c>
      <c r="H84" s="3" t="s">
        <v>29</v>
      </c>
      <c r="I84" s="3" t="s">
        <v>14</v>
      </c>
      <c r="J84" s="5" t="s">
        <v>118</v>
      </c>
      <c r="K84" s="27"/>
      <c r="L84" s="6" t="s">
        <v>16</v>
      </c>
      <c r="M84" s="7">
        <v>1.92</v>
      </c>
      <c r="N84" s="7">
        <v>3.5</v>
      </c>
      <c r="O84" s="8" t="s">
        <v>15</v>
      </c>
      <c r="P84" s="7">
        <f t="shared" si="6"/>
        <v>119.45</v>
      </c>
      <c r="Q84" s="32">
        <f t="shared" si="7"/>
        <v>-3.5</v>
      </c>
      <c r="R84" s="9">
        <f t="shared" si="8"/>
        <v>-13.660499999999999</v>
      </c>
      <c r="S84" s="10">
        <f t="shared" si="9"/>
        <v>105.7895</v>
      </c>
      <c r="T84" s="11">
        <f t="shared" si="10"/>
        <v>0.40243902439024393</v>
      </c>
      <c r="U84" s="12">
        <f t="shared" si="11"/>
        <v>-0.11436165759732105</v>
      </c>
      <c r="V84">
        <f>COUNTIF($L$2:L84,1)</f>
        <v>33</v>
      </c>
      <c r="W84">
        <v>82</v>
      </c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</row>
    <row r="85" spans="1:245" ht="15" customHeight="1" x14ac:dyDescent="0.2">
      <c r="A85" s="3">
        <v>83</v>
      </c>
      <c r="B85" s="4">
        <v>43543</v>
      </c>
      <c r="C85" s="3" t="s">
        <v>228</v>
      </c>
      <c r="D85" s="3" t="s">
        <v>38</v>
      </c>
      <c r="E85" s="3">
        <v>1</v>
      </c>
      <c r="F85" s="3" t="s">
        <v>229</v>
      </c>
      <c r="G85" s="3" t="s">
        <v>25</v>
      </c>
      <c r="H85" s="3" t="s">
        <v>26</v>
      </c>
      <c r="I85" s="3" t="s">
        <v>31</v>
      </c>
      <c r="J85" s="13" t="s">
        <v>230</v>
      </c>
      <c r="K85" s="27"/>
      <c r="L85" s="6" t="s">
        <v>17</v>
      </c>
      <c r="M85" s="7">
        <v>1.925</v>
      </c>
      <c r="N85" s="7">
        <v>2</v>
      </c>
      <c r="O85" s="8" t="s">
        <v>23</v>
      </c>
      <c r="P85" s="7">
        <f t="shared" si="6"/>
        <v>121.45</v>
      </c>
      <c r="Q85" s="31">
        <f t="shared" si="7"/>
        <v>1.6574999999999998</v>
      </c>
      <c r="R85" s="9">
        <f t="shared" si="8"/>
        <v>-12.003</v>
      </c>
      <c r="S85" s="10">
        <f t="shared" si="9"/>
        <v>109.447</v>
      </c>
      <c r="T85" s="11">
        <f t="shared" si="10"/>
        <v>0.40963855421686746</v>
      </c>
      <c r="U85" s="12">
        <f t="shared" si="11"/>
        <v>-9.8830794565664876E-2</v>
      </c>
      <c r="V85">
        <f>COUNTIF($L$2:L85,1)</f>
        <v>34</v>
      </c>
      <c r="W85">
        <v>83</v>
      </c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</row>
    <row r="86" spans="1:245" ht="14.25" customHeight="1" x14ac:dyDescent="0.2">
      <c r="A86" s="3">
        <v>84</v>
      </c>
      <c r="B86" s="4">
        <v>43543</v>
      </c>
      <c r="C86" s="3" t="s">
        <v>228</v>
      </c>
      <c r="D86" s="3" t="s">
        <v>38</v>
      </c>
      <c r="E86" s="3">
        <v>1</v>
      </c>
      <c r="F86" s="3" t="s">
        <v>177</v>
      </c>
      <c r="G86" s="3" t="s">
        <v>25</v>
      </c>
      <c r="H86" s="3" t="s">
        <v>26</v>
      </c>
      <c r="I86" s="3" t="s">
        <v>31</v>
      </c>
      <c r="J86" s="13" t="s">
        <v>230</v>
      </c>
      <c r="K86" s="27"/>
      <c r="L86" s="6" t="s">
        <v>17</v>
      </c>
      <c r="M86" s="7">
        <v>2.0499999999999998</v>
      </c>
      <c r="N86" s="7">
        <v>1.5</v>
      </c>
      <c r="O86" s="8" t="s">
        <v>23</v>
      </c>
      <c r="P86" s="7">
        <f t="shared" si="6"/>
        <v>122.95</v>
      </c>
      <c r="Q86" s="31">
        <f t="shared" si="7"/>
        <v>1.4212499999999997</v>
      </c>
      <c r="R86" s="9">
        <f t="shared" si="8"/>
        <v>-10.58175</v>
      </c>
      <c r="S86" s="10">
        <f t="shared" si="9"/>
        <v>112.36825</v>
      </c>
      <c r="T86" s="11">
        <f t="shared" si="10"/>
        <v>0.41666666666666669</v>
      </c>
      <c r="U86" s="12">
        <f t="shared" si="11"/>
        <v>-8.6065473769825124E-2</v>
      </c>
      <c r="V86">
        <f>COUNTIF($L$2:L86,1)</f>
        <v>35</v>
      </c>
      <c r="W86">
        <v>84</v>
      </c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</row>
    <row r="87" spans="1:245" ht="15" customHeight="1" x14ac:dyDescent="0.2">
      <c r="A87" s="3">
        <v>85</v>
      </c>
      <c r="B87" s="4">
        <v>43543</v>
      </c>
      <c r="C87" s="3" t="s">
        <v>228</v>
      </c>
      <c r="D87" s="3" t="s">
        <v>38</v>
      </c>
      <c r="E87" s="3">
        <v>1</v>
      </c>
      <c r="F87" s="3" t="s">
        <v>231</v>
      </c>
      <c r="G87" s="3" t="s">
        <v>25</v>
      </c>
      <c r="H87" s="3" t="s">
        <v>26</v>
      </c>
      <c r="I87" s="3" t="s">
        <v>31</v>
      </c>
      <c r="J87" s="13" t="s">
        <v>230</v>
      </c>
      <c r="K87" s="27"/>
      <c r="L87" s="6" t="s">
        <v>17</v>
      </c>
      <c r="M87" s="7">
        <v>2</v>
      </c>
      <c r="N87" s="7">
        <v>1.5</v>
      </c>
      <c r="O87" s="8" t="s">
        <v>23</v>
      </c>
      <c r="P87" s="7">
        <f t="shared" si="6"/>
        <v>124.45</v>
      </c>
      <c r="Q87" s="31">
        <f t="shared" si="7"/>
        <v>1.3499999999999996</v>
      </c>
      <c r="R87" s="9">
        <f t="shared" si="8"/>
        <v>-9.2317499999999999</v>
      </c>
      <c r="S87" s="10">
        <f t="shared" si="9"/>
        <v>115.21825</v>
      </c>
      <c r="T87" s="11">
        <f t="shared" si="10"/>
        <v>0.42352941176470588</v>
      </c>
      <c r="U87" s="12">
        <f t="shared" si="11"/>
        <v>-7.4180393732422703E-2</v>
      </c>
      <c r="V87">
        <f>COUNTIF($L$2:L87,1)</f>
        <v>36</v>
      </c>
      <c r="W87">
        <v>85</v>
      </c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</row>
    <row r="88" spans="1:245" ht="13.5" customHeight="1" x14ac:dyDescent="0.2">
      <c r="A88" s="3">
        <v>86</v>
      </c>
      <c r="B88" s="4">
        <v>43543</v>
      </c>
      <c r="C88" s="3" t="s">
        <v>228</v>
      </c>
      <c r="D88" s="3" t="s">
        <v>38</v>
      </c>
      <c r="E88" s="3">
        <v>1</v>
      </c>
      <c r="F88" s="3" t="s">
        <v>232</v>
      </c>
      <c r="G88" s="3" t="s">
        <v>25</v>
      </c>
      <c r="H88" s="3" t="s">
        <v>26</v>
      </c>
      <c r="I88" s="3" t="s">
        <v>31</v>
      </c>
      <c r="J88" s="13" t="s">
        <v>230</v>
      </c>
      <c r="K88" s="27"/>
      <c r="L88" s="6" t="s">
        <v>17</v>
      </c>
      <c r="M88" s="7">
        <v>2.0499999999999998</v>
      </c>
      <c r="N88" s="7">
        <v>1</v>
      </c>
      <c r="O88" s="8" t="s">
        <v>23</v>
      </c>
      <c r="P88" s="7">
        <f t="shared" si="6"/>
        <v>125.45</v>
      </c>
      <c r="Q88" s="31">
        <f t="shared" si="7"/>
        <v>0.94749999999999979</v>
      </c>
      <c r="R88" s="9">
        <f t="shared" si="8"/>
        <v>-8.2842500000000001</v>
      </c>
      <c r="S88" s="10">
        <f t="shared" si="9"/>
        <v>117.16575</v>
      </c>
      <c r="T88" s="11">
        <f t="shared" si="10"/>
        <v>0.43023255813953487</v>
      </c>
      <c r="U88" s="12">
        <f t="shared" si="11"/>
        <v>-6.6036269430051808E-2</v>
      </c>
      <c r="V88">
        <f>COUNTIF($L$2:L88,1)</f>
        <v>37</v>
      </c>
      <c r="W88">
        <v>86</v>
      </c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</row>
    <row r="89" spans="1:245" ht="15" customHeight="1" x14ac:dyDescent="0.2">
      <c r="A89" s="3">
        <v>87</v>
      </c>
      <c r="B89" s="4">
        <v>43543</v>
      </c>
      <c r="C89" s="3" t="s">
        <v>227</v>
      </c>
      <c r="D89" s="3" t="s">
        <v>38</v>
      </c>
      <c r="E89" s="3">
        <v>1</v>
      </c>
      <c r="F89" s="3" t="s">
        <v>233</v>
      </c>
      <c r="G89" s="3" t="s">
        <v>25</v>
      </c>
      <c r="H89" s="3" t="s">
        <v>29</v>
      </c>
      <c r="I89" s="3" t="s">
        <v>14</v>
      </c>
      <c r="J89" s="5" t="s">
        <v>32</v>
      </c>
      <c r="K89" s="27"/>
      <c r="L89" s="6" t="s">
        <v>16</v>
      </c>
      <c r="M89" s="7">
        <v>2.6</v>
      </c>
      <c r="N89" s="7">
        <v>1</v>
      </c>
      <c r="O89" s="8" t="s">
        <v>23</v>
      </c>
      <c r="P89" s="7">
        <f t="shared" si="6"/>
        <v>126.45</v>
      </c>
      <c r="Q89" s="32">
        <f t="shared" si="7"/>
        <v>-1</v>
      </c>
      <c r="R89" s="9">
        <f t="shared" si="8"/>
        <v>-9.2842500000000001</v>
      </c>
      <c r="S89" s="10">
        <f t="shared" si="9"/>
        <v>117.16575</v>
      </c>
      <c r="T89" s="11">
        <f t="shared" si="10"/>
        <v>0.42528735632183906</v>
      </c>
      <c r="U89" s="12">
        <f t="shared" si="11"/>
        <v>-7.3422301304863588E-2</v>
      </c>
      <c r="V89">
        <f>COUNTIF($L$2:L89,1)</f>
        <v>37</v>
      </c>
      <c r="W89">
        <v>87</v>
      </c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</row>
    <row r="90" spans="1:245" ht="16.5" customHeight="1" x14ac:dyDescent="0.2">
      <c r="A90" s="3">
        <v>88</v>
      </c>
      <c r="B90" s="4">
        <v>43543</v>
      </c>
      <c r="C90" s="3" t="s">
        <v>227</v>
      </c>
      <c r="D90" s="3" t="s">
        <v>38</v>
      </c>
      <c r="E90" s="3">
        <v>1</v>
      </c>
      <c r="F90" s="3" t="s">
        <v>234</v>
      </c>
      <c r="G90" s="3" t="s">
        <v>41</v>
      </c>
      <c r="H90" s="3" t="s">
        <v>27</v>
      </c>
      <c r="I90" s="3" t="s">
        <v>14</v>
      </c>
      <c r="J90" s="5" t="s">
        <v>118</v>
      </c>
      <c r="K90" s="27"/>
      <c r="L90" s="6" t="s">
        <v>16</v>
      </c>
      <c r="M90" s="7">
        <v>2.6</v>
      </c>
      <c r="N90" s="7">
        <v>1</v>
      </c>
      <c r="O90" s="8" t="s">
        <v>15</v>
      </c>
      <c r="P90" s="7">
        <f t="shared" si="6"/>
        <v>127.45</v>
      </c>
      <c r="Q90" s="32">
        <f t="shared" si="7"/>
        <v>-1</v>
      </c>
      <c r="R90" s="9">
        <f t="shared" si="8"/>
        <v>-10.28425</v>
      </c>
      <c r="S90" s="10">
        <f t="shared" si="9"/>
        <v>117.16575</v>
      </c>
      <c r="T90" s="11">
        <f t="shared" si="10"/>
        <v>0.42045454545454547</v>
      </c>
      <c r="U90" s="12">
        <f t="shared" si="11"/>
        <v>-8.0692428403295408E-2</v>
      </c>
      <c r="V90">
        <f>COUNTIF($L$2:L90,1)</f>
        <v>37</v>
      </c>
      <c r="W90">
        <v>88</v>
      </c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</row>
    <row r="91" spans="1:245" ht="15.75" customHeight="1" x14ac:dyDescent="0.2">
      <c r="A91" s="3">
        <v>89</v>
      </c>
      <c r="B91" s="4">
        <v>43543</v>
      </c>
      <c r="C91" s="3" t="s">
        <v>235</v>
      </c>
      <c r="D91" s="3" t="s">
        <v>153</v>
      </c>
      <c r="E91" s="3">
        <v>1</v>
      </c>
      <c r="F91" s="3" t="s">
        <v>236</v>
      </c>
      <c r="G91" s="3" t="s">
        <v>25</v>
      </c>
      <c r="H91" s="3" t="s">
        <v>29</v>
      </c>
      <c r="I91" s="3" t="s">
        <v>14</v>
      </c>
      <c r="J91" s="5" t="s">
        <v>48</v>
      </c>
      <c r="K91" s="27"/>
      <c r="L91" s="6" t="s">
        <v>16</v>
      </c>
      <c r="M91" s="7">
        <v>2.0499999999999998</v>
      </c>
      <c r="N91" s="7">
        <v>1</v>
      </c>
      <c r="O91" s="8" t="s">
        <v>15</v>
      </c>
      <c r="P91" s="7">
        <f t="shared" si="6"/>
        <v>128.44999999999999</v>
      </c>
      <c r="Q91" s="32">
        <f t="shared" si="7"/>
        <v>-1</v>
      </c>
      <c r="R91" s="9">
        <f t="shared" si="8"/>
        <v>-11.28425</v>
      </c>
      <c r="S91" s="10">
        <f t="shared" si="9"/>
        <v>117.16574999999999</v>
      </c>
      <c r="T91" s="11">
        <f t="shared" si="10"/>
        <v>0.4157303370786517</v>
      </c>
      <c r="U91" s="12">
        <f t="shared" si="11"/>
        <v>-8.7849357726741933E-2</v>
      </c>
      <c r="V91">
        <f>COUNTIF($L$2:L91,1)</f>
        <v>37</v>
      </c>
      <c r="W91">
        <v>89</v>
      </c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</row>
    <row r="92" spans="1:245" ht="15.75" customHeight="1" x14ac:dyDescent="0.2">
      <c r="A92" s="3">
        <v>90</v>
      </c>
      <c r="B92" s="4">
        <v>43544</v>
      </c>
      <c r="C92" s="3" t="s">
        <v>237</v>
      </c>
      <c r="D92" s="3" t="s">
        <v>38</v>
      </c>
      <c r="E92" s="3">
        <v>1</v>
      </c>
      <c r="F92" s="3" t="s">
        <v>36</v>
      </c>
      <c r="G92" s="3" t="s">
        <v>25</v>
      </c>
      <c r="H92" s="3" t="s">
        <v>29</v>
      </c>
      <c r="I92" s="3" t="s">
        <v>31</v>
      </c>
      <c r="J92" s="5" t="s">
        <v>118</v>
      </c>
      <c r="K92" s="27" t="s">
        <v>238</v>
      </c>
      <c r="L92" s="6" t="s">
        <v>16</v>
      </c>
      <c r="M92" s="7">
        <v>2.0099999999999998</v>
      </c>
      <c r="N92" s="7">
        <v>2</v>
      </c>
      <c r="O92" s="8" t="s">
        <v>15</v>
      </c>
      <c r="P92" s="7">
        <f t="shared" si="6"/>
        <v>130.44999999999999</v>
      </c>
      <c r="Q92" s="32">
        <f t="shared" si="7"/>
        <v>-2</v>
      </c>
      <c r="R92" s="9">
        <f t="shared" si="8"/>
        <v>-13.28425</v>
      </c>
      <c r="S92" s="10">
        <f t="shared" si="9"/>
        <v>117.16574999999999</v>
      </c>
      <c r="T92" s="11">
        <f t="shared" si="10"/>
        <v>0.41111111111111109</v>
      </c>
      <c r="U92" s="12">
        <f t="shared" si="11"/>
        <v>-0.10183403602912995</v>
      </c>
      <c r="V92">
        <f>COUNTIF($L$2:L92,1)</f>
        <v>37</v>
      </c>
      <c r="W92">
        <v>90</v>
      </c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</row>
    <row r="93" spans="1:245" ht="15" customHeight="1" x14ac:dyDescent="0.2">
      <c r="A93" s="3">
        <v>91</v>
      </c>
      <c r="B93" s="4">
        <v>43544</v>
      </c>
      <c r="C93" s="3" t="s">
        <v>239</v>
      </c>
      <c r="D93" s="3" t="s">
        <v>38</v>
      </c>
      <c r="E93" s="3">
        <v>1</v>
      </c>
      <c r="F93" s="3" t="s">
        <v>240</v>
      </c>
      <c r="G93" s="3" t="s">
        <v>28</v>
      </c>
      <c r="H93" s="3" t="s">
        <v>26</v>
      </c>
      <c r="I93" s="3" t="s">
        <v>31</v>
      </c>
      <c r="J93" s="5" t="s">
        <v>128</v>
      </c>
      <c r="K93" s="27"/>
      <c r="L93" s="6" t="s">
        <v>16</v>
      </c>
      <c r="M93" s="7">
        <v>1.9</v>
      </c>
      <c r="N93" s="7">
        <v>1</v>
      </c>
      <c r="O93" s="8" t="s">
        <v>23</v>
      </c>
      <c r="P93" s="7">
        <f t="shared" si="6"/>
        <v>131.44999999999999</v>
      </c>
      <c r="Q93" s="32">
        <f t="shared" si="7"/>
        <v>-1</v>
      </c>
      <c r="R93" s="9">
        <f t="shared" si="8"/>
        <v>-14.28425</v>
      </c>
      <c r="S93" s="10">
        <f t="shared" si="9"/>
        <v>117.16574999999999</v>
      </c>
      <c r="T93" s="11">
        <f t="shared" si="10"/>
        <v>0.40659340659340659</v>
      </c>
      <c r="U93" s="12">
        <f t="shared" si="11"/>
        <v>-0.10866679345758845</v>
      </c>
      <c r="V93">
        <f>COUNTIF($L$2:L93,1)</f>
        <v>37</v>
      </c>
      <c r="W93">
        <v>91</v>
      </c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</row>
    <row r="94" spans="1:245" ht="14.25" customHeight="1" x14ac:dyDescent="0.2">
      <c r="A94" s="3">
        <v>92</v>
      </c>
      <c r="B94" s="4">
        <v>43546</v>
      </c>
      <c r="C94" s="3" t="s">
        <v>241</v>
      </c>
      <c r="D94" s="3" t="s">
        <v>30</v>
      </c>
      <c r="E94" s="3">
        <v>1</v>
      </c>
      <c r="F94" s="3" t="s">
        <v>173</v>
      </c>
      <c r="G94" s="3" t="s">
        <v>25</v>
      </c>
      <c r="H94" s="3" t="s">
        <v>29</v>
      </c>
      <c r="I94" s="3" t="s">
        <v>31</v>
      </c>
      <c r="J94" s="5" t="s">
        <v>37</v>
      </c>
      <c r="K94" s="27"/>
      <c r="L94" s="6" t="s">
        <v>16</v>
      </c>
      <c r="M94" s="7">
        <v>2.04</v>
      </c>
      <c r="N94" s="7">
        <v>1</v>
      </c>
      <c r="O94" s="8" t="s">
        <v>15</v>
      </c>
      <c r="P94" s="7">
        <f t="shared" si="6"/>
        <v>132.44999999999999</v>
      </c>
      <c r="Q94" s="32">
        <f t="shared" si="7"/>
        <v>-1</v>
      </c>
      <c r="R94" s="9">
        <f t="shared" si="8"/>
        <v>-15.28425</v>
      </c>
      <c r="S94" s="10">
        <f t="shared" si="9"/>
        <v>117.16574999999999</v>
      </c>
      <c r="T94" s="11">
        <f t="shared" si="10"/>
        <v>0.40217391304347827</v>
      </c>
      <c r="U94" s="12">
        <f t="shared" si="11"/>
        <v>-0.11539637599093999</v>
      </c>
      <c r="V94">
        <f>COUNTIF($L$2:L94,1)</f>
        <v>37</v>
      </c>
      <c r="W94">
        <v>92</v>
      </c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</row>
    <row r="95" spans="1:245" ht="15" customHeight="1" x14ac:dyDescent="0.2">
      <c r="A95" s="3">
        <v>93</v>
      </c>
      <c r="B95" s="4">
        <v>43546</v>
      </c>
      <c r="C95" s="3" t="s">
        <v>242</v>
      </c>
      <c r="D95" s="3" t="s">
        <v>33</v>
      </c>
      <c r="E95" s="3">
        <v>1</v>
      </c>
      <c r="F95" s="3" t="s">
        <v>243</v>
      </c>
      <c r="G95" s="3" t="s">
        <v>28</v>
      </c>
      <c r="H95" s="3" t="s">
        <v>29</v>
      </c>
      <c r="I95" s="3" t="s">
        <v>14</v>
      </c>
      <c r="J95" s="34" t="s">
        <v>34</v>
      </c>
      <c r="K95" s="27"/>
      <c r="L95" s="6" t="s">
        <v>17</v>
      </c>
      <c r="M95" s="7">
        <v>1</v>
      </c>
      <c r="N95" s="7">
        <v>1.5</v>
      </c>
      <c r="O95" s="8" t="s">
        <v>15</v>
      </c>
      <c r="P95" s="7">
        <f t="shared" si="6"/>
        <v>133.94999999999999</v>
      </c>
      <c r="Q95" s="36">
        <f t="shared" si="7"/>
        <v>0</v>
      </c>
      <c r="R95" s="9">
        <f t="shared" si="8"/>
        <v>-15.28425</v>
      </c>
      <c r="S95" s="10">
        <f t="shared" si="9"/>
        <v>118.66574999999999</v>
      </c>
      <c r="T95" s="11">
        <f t="shared" si="10"/>
        <v>0.40860215053763443</v>
      </c>
      <c r="U95" s="12">
        <f t="shared" si="11"/>
        <v>-0.11410414333706607</v>
      </c>
      <c r="V95">
        <f>COUNTIF($L$2:L95,1)</f>
        <v>38</v>
      </c>
      <c r="W95">
        <v>93</v>
      </c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</row>
    <row r="96" spans="1:245" ht="14.25" customHeight="1" x14ac:dyDescent="0.2">
      <c r="A96" s="3">
        <v>94</v>
      </c>
      <c r="B96" s="4">
        <v>43546</v>
      </c>
      <c r="C96" s="3" t="s">
        <v>242</v>
      </c>
      <c r="D96" s="3" t="s">
        <v>33</v>
      </c>
      <c r="E96" s="3">
        <v>1</v>
      </c>
      <c r="F96" s="3" t="s">
        <v>244</v>
      </c>
      <c r="G96" s="3" t="s">
        <v>28</v>
      </c>
      <c r="H96" s="3" t="s">
        <v>26</v>
      </c>
      <c r="I96" s="3" t="s">
        <v>31</v>
      </c>
      <c r="J96" s="13" t="s">
        <v>111</v>
      </c>
      <c r="K96" s="27"/>
      <c r="L96" s="6" t="s">
        <v>17</v>
      </c>
      <c r="M96" s="7">
        <v>1.85</v>
      </c>
      <c r="N96" s="7">
        <v>1.5</v>
      </c>
      <c r="O96" s="8" t="s">
        <v>23</v>
      </c>
      <c r="P96" s="7">
        <f t="shared" si="6"/>
        <v>135.44999999999999</v>
      </c>
      <c r="Q96" s="31">
        <f t="shared" si="7"/>
        <v>1.1362500000000004</v>
      </c>
      <c r="R96" s="9">
        <f t="shared" si="8"/>
        <v>-14.148</v>
      </c>
      <c r="S96" s="10">
        <f t="shared" si="9"/>
        <v>121.30199999999999</v>
      </c>
      <c r="T96" s="11">
        <f t="shared" si="10"/>
        <v>0.41489361702127658</v>
      </c>
      <c r="U96" s="12">
        <f t="shared" si="11"/>
        <v>-0.1044518272425249</v>
      </c>
      <c r="V96">
        <f>COUNTIF($L$2:L96,1)</f>
        <v>39</v>
      </c>
      <c r="W96">
        <v>94</v>
      </c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</row>
    <row r="97" spans="1:245" ht="38.25" x14ac:dyDescent="0.2">
      <c r="A97" s="3">
        <v>95</v>
      </c>
      <c r="B97" s="4">
        <v>43546</v>
      </c>
      <c r="C97" s="3" t="s">
        <v>245</v>
      </c>
      <c r="D97" s="3" t="s">
        <v>38</v>
      </c>
      <c r="E97" s="3">
        <v>3</v>
      </c>
      <c r="F97" s="3" t="s">
        <v>145</v>
      </c>
      <c r="G97" s="3" t="s">
        <v>41</v>
      </c>
      <c r="H97" s="3" t="s">
        <v>47</v>
      </c>
      <c r="I97" s="3" t="s">
        <v>14</v>
      </c>
      <c r="J97" s="13" t="s">
        <v>246</v>
      </c>
      <c r="K97" s="27"/>
      <c r="L97" s="6" t="s">
        <v>17</v>
      </c>
      <c r="M97" s="7">
        <v>2.2799999999999998</v>
      </c>
      <c r="N97" s="7">
        <v>3.5</v>
      </c>
      <c r="O97" s="8" t="s">
        <v>23</v>
      </c>
      <c r="P97" s="7">
        <f t="shared" si="6"/>
        <v>138.94999999999999</v>
      </c>
      <c r="Q97" s="31">
        <f t="shared" si="7"/>
        <v>4.0809999999999995</v>
      </c>
      <c r="R97" s="9">
        <f t="shared" si="8"/>
        <v>-10.067</v>
      </c>
      <c r="S97" s="10">
        <f t="shared" si="9"/>
        <v>128.88299999999998</v>
      </c>
      <c r="T97" s="11">
        <f t="shared" si="10"/>
        <v>0.42105263157894735</v>
      </c>
      <c r="U97" s="12">
        <f t="shared" si="11"/>
        <v>-7.2450521770421078E-2</v>
      </c>
      <c r="V97">
        <f>COUNTIF($L$2:L97,1)</f>
        <v>40</v>
      </c>
      <c r="W97">
        <v>95</v>
      </c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</row>
    <row r="98" spans="1:245" ht="16.5" customHeight="1" x14ac:dyDescent="0.2">
      <c r="A98" s="3">
        <v>96</v>
      </c>
      <c r="B98" s="4">
        <v>43546</v>
      </c>
      <c r="C98" s="3" t="s">
        <v>247</v>
      </c>
      <c r="D98" s="3" t="s">
        <v>38</v>
      </c>
      <c r="E98" s="3">
        <v>1</v>
      </c>
      <c r="F98" s="3" t="s">
        <v>248</v>
      </c>
      <c r="G98" s="3" t="s">
        <v>25</v>
      </c>
      <c r="H98" s="3" t="s">
        <v>29</v>
      </c>
      <c r="I98" s="3" t="s">
        <v>14</v>
      </c>
      <c r="J98" s="34" t="s">
        <v>133</v>
      </c>
      <c r="K98" s="27" t="s">
        <v>249</v>
      </c>
      <c r="L98" s="6" t="s">
        <v>17</v>
      </c>
      <c r="M98" s="7">
        <v>1</v>
      </c>
      <c r="N98" s="7">
        <v>1.5</v>
      </c>
      <c r="O98" s="8" t="s">
        <v>15</v>
      </c>
      <c r="P98" s="7">
        <f t="shared" si="6"/>
        <v>140.44999999999999</v>
      </c>
      <c r="Q98" s="36">
        <f t="shared" si="7"/>
        <v>0</v>
      </c>
      <c r="R98" s="9">
        <f t="shared" si="8"/>
        <v>-10.067</v>
      </c>
      <c r="S98" s="10">
        <f t="shared" si="9"/>
        <v>130.38299999999998</v>
      </c>
      <c r="T98" s="11">
        <f t="shared" si="10"/>
        <v>0.42708333333333331</v>
      </c>
      <c r="U98" s="12">
        <f t="shared" si="11"/>
        <v>-7.1676753292986881E-2</v>
      </c>
      <c r="V98">
        <f>COUNTIF($L$2:L98,1)</f>
        <v>41</v>
      </c>
      <c r="W98">
        <v>96</v>
      </c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</row>
    <row r="99" spans="1:245" ht="16.5" customHeight="1" x14ac:dyDescent="0.2">
      <c r="A99" s="3">
        <v>97</v>
      </c>
      <c r="B99" s="4">
        <v>43546</v>
      </c>
      <c r="C99" s="3" t="s">
        <v>250</v>
      </c>
      <c r="D99" s="3" t="s">
        <v>38</v>
      </c>
      <c r="E99" s="3">
        <v>1</v>
      </c>
      <c r="F99" s="3" t="s">
        <v>251</v>
      </c>
      <c r="G99" s="3" t="s">
        <v>41</v>
      </c>
      <c r="H99" s="3" t="s">
        <v>29</v>
      </c>
      <c r="I99" s="3" t="s">
        <v>14</v>
      </c>
      <c r="J99" s="5" t="s">
        <v>96</v>
      </c>
      <c r="K99" s="27" t="s">
        <v>147</v>
      </c>
      <c r="L99" s="6" t="s">
        <v>16</v>
      </c>
      <c r="M99" s="7">
        <v>1.84</v>
      </c>
      <c r="N99" s="7">
        <v>1.5</v>
      </c>
      <c r="O99" s="8" t="s">
        <v>15</v>
      </c>
      <c r="P99" s="7">
        <f t="shared" si="6"/>
        <v>141.94999999999999</v>
      </c>
      <c r="Q99" s="32">
        <f t="shared" si="7"/>
        <v>-1.5</v>
      </c>
      <c r="R99" s="9">
        <f t="shared" si="8"/>
        <v>-11.567</v>
      </c>
      <c r="S99" s="10">
        <f t="shared" si="9"/>
        <v>130.38299999999998</v>
      </c>
      <c r="T99" s="11">
        <f t="shared" si="10"/>
        <v>0.42268041237113402</v>
      </c>
      <c r="U99" s="12">
        <f t="shared" si="11"/>
        <v>-8.1486438886932078E-2</v>
      </c>
      <c r="V99">
        <f>COUNTIF($L$2:L99,1)</f>
        <v>41</v>
      </c>
      <c r="W99">
        <v>97</v>
      </c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</row>
    <row r="100" spans="1:245" ht="15.75" customHeight="1" x14ac:dyDescent="0.2">
      <c r="A100" s="3">
        <v>98</v>
      </c>
      <c r="B100" s="4">
        <v>43547</v>
      </c>
      <c r="C100" s="3" t="s">
        <v>252</v>
      </c>
      <c r="D100" s="3" t="s">
        <v>38</v>
      </c>
      <c r="E100" s="3">
        <v>1</v>
      </c>
      <c r="F100" s="3" t="s">
        <v>208</v>
      </c>
      <c r="G100" s="3" t="s">
        <v>25</v>
      </c>
      <c r="H100" s="3" t="s">
        <v>29</v>
      </c>
      <c r="I100" s="3" t="s">
        <v>14</v>
      </c>
      <c r="J100" s="5" t="s">
        <v>40</v>
      </c>
      <c r="K100" s="27" t="s">
        <v>253</v>
      </c>
      <c r="L100" s="6" t="s">
        <v>16</v>
      </c>
      <c r="M100" s="7">
        <v>2</v>
      </c>
      <c r="N100" s="7">
        <v>2</v>
      </c>
      <c r="O100" s="8" t="s">
        <v>15</v>
      </c>
      <c r="P100" s="7">
        <f t="shared" si="6"/>
        <v>143.94999999999999</v>
      </c>
      <c r="Q100" s="32">
        <f t="shared" si="7"/>
        <v>-2</v>
      </c>
      <c r="R100" s="9">
        <f t="shared" si="8"/>
        <v>-13.567</v>
      </c>
      <c r="S100" s="10">
        <f t="shared" si="9"/>
        <v>130.38299999999998</v>
      </c>
      <c r="T100" s="11">
        <f t="shared" si="10"/>
        <v>0.41836734693877553</v>
      </c>
      <c r="U100" s="12">
        <f t="shared" si="11"/>
        <v>-9.4248002778742679E-2</v>
      </c>
      <c r="V100">
        <f>COUNTIF($L$2:L100,1)</f>
        <v>41</v>
      </c>
      <c r="W100">
        <v>98</v>
      </c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</row>
    <row r="101" spans="1:245" ht="25.5" x14ac:dyDescent="0.2">
      <c r="A101" s="3">
        <v>99</v>
      </c>
      <c r="B101" s="4">
        <v>43547</v>
      </c>
      <c r="C101" s="3" t="s">
        <v>254</v>
      </c>
      <c r="D101" s="3" t="s">
        <v>38</v>
      </c>
      <c r="E101" s="3">
        <v>2</v>
      </c>
      <c r="F101" s="3" t="s">
        <v>44</v>
      </c>
      <c r="G101" s="3" t="s">
        <v>41</v>
      </c>
      <c r="H101" s="3" t="s">
        <v>86</v>
      </c>
      <c r="I101" s="3" t="s">
        <v>14</v>
      </c>
      <c r="J101" s="13" t="s">
        <v>255</v>
      </c>
      <c r="K101" s="27" t="s">
        <v>256</v>
      </c>
      <c r="L101" s="6" t="s">
        <v>16</v>
      </c>
      <c r="M101" s="7">
        <v>2.62</v>
      </c>
      <c r="N101" s="7">
        <v>2</v>
      </c>
      <c r="O101" s="8" t="s">
        <v>15</v>
      </c>
      <c r="P101" s="7">
        <f t="shared" si="6"/>
        <v>145.94999999999999</v>
      </c>
      <c r="Q101" s="32">
        <f t="shared" si="7"/>
        <v>-2</v>
      </c>
      <c r="R101" s="9">
        <f t="shared" si="8"/>
        <v>-15.567</v>
      </c>
      <c r="S101" s="10">
        <f t="shared" si="9"/>
        <v>130.38299999999998</v>
      </c>
      <c r="T101" s="11">
        <f t="shared" si="10"/>
        <v>0.41414141414141414</v>
      </c>
      <c r="U101" s="12">
        <f t="shared" si="11"/>
        <v>-0.10665981500513881</v>
      </c>
      <c r="V101">
        <f>COUNTIF($L$2:L101,1)</f>
        <v>41</v>
      </c>
      <c r="W101">
        <v>99</v>
      </c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</row>
    <row r="102" spans="1:245" ht="16.5" customHeight="1" x14ac:dyDescent="0.2">
      <c r="A102" s="3">
        <v>100</v>
      </c>
      <c r="B102" s="4">
        <v>43547</v>
      </c>
      <c r="C102" s="3" t="s">
        <v>257</v>
      </c>
      <c r="D102" s="3" t="s">
        <v>38</v>
      </c>
      <c r="E102" s="3">
        <v>1</v>
      </c>
      <c r="F102" s="3" t="s">
        <v>135</v>
      </c>
      <c r="G102" s="3" t="s">
        <v>41</v>
      </c>
      <c r="H102" s="3" t="s">
        <v>86</v>
      </c>
      <c r="I102" s="3" t="s">
        <v>14</v>
      </c>
      <c r="J102" s="13" t="s">
        <v>50</v>
      </c>
      <c r="K102" s="27"/>
      <c r="L102" s="6" t="s">
        <v>17</v>
      </c>
      <c r="M102" s="7">
        <v>1.95</v>
      </c>
      <c r="N102" s="7">
        <v>1</v>
      </c>
      <c r="O102" s="8" t="s">
        <v>15</v>
      </c>
      <c r="P102" s="7">
        <f t="shared" si="6"/>
        <v>146.94999999999999</v>
      </c>
      <c r="Q102" s="31">
        <f t="shared" si="7"/>
        <v>0.95</v>
      </c>
      <c r="R102" s="9">
        <f t="shared" si="8"/>
        <v>-14.617000000000001</v>
      </c>
      <c r="S102" s="10">
        <f t="shared" si="9"/>
        <v>132.333</v>
      </c>
      <c r="T102" s="11">
        <f t="shared" si="10"/>
        <v>0.42</v>
      </c>
      <c r="U102" s="12">
        <f t="shared" si="11"/>
        <v>-9.946920721333781E-2</v>
      </c>
      <c r="V102">
        <f>COUNTIF($L$2:L102,1)</f>
        <v>42</v>
      </c>
      <c r="W102">
        <v>100</v>
      </c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</row>
    <row r="103" spans="1:245" ht="18" customHeight="1" x14ac:dyDescent="0.2">
      <c r="A103" s="3">
        <v>101</v>
      </c>
      <c r="B103" s="4">
        <v>43547</v>
      </c>
      <c r="C103" s="3" t="s">
        <v>258</v>
      </c>
      <c r="D103" s="3" t="s">
        <v>38</v>
      </c>
      <c r="E103" s="3">
        <v>1</v>
      </c>
      <c r="F103" s="3" t="s">
        <v>259</v>
      </c>
      <c r="G103" s="3" t="s">
        <v>25</v>
      </c>
      <c r="H103" s="3" t="s">
        <v>86</v>
      </c>
      <c r="I103" s="3" t="s">
        <v>14</v>
      </c>
      <c r="J103" s="5" t="s">
        <v>133</v>
      </c>
      <c r="K103" s="27" t="s">
        <v>260</v>
      </c>
      <c r="L103" s="6" t="s">
        <v>16</v>
      </c>
      <c r="M103" s="7">
        <v>1.95</v>
      </c>
      <c r="N103" s="7">
        <v>1.5</v>
      </c>
      <c r="O103" s="8" t="s">
        <v>15</v>
      </c>
      <c r="P103" s="7">
        <f t="shared" si="6"/>
        <v>148.44999999999999</v>
      </c>
      <c r="Q103" s="32">
        <f t="shared" si="7"/>
        <v>-1.5</v>
      </c>
      <c r="R103" s="9">
        <f t="shared" si="8"/>
        <v>-16.117000000000001</v>
      </c>
      <c r="S103" s="10">
        <f t="shared" si="9"/>
        <v>132.333</v>
      </c>
      <c r="T103" s="11">
        <f t="shared" si="10"/>
        <v>0.41584158415841582</v>
      </c>
      <c r="U103" s="12">
        <f t="shared" si="11"/>
        <v>-0.10856854159649708</v>
      </c>
      <c r="V103">
        <f>COUNTIF($L$2:L103,1)</f>
        <v>42</v>
      </c>
      <c r="W103">
        <v>101</v>
      </c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</row>
    <row r="104" spans="1:245" ht="16.5" customHeight="1" x14ac:dyDescent="0.2">
      <c r="A104" s="3">
        <v>102</v>
      </c>
      <c r="B104" s="4">
        <v>43547</v>
      </c>
      <c r="C104" s="3" t="s">
        <v>261</v>
      </c>
      <c r="D104" s="3" t="s">
        <v>38</v>
      </c>
      <c r="E104" s="3">
        <v>1</v>
      </c>
      <c r="F104" s="3">
        <v>1</v>
      </c>
      <c r="G104" s="3" t="s">
        <v>25</v>
      </c>
      <c r="H104" s="3" t="s">
        <v>26</v>
      </c>
      <c r="I104" s="3" t="s">
        <v>14</v>
      </c>
      <c r="J104" s="5" t="s">
        <v>262</v>
      </c>
      <c r="K104" s="27"/>
      <c r="L104" s="6" t="s">
        <v>16</v>
      </c>
      <c r="M104" s="7">
        <v>10.61</v>
      </c>
      <c r="N104" s="7">
        <v>0.5</v>
      </c>
      <c r="O104" s="8" t="s">
        <v>23</v>
      </c>
      <c r="P104" s="7">
        <f t="shared" si="6"/>
        <v>148.94999999999999</v>
      </c>
      <c r="Q104" s="32">
        <f t="shared" si="7"/>
        <v>-0.5</v>
      </c>
      <c r="R104" s="9">
        <f t="shared" si="8"/>
        <v>-16.617000000000001</v>
      </c>
      <c r="S104" s="10">
        <f t="shared" si="9"/>
        <v>132.333</v>
      </c>
      <c r="T104" s="11">
        <f t="shared" si="10"/>
        <v>0.41176470588235292</v>
      </c>
      <c r="U104" s="12">
        <f t="shared" si="11"/>
        <v>-0.11156092648539773</v>
      </c>
      <c r="V104">
        <f>COUNTIF($L$2:L104,1)</f>
        <v>42</v>
      </c>
      <c r="W104">
        <v>102</v>
      </c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</row>
    <row r="105" spans="1:245" ht="15.75" customHeight="1" x14ac:dyDescent="0.2">
      <c r="A105" s="3">
        <v>103</v>
      </c>
      <c r="B105" s="4">
        <v>43547</v>
      </c>
      <c r="C105" s="3" t="s">
        <v>263</v>
      </c>
      <c r="D105" s="3" t="s">
        <v>38</v>
      </c>
      <c r="E105" s="3">
        <v>1</v>
      </c>
      <c r="F105" s="3" t="s">
        <v>259</v>
      </c>
      <c r="G105" s="3" t="s">
        <v>25</v>
      </c>
      <c r="H105" s="3" t="s">
        <v>47</v>
      </c>
      <c r="I105" s="3" t="s">
        <v>14</v>
      </c>
      <c r="J105" s="5" t="s">
        <v>264</v>
      </c>
      <c r="K105" s="27" t="s">
        <v>260</v>
      </c>
      <c r="L105" s="6" t="s">
        <v>16</v>
      </c>
      <c r="M105" s="7">
        <v>2.12</v>
      </c>
      <c r="N105" s="7">
        <v>1</v>
      </c>
      <c r="O105" s="8" t="s">
        <v>23</v>
      </c>
      <c r="P105" s="7">
        <f t="shared" si="6"/>
        <v>149.94999999999999</v>
      </c>
      <c r="Q105" s="32">
        <f t="shared" si="7"/>
        <v>-1</v>
      </c>
      <c r="R105" s="9">
        <f t="shared" si="8"/>
        <v>-17.617000000000001</v>
      </c>
      <c r="S105" s="10">
        <f t="shared" si="9"/>
        <v>132.333</v>
      </c>
      <c r="T105" s="11">
        <f t="shared" si="10"/>
        <v>0.40776699029126212</v>
      </c>
      <c r="U105" s="12">
        <f t="shared" si="11"/>
        <v>-0.11748582860953645</v>
      </c>
      <c r="V105">
        <f>COUNTIF($L$2:L105,1)</f>
        <v>42</v>
      </c>
      <c r="W105">
        <v>103</v>
      </c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</row>
    <row r="106" spans="1:245" ht="14.25" customHeight="1" x14ac:dyDescent="0.2">
      <c r="A106" s="3">
        <v>104</v>
      </c>
      <c r="B106" s="4">
        <v>43547</v>
      </c>
      <c r="C106" s="3" t="s">
        <v>265</v>
      </c>
      <c r="D106" s="3" t="s">
        <v>38</v>
      </c>
      <c r="E106" s="3">
        <v>1</v>
      </c>
      <c r="F106" s="3" t="s">
        <v>132</v>
      </c>
      <c r="G106" s="3" t="s">
        <v>28</v>
      </c>
      <c r="H106" s="3" t="s">
        <v>29</v>
      </c>
      <c r="I106" s="3" t="s">
        <v>31</v>
      </c>
      <c r="J106" s="5" t="s">
        <v>40</v>
      </c>
      <c r="K106" s="27"/>
      <c r="L106" s="6" t="s">
        <v>16</v>
      </c>
      <c r="M106" s="7">
        <v>1.94</v>
      </c>
      <c r="N106" s="7">
        <v>1.5</v>
      </c>
      <c r="O106" s="8" t="s">
        <v>15</v>
      </c>
      <c r="P106" s="7">
        <f t="shared" si="6"/>
        <v>151.44999999999999</v>
      </c>
      <c r="Q106" s="32">
        <f t="shared" si="7"/>
        <v>-1.5</v>
      </c>
      <c r="R106" s="9">
        <f t="shared" si="8"/>
        <v>-19.117000000000001</v>
      </c>
      <c r="S106" s="10">
        <f t="shared" si="9"/>
        <v>132.333</v>
      </c>
      <c r="T106" s="11">
        <f t="shared" si="10"/>
        <v>0.40384615384615385</v>
      </c>
      <c r="U106" s="12">
        <f t="shared" si="11"/>
        <v>-0.12622647738527562</v>
      </c>
      <c r="V106">
        <f>COUNTIF($L$2:L106,1)</f>
        <v>42</v>
      </c>
      <c r="W106">
        <v>104</v>
      </c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</row>
    <row r="107" spans="1:245" ht="15" customHeight="1" x14ac:dyDescent="0.2">
      <c r="A107" s="3">
        <v>105</v>
      </c>
      <c r="B107" s="4">
        <v>43547</v>
      </c>
      <c r="C107" s="3" t="s">
        <v>266</v>
      </c>
      <c r="D107" s="3" t="s">
        <v>30</v>
      </c>
      <c r="E107" s="3">
        <v>1</v>
      </c>
      <c r="F107" s="3" t="s">
        <v>208</v>
      </c>
      <c r="G107" s="3" t="s">
        <v>28</v>
      </c>
      <c r="H107" s="3" t="s">
        <v>27</v>
      </c>
      <c r="I107" s="3" t="s">
        <v>31</v>
      </c>
      <c r="J107" s="5" t="s">
        <v>118</v>
      </c>
      <c r="K107" s="27"/>
      <c r="L107" s="6" t="s">
        <v>16</v>
      </c>
      <c r="M107" s="7">
        <v>2.15</v>
      </c>
      <c r="N107" s="7">
        <v>1.5</v>
      </c>
      <c r="O107" s="8" t="s">
        <v>15</v>
      </c>
      <c r="P107" s="7">
        <f t="shared" si="6"/>
        <v>152.94999999999999</v>
      </c>
      <c r="Q107" s="32">
        <f t="shared" si="7"/>
        <v>-1.5</v>
      </c>
      <c r="R107" s="9">
        <f t="shared" si="8"/>
        <v>-20.617000000000001</v>
      </c>
      <c r="S107" s="10">
        <f t="shared" si="9"/>
        <v>132.333</v>
      </c>
      <c r="T107" s="11">
        <f t="shared" si="10"/>
        <v>0.4</v>
      </c>
      <c r="U107" s="12">
        <f t="shared" si="11"/>
        <v>-0.13479568486433469</v>
      </c>
      <c r="V107">
        <f>COUNTIF($L$2:L107,1)</f>
        <v>42</v>
      </c>
      <c r="W107">
        <v>105</v>
      </c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</row>
    <row r="108" spans="1:245" ht="15" customHeight="1" x14ac:dyDescent="0.2">
      <c r="A108" s="3">
        <v>106</v>
      </c>
      <c r="B108" s="4">
        <v>43548</v>
      </c>
      <c r="C108" s="3" t="s">
        <v>267</v>
      </c>
      <c r="D108" s="3" t="s">
        <v>38</v>
      </c>
      <c r="E108" s="3">
        <v>1</v>
      </c>
      <c r="F108" s="3">
        <v>1</v>
      </c>
      <c r="G108" s="3" t="s">
        <v>41</v>
      </c>
      <c r="H108" s="3" t="s">
        <v>47</v>
      </c>
      <c r="I108" s="3" t="s">
        <v>14</v>
      </c>
      <c r="J108" s="13" t="s">
        <v>264</v>
      </c>
      <c r="K108" s="27"/>
      <c r="L108" s="6" t="s">
        <v>17</v>
      </c>
      <c r="M108" s="7">
        <v>2.12</v>
      </c>
      <c r="N108" s="7">
        <v>1</v>
      </c>
      <c r="O108" s="8" t="s">
        <v>23</v>
      </c>
      <c r="P108" s="7">
        <f t="shared" si="6"/>
        <v>153.94999999999999</v>
      </c>
      <c r="Q108" s="31">
        <f t="shared" si="7"/>
        <v>1.0139999999999998</v>
      </c>
      <c r="R108" s="9">
        <f t="shared" si="8"/>
        <v>-19.603000000000002</v>
      </c>
      <c r="S108" s="10">
        <f t="shared" si="9"/>
        <v>134.34699999999998</v>
      </c>
      <c r="T108" s="11">
        <f t="shared" si="10"/>
        <v>0.40566037735849059</v>
      </c>
      <c r="U108" s="12">
        <f t="shared" si="11"/>
        <v>-0.1273335498538487</v>
      </c>
      <c r="V108">
        <f>COUNTIF($L$2:L108,1)</f>
        <v>43</v>
      </c>
      <c r="W108">
        <v>106</v>
      </c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</row>
    <row r="109" spans="1:245" ht="27" customHeight="1" x14ac:dyDescent="0.2">
      <c r="A109" s="3">
        <v>107</v>
      </c>
      <c r="B109" s="4">
        <v>43548</v>
      </c>
      <c r="C109" s="3" t="s">
        <v>268</v>
      </c>
      <c r="D109" s="3" t="s">
        <v>38</v>
      </c>
      <c r="E109" s="3">
        <v>2</v>
      </c>
      <c r="F109" s="3" t="s">
        <v>269</v>
      </c>
      <c r="G109" s="3" t="s">
        <v>41</v>
      </c>
      <c r="H109" s="3" t="s">
        <v>47</v>
      </c>
      <c r="I109" s="3" t="s">
        <v>14</v>
      </c>
      <c r="J109" s="13" t="s">
        <v>270</v>
      </c>
      <c r="K109" s="27"/>
      <c r="L109" s="6" t="s">
        <v>17</v>
      </c>
      <c r="M109" s="7">
        <v>2.36</v>
      </c>
      <c r="N109" s="7">
        <v>1.5</v>
      </c>
      <c r="O109" s="8" t="s">
        <v>23</v>
      </c>
      <c r="P109" s="7">
        <f t="shared" si="6"/>
        <v>155.44999999999999</v>
      </c>
      <c r="Q109" s="31">
        <f t="shared" si="7"/>
        <v>1.863</v>
      </c>
      <c r="R109" s="9">
        <f t="shared" si="8"/>
        <v>-17.740000000000002</v>
      </c>
      <c r="S109" s="10">
        <f t="shared" si="9"/>
        <v>137.70999999999998</v>
      </c>
      <c r="T109" s="11">
        <f t="shared" si="10"/>
        <v>0.41121495327102803</v>
      </c>
      <c r="U109" s="12">
        <f t="shared" si="11"/>
        <v>-0.11412029591508531</v>
      </c>
      <c r="V109">
        <f>COUNTIF($L$2:L109,1)</f>
        <v>44</v>
      </c>
      <c r="W109">
        <v>107</v>
      </c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</row>
    <row r="110" spans="1:245" ht="15" customHeight="1" x14ac:dyDescent="0.2">
      <c r="A110" s="3">
        <v>108</v>
      </c>
      <c r="B110" s="4">
        <v>43548</v>
      </c>
      <c r="C110" s="3" t="s">
        <v>271</v>
      </c>
      <c r="D110" s="3" t="s">
        <v>33</v>
      </c>
      <c r="E110" s="3">
        <v>1</v>
      </c>
      <c r="F110" s="3" t="s">
        <v>272</v>
      </c>
      <c r="G110" s="3" t="s">
        <v>25</v>
      </c>
      <c r="H110" s="3" t="s">
        <v>29</v>
      </c>
      <c r="I110" s="3" t="s">
        <v>31</v>
      </c>
      <c r="J110" s="5" t="s">
        <v>273</v>
      </c>
      <c r="K110" s="27"/>
      <c r="L110" s="6" t="s">
        <v>16</v>
      </c>
      <c r="M110" s="7">
        <v>1.98</v>
      </c>
      <c r="N110" s="7">
        <v>0.5</v>
      </c>
      <c r="O110" s="8" t="s">
        <v>15</v>
      </c>
      <c r="P110" s="7">
        <f t="shared" si="6"/>
        <v>155.94999999999999</v>
      </c>
      <c r="Q110" s="32">
        <f t="shared" si="7"/>
        <v>-0.5</v>
      </c>
      <c r="R110" s="9">
        <f t="shared" si="8"/>
        <v>-18.240000000000002</v>
      </c>
      <c r="S110" s="10">
        <f t="shared" si="9"/>
        <v>137.70999999999998</v>
      </c>
      <c r="T110" s="11">
        <f t="shared" si="10"/>
        <v>0.40740740740740738</v>
      </c>
      <c r="U110" s="12">
        <f t="shared" si="11"/>
        <v>-0.11696056428342425</v>
      </c>
      <c r="V110">
        <f>COUNTIF($L$2:L110,1)</f>
        <v>44</v>
      </c>
      <c r="W110">
        <v>108</v>
      </c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</row>
    <row r="111" spans="1:245" ht="25.5" x14ac:dyDescent="0.2">
      <c r="A111" s="3">
        <v>109</v>
      </c>
      <c r="B111" s="4">
        <v>43548</v>
      </c>
      <c r="C111" s="3" t="s">
        <v>274</v>
      </c>
      <c r="D111" s="3" t="s">
        <v>38</v>
      </c>
      <c r="E111" s="3">
        <v>2</v>
      </c>
      <c r="F111" s="3" t="s">
        <v>44</v>
      </c>
      <c r="G111" s="3" t="s">
        <v>41</v>
      </c>
      <c r="H111" s="3" t="s">
        <v>47</v>
      </c>
      <c r="I111" s="3" t="s">
        <v>14</v>
      </c>
      <c r="J111" s="13" t="s">
        <v>275</v>
      </c>
      <c r="K111" s="27"/>
      <c r="L111" s="6" t="s">
        <v>17</v>
      </c>
      <c r="M111" s="7">
        <v>1.96</v>
      </c>
      <c r="N111" s="7">
        <v>3</v>
      </c>
      <c r="O111" s="8" t="s">
        <v>23</v>
      </c>
      <c r="P111" s="7">
        <f t="shared" si="6"/>
        <v>158.94999999999999</v>
      </c>
      <c r="Q111" s="31">
        <f t="shared" si="7"/>
        <v>2.5859999999999994</v>
      </c>
      <c r="R111" s="28">
        <f t="shared" si="8"/>
        <v>-15.654000000000003</v>
      </c>
      <c r="S111" s="29">
        <f t="shared" si="9"/>
        <v>143.29599999999999</v>
      </c>
      <c r="T111" s="30">
        <f t="shared" si="10"/>
        <v>0.41284403669724773</v>
      </c>
      <c r="U111" s="12">
        <f t="shared" si="11"/>
        <v>-9.8483799937087113E-2</v>
      </c>
      <c r="V111">
        <f>COUNTIF($L$2:L111,1)</f>
        <v>45</v>
      </c>
      <c r="W111">
        <v>109</v>
      </c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</row>
    <row r="112" spans="1:245" ht="12.75" x14ac:dyDescent="0.2">
      <c r="A112" s="3">
        <v>110</v>
      </c>
      <c r="B112" s="4">
        <v>43550</v>
      </c>
      <c r="C112" s="3" t="s">
        <v>276</v>
      </c>
      <c r="D112" s="3" t="s">
        <v>38</v>
      </c>
      <c r="E112" s="3">
        <v>1</v>
      </c>
      <c r="F112" s="3" t="s">
        <v>244</v>
      </c>
      <c r="G112" s="3" t="s">
        <v>28</v>
      </c>
      <c r="H112" s="3" t="s">
        <v>26</v>
      </c>
      <c r="I112" s="3" t="s">
        <v>31</v>
      </c>
      <c r="J112" s="13" t="s">
        <v>49</v>
      </c>
      <c r="K112" s="27"/>
      <c r="L112" s="6" t="s">
        <v>17</v>
      </c>
      <c r="M112" s="7">
        <v>1.45</v>
      </c>
      <c r="N112" s="7">
        <v>2</v>
      </c>
      <c r="O112" s="8" t="s">
        <v>23</v>
      </c>
      <c r="P112" s="7">
        <f t="shared" si="6"/>
        <v>160.94999999999999</v>
      </c>
      <c r="Q112" s="31">
        <f t="shared" si="7"/>
        <v>0.75499999999999989</v>
      </c>
      <c r="R112" s="9">
        <f t="shared" si="8"/>
        <v>-14.899000000000004</v>
      </c>
      <c r="S112" s="10">
        <f t="shared" si="9"/>
        <v>146.05099999999999</v>
      </c>
      <c r="T112" s="11">
        <f t="shared" si="10"/>
        <v>0.41818181818181815</v>
      </c>
      <c r="U112" s="12">
        <f t="shared" si="11"/>
        <v>-9.2569120844982922E-2</v>
      </c>
      <c r="V112">
        <f>COUNTIF($L$2:L112,1)</f>
        <v>46</v>
      </c>
      <c r="W112">
        <v>110</v>
      </c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</row>
    <row r="113" spans="1:245" ht="15.75" customHeight="1" x14ac:dyDescent="0.2">
      <c r="A113" s="3">
        <v>111</v>
      </c>
      <c r="B113" s="4">
        <v>43550</v>
      </c>
      <c r="C113" s="3" t="s">
        <v>277</v>
      </c>
      <c r="D113" s="3" t="s">
        <v>33</v>
      </c>
      <c r="E113" s="3">
        <v>1</v>
      </c>
      <c r="F113" s="3" t="s">
        <v>278</v>
      </c>
      <c r="G113" s="3" t="s">
        <v>25</v>
      </c>
      <c r="H113" s="3" t="s">
        <v>26</v>
      </c>
      <c r="I113" s="3" t="s">
        <v>31</v>
      </c>
      <c r="J113" s="5" t="s">
        <v>128</v>
      </c>
      <c r="K113" s="27"/>
      <c r="L113" s="6" t="s">
        <v>16</v>
      </c>
      <c r="M113" s="7">
        <v>2</v>
      </c>
      <c r="N113" s="7">
        <v>0.75</v>
      </c>
      <c r="O113" s="8" t="s">
        <v>23</v>
      </c>
      <c r="P113" s="7">
        <f t="shared" si="6"/>
        <v>161.69999999999999</v>
      </c>
      <c r="Q113" s="32">
        <f t="shared" si="7"/>
        <v>-0.75</v>
      </c>
      <c r="R113" s="9">
        <f t="shared" si="8"/>
        <v>-15.649000000000004</v>
      </c>
      <c r="S113" s="10">
        <f t="shared" si="9"/>
        <v>146.05099999999999</v>
      </c>
      <c r="T113" s="11">
        <f t="shared" si="10"/>
        <v>0.4144144144144144</v>
      </c>
      <c r="U113" s="12">
        <f t="shared" si="11"/>
        <v>-9.6777983920841082E-2</v>
      </c>
      <c r="V113">
        <f>COUNTIF($L$2:L113,1)</f>
        <v>46</v>
      </c>
      <c r="W113">
        <v>111</v>
      </c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</row>
    <row r="114" spans="1:245" ht="15.75" customHeight="1" x14ac:dyDescent="0.2">
      <c r="A114" s="3">
        <v>112</v>
      </c>
      <c r="B114" s="4">
        <v>43550</v>
      </c>
      <c r="C114" s="3" t="s">
        <v>277</v>
      </c>
      <c r="D114" s="3" t="s">
        <v>33</v>
      </c>
      <c r="E114" s="3">
        <v>1</v>
      </c>
      <c r="F114" s="3" t="s">
        <v>279</v>
      </c>
      <c r="G114" s="3" t="s">
        <v>25</v>
      </c>
      <c r="H114" s="3" t="s">
        <v>26</v>
      </c>
      <c r="I114" s="3" t="s">
        <v>31</v>
      </c>
      <c r="J114" s="13" t="s">
        <v>280</v>
      </c>
      <c r="K114" s="27"/>
      <c r="L114" s="6" t="s">
        <v>17</v>
      </c>
      <c r="M114" s="7">
        <v>1.9750000000000001</v>
      </c>
      <c r="N114" s="7">
        <v>2</v>
      </c>
      <c r="O114" s="8" t="s">
        <v>23</v>
      </c>
      <c r="P114" s="7">
        <f t="shared" si="6"/>
        <v>163.69999999999999</v>
      </c>
      <c r="Q114" s="31">
        <f t="shared" si="7"/>
        <v>1.7524999999999999</v>
      </c>
      <c r="R114" s="9">
        <f t="shared" si="8"/>
        <v>-13.896500000000005</v>
      </c>
      <c r="S114" s="10">
        <f t="shared" si="9"/>
        <v>149.80349999999999</v>
      </c>
      <c r="T114" s="11">
        <f t="shared" si="10"/>
        <v>0.41964285714285715</v>
      </c>
      <c r="U114" s="12">
        <f t="shared" si="11"/>
        <v>-8.4890042761148463E-2</v>
      </c>
      <c r="V114">
        <f>COUNTIF($L$2:L114,1)</f>
        <v>47</v>
      </c>
      <c r="W114">
        <v>112</v>
      </c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</row>
    <row r="115" spans="1:245" ht="15" customHeight="1" x14ac:dyDescent="0.2">
      <c r="A115" s="3">
        <v>113</v>
      </c>
      <c r="B115" s="4">
        <v>43550</v>
      </c>
      <c r="C115" s="3" t="s">
        <v>277</v>
      </c>
      <c r="D115" s="3" t="s">
        <v>33</v>
      </c>
      <c r="E115" s="3">
        <v>1</v>
      </c>
      <c r="F115" s="3" t="s">
        <v>281</v>
      </c>
      <c r="G115" s="3" t="s">
        <v>25</v>
      </c>
      <c r="H115" s="3" t="s">
        <v>26</v>
      </c>
      <c r="I115" s="3" t="s">
        <v>31</v>
      </c>
      <c r="J115" s="13" t="s">
        <v>280</v>
      </c>
      <c r="K115" s="27"/>
      <c r="L115" s="6" t="s">
        <v>17</v>
      </c>
      <c r="M115" s="7">
        <v>5.5</v>
      </c>
      <c r="N115" s="7">
        <v>0.5</v>
      </c>
      <c r="O115" s="8" t="s">
        <v>23</v>
      </c>
      <c r="P115" s="7">
        <f t="shared" si="6"/>
        <v>164.2</v>
      </c>
      <c r="Q115" s="31">
        <f t="shared" si="7"/>
        <v>2.1124999999999998</v>
      </c>
      <c r="R115" s="9">
        <f t="shared" si="8"/>
        <v>-11.784000000000006</v>
      </c>
      <c r="S115" s="10">
        <f t="shared" si="9"/>
        <v>152.416</v>
      </c>
      <c r="T115" s="11">
        <f t="shared" si="10"/>
        <v>0.4247787610619469</v>
      </c>
      <c r="U115" s="12">
        <f t="shared" si="11"/>
        <v>-7.176613885505477E-2</v>
      </c>
      <c r="V115">
        <f>COUNTIF($L$2:L115,1)</f>
        <v>48</v>
      </c>
      <c r="W115">
        <v>113</v>
      </c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</row>
    <row r="116" spans="1:245" ht="15.75" customHeight="1" x14ac:dyDescent="0.2">
      <c r="A116" s="3">
        <v>114</v>
      </c>
      <c r="B116" s="4">
        <v>43550</v>
      </c>
      <c r="C116" s="3" t="s">
        <v>277</v>
      </c>
      <c r="D116" s="3" t="s">
        <v>33</v>
      </c>
      <c r="E116" s="3">
        <v>1</v>
      </c>
      <c r="F116" s="3" t="s">
        <v>282</v>
      </c>
      <c r="G116" s="3" t="s">
        <v>25</v>
      </c>
      <c r="H116" s="3" t="s">
        <v>26</v>
      </c>
      <c r="I116" s="3" t="s">
        <v>31</v>
      </c>
      <c r="J116" s="13" t="s">
        <v>280</v>
      </c>
      <c r="K116" s="27"/>
      <c r="L116" s="6" t="s">
        <v>17</v>
      </c>
      <c r="M116" s="7">
        <v>2.0499999999999998</v>
      </c>
      <c r="N116" s="7">
        <v>1.5</v>
      </c>
      <c r="O116" s="8" t="s">
        <v>23</v>
      </c>
      <c r="P116" s="7">
        <f t="shared" si="6"/>
        <v>165.7</v>
      </c>
      <c r="Q116" s="31">
        <f t="shared" si="7"/>
        <v>1.4212499999999997</v>
      </c>
      <c r="R116" s="9">
        <f t="shared" si="8"/>
        <v>-10.362750000000005</v>
      </c>
      <c r="S116" s="10">
        <f t="shared" si="9"/>
        <v>155.33724999999998</v>
      </c>
      <c r="T116" s="11">
        <f t="shared" si="10"/>
        <v>0.42982456140350878</v>
      </c>
      <c r="U116" s="12">
        <f t="shared" si="11"/>
        <v>-6.2539227519613799E-2</v>
      </c>
      <c r="V116">
        <f>COUNTIF($L$2:L116,1)</f>
        <v>49</v>
      </c>
      <c r="W116">
        <v>114</v>
      </c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</row>
    <row r="117" spans="1:245" ht="15.75" customHeight="1" x14ac:dyDescent="0.2">
      <c r="A117" s="3">
        <v>115</v>
      </c>
      <c r="B117" s="4">
        <v>43550</v>
      </c>
      <c r="C117" s="3" t="s">
        <v>277</v>
      </c>
      <c r="D117" s="3" t="s">
        <v>33</v>
      </c>
      <c r="E117" s="3">
        <v>1</v>
      </c>
      <c r="F117" s="3" t="s">
        <v>283</v>
      </c>
      <c r="G117" s="3" t="s">
        <v>25</v>
      </c>
      <c r="H117" s="3" t="s">
        <v>26</v>
      </c>
      <c r="I117" s="3" t="s">
        <v>31</v>
      </c>
      <c r="J117" s="13" t="s">
        <v>280</v>
      </c>
      <c r="K117" s="27"/>
      <c r="L117" s="6" t="s">
        <v>17</v>
      </c>
      <c r="M117" s="7">
        <v>1.9750000000000001</v>
      </c>
      <c r="N117" s="7">
        <v>2</v>
      </c>
      <c r="O117" s="8" t="s">
        <v>23</v>
      </c>
      <c r="P117" s="7">
        <f t="shared" si="6"/>
        <v>167.7</v>
      </c>
      <c r="Q117" s="31">
        <f t="shared" si="7"/>
        <v>1.7524999999999999</v>
      </c>
      <c r="R117" s="9">
        <f t="shared" si="8"/>
        <v>-8.610250000000006</v>
      </c>
      <c r="S117" s="10">
        <f t="shared" si="9"/>
        <v>159.08974999999998</v>
      </c>
      <c r="T117" s="11">
        <f t="shared" si="10"/>
        <v>0.43478260869565216</v>
      </c>
      <c r="U117" s="12">
        <f t="shared" si="11"/>
        <v>-5.1343172331544472E-2</v>
      </c>
      <c r="V117">
        <f>COUNTIF($L$2:L117,1)</f>
        <v>50</v>
      </c>
      <c r="W117">
        <v>115</v>
      </c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</row>
    <row r="118" spans="1:245" ht="16.5" customHeight="1" x14ac:dyDescent="0.2">
      <c r="A118" s="3">
        <v>116</v>
      </c>
      <c r="B118" s="4">
        <v>43550</v>
      </c>
      <c r="C118" s="3" t="s">
        <v>284</v>
      </c>
      <c r="D118" s="3" t="s">
        <v>38</v>
      </c>
      <c r="E118" s="3">
        <v>1</v>
      </c>
      <c r="F118" s="3" t="s">
        <v>282</v>
      </c>
      <c r="G118" s="3" t="s">
        <v>28</v>
      </c>
      <c r="H118" s="3" t="s">
        <v>29</v>
      </c>
      <c r="I118" s="3" t="s">
        <v>31</v>
      </c>
      <c r="J118" s="5" t="s">
        <v>285</v>
      </c>
      <c r="K118" s="27"/>
      <c r="L118" s="6" t="s">
        <v>16</v>
      </c>
      <c r="M118" s="7">
        <v>1.95</v>
      </c>
      <c r="N118" s="7">
        <v>1</v>
      </c>
      <c r="O118" s="8" t="s">
        <v>15</v>
      </c>
      <c r="P118" s="7">
        <f t="shared" si="6"/>
        <v>168.7</v>
      </c>
      <c r="Q118" s="32">
        <f t="shared" si="7"/>
        <v>-1</v>
      </c>
      <c r="R118" s="9">
        <f t="shared" si="8"/>
        <v>-9.610250000000006</v>
      </c>
      <c r="S118" s="10">
        <f t="shared" si="9"/>
        <v>159.08974999999998</v>
      </c>
      <c r="T118" s="11">
        <f t="shared" si="10"/>
        <v>0.43103448275862066</v>
      </c>
      <c r="U118" s="12">
        <f t="shared" si="11"/>
        <v>-5.6966508595139353E-2</v>
      </c>
      <c r="V118">
        <f>COUNTIF($L$2:L118,1)</f>
        <v>50</v>
      </c>
      <c r="W118">
        <v>116</v>
      </c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</row>
    <row r="119" spans="1:245" ht="16.5" customHeight="1" x14ac:dyDescent="0.2">
      <c r="A119" s="3">
        <v>117</v>
      </c>
      <c r="B119" s="4">
        <v>43551</v>
      </c>
      <c r="C119" s="3" t="s">
        <v>286</v>
      </c>
      <c r="D119" s="3" t="s">
        <v>38</v>
      </c>
      <c r="E119" s="3">
        <v>1</v>
      </c>
      <c r="F119" s="3" t="s">
        <v>36</v>
      </c>
      <c r="G119" s="3" t="s">
        <v>25</v>
      </c>
      <c r="H119" s="3" t="s">
        <v>29</v>
      </c>
      <c r="I119" s="3" t="s">
        <v>14</v>
      </c>
      <c r="J119" s="13" t="s">
        <v>287</v>
      </c>
      <c r="K119" s="27"/>
      <c r="L119" s="6" t="s">
        <v>17</v>
      </c>
      <c r="M119" s="7">
        <v>2.12</v>
      </c>
      <c r="N119" s="7">
        <v>2</v>
      </c>
      <c r="O119" s="8" t="s">
        <v>15</v>
      </c>
      <c r="P119" s="7">
        <f t="shared" si="6"/>
        <v>170.7</v>
      </c>
      <c r="Q119" s="31">
        <f t="shared" si="7"/>
        <v>2.2400000000000002</v>
      </c>
      <c r="R119" s="9">
        <f t="shared" si="8"/>
        <v>-7.3702500000000057</v>
      </c>
      <c r="S119" s="10">
        <f t="shared" si="9"/>
        <v>163.32974999999999</v>
      </c>
      <c r="T119" s="11">
        <f t="shared" si="10"/>
        <v>0.4358974358974359</v>
      </c>
      <c r="U119" s="12">
        <f t="shared" si="11"/>
        <v>-4.3176625659050963E-2</v>
      </c>
      <c r="V119">
        <f>COUNTIF($L$2:L119,1)</f>
        <v>51</v>
      </c>
      <c r="W119">
        <v>117</v>
      </c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</row>
    <row r="120" spans="1:245" ht="15" customHeight="1" x14ac:dyDescent="0.2">
      <c r="A120" s="3">
        <v>118</v>
      </c>
      <c r="B120" s="4">
        <v>43551</v>
      </c>
      <c r="C120" s="3" t="s">
        <v>288</v>
      </c>
      <c r="D120" s="3" t="s">
        <v>38</v>
      </c>
      <c r="E120" s="3">
        <v>1</v>
      </c>
      <c r="F120" s="3" t="s">
        <v>205</v>
      </c>
      <c r="G120" s="3" t="s">
        <v>25</v>
      </c>
      <c r="H120" s="3" t="s">
        <v>29</v>
      </c>
      <c r="I120" s="3" t="s">
        <v>31</v>
      </c>
      <c r="J120" s="13" t="s">
        <v>166</v>
      </c>
      <c r="K120" s="27"/>
      <c r="L120" s="6" t="s">
        <v>17</v>
      </c>
      <c r="M120" s="7">
        <v>3.1</v>
      </c>
      <c r="N120" s="7">
        <v>1</v>
      </c>
      <c r="O120" s="8" t="s">
        <v>15</v>
      </c>
      <c r="P120" s="7">
        <f t="shared" si="6"/>
        <v>171.7</v>
      </c>
      <c r="Q120" s="31">
        <f t="shared" si="7"/>
        <v>2.1</v>
      </c>
      <c r="R120" s="9">
        <f t="shared" si="8"/>
        <v>-5.2702500000000061</v>
      </c>
      <c r="S120" s="10">
        <f t="shared" si="9"/>
        <v>166.42974999999998</v>
      </c>
      <c r="T120" s="11">
        <f t="shared" si="10"/>
        <v>0.44067796610169491</v>
      </c>
      <c r="U120" s="12">
        <f t="shared" si="11"/>
        <v>-3.0694525334886456E-2</v>
      </c>
      <c r="V120">
        <f>COUNTIF($L$2:L120,1)</f>
        <v>52</v>
      </c>
      <c r="W120">
        <v>118</v>
      </c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</row>
    <row r="121" spans="1:245" ht="15" customHeight="1" x14ac:dyDescent="0.2">
      <c r="A121" s="3">
        <v>119</v>
      </c>
      <c r="B121" s="4">
        <v>43551</v>
      </c>
      <c r="C121" s="3" t="s">
        <v>288</v>
      </c>
      <c r="D121" s="3" t="s">
        <v>38</v>
      </c>
      <c r="E121" s="3">
        <v>1</v>
      </c>
      <c r="F121" s="3" t="s">
        <v>289</v>
      </c>
      <c r="G121" s="3" t="s">
        <v>25</v>
      </c>
      <c r="H121" s="3" t="s">
        <v>29</v>
      </c>
      <c r="I121" s="3" t="s">
        <v>31</v>
      </c>
      <c r="J121" s="13" t="s">
        <v>166</v>
      </c>
      <c r="K121" s="27"/>
      <c r="L121" s="6" t="s">
        <v>17</v>
      </c>
      <c r="M121" s="7">
        <v>6.5</v>
      </c>
      <c r="N121" s="7">
        <v>0.5</v>
      </c>
      <c r="O121" s="8" t="s">
        <v>23</v>
      </c>
      <c r="P121" s="7">
        <f t="shared" si="6"/>
        <v>172.2</v>
      </c>
      <c r="Q121" s="31">
        <f t="shared" si="7"/>
        <v>2.5874999999999999</v>
      </c>
      <c r="R121" s="9">
        <f t="shared" si="8"/>
        <v>-2.6827500000000062</v>
      </c>
      <c r="S121" s="10">
        <f t="shared" si="9"/>
        <v>169.51724999999999</v>
      </c>
      <c r="T121" s="11">
        <f t="shared" si="10"/>
        <v>0.44537815126050423</v>
      </c>
      <c r="U121" s="12">
        <f t="shared" si="11"/>
        <v>-1.557926829268292E-2</v>
      </c>
      <c r="V121">
        <f>COUNTIF($L$2:L121,1)</f>
        <v>53</v>
      </c>
      <c r="W121">
        <v>119</v>
      </c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</row>
    <row r="122" spans="1:245" ht="14.25" customHeight="1" x14ac:dyDescent="0.2">
      <c r="A122" s="3">
        <v>120</v>
      </c>
      <c r="B122" s="4">
        <v>43551</v>
      </c>
      <c r="C122" s="3" t="s">
        <v>290</v>
      </c>
      <c r="D122" s="3" t="s">
        <v>38</v>
      </c>
      <c r="E122" s="3">
        <v>1</v>
      </c>
      <c r="F122" s="3" t="s">
        <v>240</v>
      </c>
      <c r="G122" s="3" t="s">
        <v>25</v>
      </c>
      <c r="H122" s="3" t="s">
        <v>29</v>
      </c>
      <c r="I122" s="3" t="s">
        <v>31</v>
      </c>
      <c r="J122" s="5" t="s">
        <v>34</v>
      </c>
      <c r="K122" s="27"/>
      <c r="L122" s="6" t="s">
        <v>16</v>
      </c>
      <c r="M122" s="7">
        <v>2.2000000000000002</v>
      </c>
      <c r="N122" s="7">
        <v>1.5</v>
      </c>
      <c r="O122" s="8" t="s">
        <v>15</v>
      </c>
      <c r="P122" s="7">
        <f t="shared" si="6"/>
        <v>173.7</v>
      </c>
      <c r="Q122" s="32">
        <f t="shared" si="7"/>
        <v>-1.5</v>
      </c>
      <c r="R122" s="9">
        <f t="shared" si="8"/>
        <v>-4.1827500000000057</v>
      </c>
      <c r="S122" s="10">
        <f t="shared" si="9"/>
        <v>169.51724999999999</v>
      </c>
      <c r="T122" s="11">
        <f t="shared" si="10"/>
        <v>0.44166666666666665</v>
      </c>
      <c r="U122" s="12">
        <f t="shared" si="11"/>
        <v>-2.4080310880829008E-2</v>
      </c>
      <c r="V122">
        <f>COUNTIF($L$2:L122,1)</f>
        <v>53</v>
      </c>
      <c r="W122">
        <v>120</v>
      </c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</row>
    <row r="123" spans="1:245" ht="25.5" x14ac:dyDescent="0.2">
      <c r="A123" s="3">
        <v>121</v>
      </c>
      <c r="B123" s="4">
        <v>43553</v>
      </c>
      <c r="C123" s="3" t="s">
        <v>291</v>
      </c>
      <c r="D123" s="3" t="s">
        <v>38</v>
      </c>
      <c r="E123" s="3">
        <v>1</v>
      </c>
      <c r="F123" s="3" t="s">
        <v>292</v>
      </c>
      <c r="G123" s="3" t="s">
        <v>25</v>
      </c>
      <c r="H123" s="3" t="s">
        <v>47</v>
      </c>
      <c r="I123" s="3" t="s">
        <v>14</v>
      </c>
      <c r="J123" s="13" t="s">
        <v>293</v>
      </c>
      <c r="K123" s="27"/>
      <c r="L123" s="6" t="s">
        <v>16</v>
      </c>
      <c r="M123" s="7">
        <v>2.1800000000000002</v>
      </c>
      <c r="N123" s="7">
        <v>1</v>
      </c>
      <c r="O123" s="8" t="s">
        <v>23</v>
      </c>
      <c r="P123" s="7">
        <f t="shared" si="6"/>
        <v>174.7</v>
      </c>
      <c r="Q123" s="32">
        <f t="shared" si="7"/>
        <v>-1</v>
      </c>
      <c r="R123" s="9">
        <f t="shared" si="8"/>
        <v>-5.1827500000000057</v>
      </c>
      <c r="S123" s="10">
        <f t="shared" si="9"/>
        <v>169.51724999999999</v>
      </c>
      <c r="T123" s="11">
        <f t="shared" si="10"/>
        <v>0.43801652892561982</v>
      </c>
      <c r="U123" s="12">
        <f t="shared" si="11"/>
        <v>-2.9666571265025754E-2</v>
      </c>
      <c r="V123">
        <f>COUNTIF($L$2:L123,1)</f>
        <v>53</v>
      </c>
      <c r="W123">
        <v>121</v>
      </c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</row>
    <row r="124" spans="1:245" ht="16.5" customHeight="1" x14ac:dyDescent="0.2">
      <c r="A124" s="3">
        <v>122</v>
      </c>
      <c r="B124" s="4">
        <v>43553</v>
      </c>
      <c r="C124" s="3" t="s">
        <v>294</v>
      </c>
      <c r="D124" s="3" t="s">
        <v>38</v>
      </c>
      <c r="E124" s="3">
        <v>1</v>
      </c>
      <c r="F124" s="3" t="s">
        <v>132</v>
      </c>
      <c r="G124" s="3" t="s">
        <v>25</v>
      </c>
      <c r="H124" s="3" t="s">
        <v>26</v>
      </c>
      <c r="I124" s="3" t="s">
        <v>14</v>
      </c>
      <c r="J124" s="13" t="s">
        <v>285</v>
      </c>
      <c r="K124" s="27"/>
      <c r="L124" s="6" t="s">
        <v>17</v>
      </c>
      <c r="M124" s="7">
        <v>1.9750000000000001</v>
      </c>
      <c r="N124" s="7">
        <v>2</v>
      </c>
      <c r="O124" s="8" t="s">
        <v>23</v>
      </c>
      <c r="P124" s="7">
        <f t="shared" si="6"/>
        <v>176.7</v>
      </c>
      <c r="Q124" s="31">
        <f t="shared" si="7"/>
        <v>1.7524999999999999</v>
      </c>
      <c r="R124" s="9">
        <f t="shared" si="8"/>
        <v>-3.4302500000000058</v>
      </c>
      <c r="S124" s="10">
        <f t="shared" si="9"/>
        <v>173.26974999999999</v>
      </c>
      <c r="T124" s="11">
        <f t="shared" si="10"/>
        <v>0.44262295081967212</v>
      </c>
      <c r="U124" s="12">
        <f t="shared" si="11"/>
        <v>-1.9412846632710815E-2</v>
      </c>
      <c r="V124">
        <f>COUNTIF($L$2:L124,1)</f>
        <v>54</v>
      </c>
      <c r="W124">
        <v>122</v>
      </c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</row>
    <row r="125" spans="1:245" ht="14.25" customHeight="1" x14ac:dyDescent="0.2">
      <c r="A125" s="3">
        <v>123</v>
      </c>
      <c r="B125" s="4">
        <v>43553</v>
      </c>
      <c r="C125" s="3" t="s">
        <v>295</v>
      </c>
      <c r="D125" s="3" t="s">
        <v>38</v>
      </c>
      <c r="E125" s="3">
        <v>1</v>
      </c>
      <c r="F125" s="3" t="s">
        <v>296</v>
      </c>
      <c r="G125" s="3" t="s">
        <v>28</v>
      </c>
      <c r="H125" s="3" t="s">
        <v>27</v>
      </c>
      <c r="I125" s="3" t="s">
        <v>31</v>
      </c>
      <c r="J125" s="5" t="s">
        <v>40</v>
      </c>
      <c r="K125" s="27"/>
      <c r="L125" s="6" t="s">
        <v>16</v>
      </c>
      <c r="M125" s="7">
        <v>1.8</v>
      </c>
      <c r="N125" s="7">
        <v>1.5</v>
      </c>
      <c r="O125" s="8" t="s">
        <v>15</v>
      </c>
      <c r="P125" s="7">
        <f t="shared" si="6"/>
        <v>178.2</v>
      </c>
      <c r="Q125" s="32">
        <f t="shared" si="7"/>
        <v>-1.5</v>
      </c>
      <c r="R125" s="9">
        <f t="shared" si="8"/>
        <v>-4.9302500000000062</v>
      </c>
      <c r="S125" s="10">
        <f t="shared" si="9"/>
        <v>173.26974999999999</v>
      </c>
      <c r="T125" s="11">
        <f t="shared" si="10"/>
        <v>0.43902439024390244</v>
      </c>
      <c r="U125" s="12">
        <f t="shared" si="11"/>
        <v>-2.7666947250280592E-2</v>
      </c>
      <c r="V125">
        <f>COUNTIF($L$2:L125,1)</f>
        <v>54</v>
      </c>
      <c r="W125">
        <v>123</v>
      </c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</row>
    <row r="126" spans="1:245" ht="18" customHeight="1" x14ac:dyDescent="0.2">
      <c r="A126" s="3">
        <v>124</v>
      </c>
      <c r="B126" s="4">
        <v>43554</v>
      </c>
      <c r="C126" s="3" t="s">
        <v>297</v>
      </c>
      <c r="D126" s="3" t="s">
        <v>38</v>
      </c>
      <c r="E126" s="3">
        <v>1</v>
      </c>
      <c r="F126" s="3">
        <v>2</v>
      </c>
      <c r="G126" s="3" t="s">
        <v>41</v>
      </c>
      <c r="H126" s="3" t="s">
        <v>47</v>
      </c>
      <c r="I126" s="3" t="s">
        <v>14</v>
      </c>
      <c r="J126" s="13" t="s">
        <v>50</v>
      </c>
      <c r="K126" s="27"/>
      <c r="L126" s="6" t="s">
        <v>17</v>
      </c>
      <c r="M126" s="7">
        <v>2.02</v>
      </c>
      <c r="N126" s="7">
        <v>1</v>
      </c>
      <c r="O126" s="8" t="s">
        <v>23</v>
      </c>
      <c r="P126" s="7">
        <f t="shared" si="6"/>
        <v>179.2</v>
      </c>
      <c r="Q126" s="31">
        <f t="shared" si="7"/>
        <v>0.91899999999999982</v>
      </c>
      <c r="R126" s="9">
        <f t="shared" si="8"/>
        <v>-4.0112500000000066</v>
      </c>
      <c r="S126" s="10">
        <f t="shared" si="9"/>
        <v>175.18874999999997</v>
      </c>
      <c r="T126" s="11">
        <f t="shared" si="10"/>
        <v>0.44354838709677419</v>
      </c>
      <c r="U126" s="12">
        <f t="shared" si="11"/>
        <v>-2.2384207589285818E-2</v>
      </c>
      <c r="V126">
        <f>COUNTIF($L$2:L126,1)</f>
        <v>55</v>
      </c>
      <c r="W126">
        <v>124</v>
      </c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</row>
    <row r="127" spans="1:245" ht="25.5" x14ac:dyDescent="0.2">
      <c r="A127" s="3">
        <v>125</v>
      </c>
      <c r="B127" s="4">
        <v>43554</v>
      </c>
      <c r="C127" s="3" t="s">
        <v>298</v>
      </c>
      <c r="D127" s="3" t="s">
        <v>38</v>
      </c>
      <c r="E127" s="3">
        <v>2</v>
      </c>
      <c r="F127" s="3" t="s">
        <v>161</v>
      </c>
      <c r="G127" s="3" t="s">
        <v>41</v>
      </c>
      <c r="H127" s="3" t="s">
        <v>47</v>
      </c>
      <c r="I127" s="3" t="s">
        <v>14</v>
      </c>
      <c r="J127" s="13" t="s">
        <v>299</v>
      </c>
      <c r="K127" s="27"/>
      <c r="L127" s="6" t="s">
        <v>17</v>
      </c>
      <c r="M127" s="7">
        <v>2.58</v>
      </c>
      <c r="N127" s="7">
        <v>1.5</v>
      </c>
      <c r="O127" s="8" t="s">
        <v>23</v>
      </c>
      <c r="P127" s="7">
        <f t="shared" si="6"/>
        <v>180.7</v>
      </c>
      <c r="Q127" s="31">
        <f t="shared" si="7"/>
        <v>2.1764999999999999</v>
      </c>
      <c r="R127" s="9">
        <f t="shared" si="8"/>
        <v>-1.8347500000000068</v>
      </c>
      <c r="S127" s="10">
        <f t="shared" si="9"/>
        <v>178.86524999999997</v>
      </c>
      <c r="T127" s="11">
        <f t="shared" si="10"/>
        <v>0.44800000000000001</v>
      </c>
      <c r="U127" s="12">
        <f t="shared" si="11"/>
        <v>-1.0153569452130681E-2</v>
      </c>
      <c r="V127">
        <f>COUNTIF($L$2:L127,1)</f>
        <v>56</v>
      </c>
      <c r="W127">
        <v>125</v>
      </c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</row>
    <row r="128" spans="1:245" ht="25.5" x14ac:dyDescent="0.2">
      <c r="A128" s="3">
        <v>126</v>
      </c>
      <c r="B128" s="4">
        <v>43554</v>
      </c>
      <c r="C128" s="3" t="s">
        <v>300</v>
      </c>
      <c r="D128" s="3" t="s">
        <v>38</v>
      </c>
      <c r="E128" s="3">
        <v>2</v>
      </c>
      <c r="F128" s="3" t="s">
        <v>161</v>
      </c>
      <c r="G128" s="3" t="s">
        <v>25</v>
      </c>
      <c r="H128" s="3" t="s">
        <v>47</v>
      </c>
      <c r="I128" s="3" t="s">
        <v>14</v>
      </c>
      <c r="J128" s="5" t="s">
        <v>301</v>
      </c>
      <c r="K128" s="27"/>
      <c r="L128" s="6" t="s">
        <v>16</v>
      </c>
      <c r="M128" s="7">
        <v>2.1</v>
      </c>
      <c r="N128" s="7">
        <v>1</v>
      </c>
      <c r="O128" s="8" t="s">
        <v>23</v>
      </c>
      <c r="P128" s="7">
        <f t="shared" si="6"/>
        <v>181.7</v>
      </c>
      <c r="Q128" s="32">
        <f t="shared" si="7"/>
        <v>-1</v>
      </c>
      <c r="R128" s="9">
        <f t="shared" si="8"/>
        <v>-2.8347500000000068</v>
      </c>
      <c r="S128" s="10">
        <f t="shared" si="9"/>
        <v>178.86524999999997</v>
      </c>
      <c r="T128" s="11">
        <f t="shared" si="10"/>
        <v>0.44444444444444442</v>
      </c>
      <c r="U128" s="12">
        <f t="shared" si="11"/>
        <v>-1.5601265822784887E-2</v>
      </c>
      <c r="V128">
        <f>COUNTIF($L$2:L128,1)</f>
        <v>56</v>
      </c>
      <c r="W128">
        <v>126</v>
      </c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</row>
    <row r="129" spans="1:245" ht="38.25" x14ac:dyDescent="0.2">
      <c r="A129" s="3">
        <v>127</v>
      </c>
      <c r="B129" s="4">
        <v>43554</v>
      </c>
      <c r="C129" s="3" t="s">
        <v>302</v>
      </c>
      <c r="D129" s="3" t="s">
        <v>38</v>
      </c>
      <c r="E129" s="3">
        <v>3</v>
      </c>
      <c r="F129" s="3" t="s">
        <v>303</v>
      </c>
      <c r="G129" s="3" t="s">
        <v>25</v>
      </c>
      <c r="H129" s="3" t="s">
        <v>47</v>
      </c>
      <c r="I129" s="3" t="s">
        <v>14</v>
      </c>
      <c r="J129" s="13" t="s">
        <v>304</v>
      </c>
      <c r="K129" s="27"/>
      <c r="L129" s="6" t="s">
        <v>16</v>
      </c>
      <c r="M129" s="7">
        <v>2.1</v>
      </c>
      <c r="N129" s="7">
        <v>1.5</v>
      </c>
      <c r="O129" s="8" t="s">
        <v>23</v>
      </c>
      <c r="P129" s="7">
        <f t="shared" si="6"/>
        <v>183.2</v>
      </c>
      <c r="Q129" s="32">
        <f t="shared" si="7"/>
        <v>-1.5</v>
      </c>
      <c r="R129" s="9">
        <f t="shared" si="8"/>
        <v>-4.3347500000000068</v>
      </c>
      <c r="S129" s="10">
        <f t="shared" si="9"/>
        <v>178.86524999999997</v>
      </c>
      <c r="T129" s="11">
        <f t="shared" si="10"/>
        <v>0.44094488188976377</v>
      </c>
      <c r="U129" s="12">
        <f t="shared" si="11"/>
        <v>-2.3661299126637631E-2</v>
      </c>
      <c r="V129">
        <f>COUNTIF($L$2:L129,1)</f>
        <v>56</v>
      </c>
      <c r="W129">
        <v>127</v>
      </c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</row>
    <row r="130" spans="1:245" ht="18" customHeight="1" x14ac:dyDescent="0.2">
      <c r="A130" s="3">
        <v>128</v>
      </c>
      <c r="B130" s="4">
        <v>43554</v>
      </c>
      <c r="C130" s="3" t="s">
        <v>305</v>
      </c>
      <c r="D130" s="3" t="s">
        <v>38</v>
      </c>
      <c r="E130" s="3">
        <v>1</v>
      </c>
      <c r="F130" s="3" t="s">
        <v>135</v>
      </c>
      <c r="G130" s="3" t="s">
        <v>25</v>
      </c>
      <c r="H130" s="3" t="s">
        <v>306</v>
      </c>
      <c r="I130" s="3" t="s">
        <v>14</v>
      </c>
      <c r="J130" s="34" t="s">
        <v>118</v>
      </c>
      <c r="K130" s="27" t="s">
        <v>307</v>
      </c>
      <c r="L130" s="6" t="s">
        <v>17</v>
      </c>
      <c r="M130" s="7">
        <v>1</v>
      </c>
      <c r="N130" s="7">
        <v>1</v>
      </c>
      <c r="O130" s="8" t="s">
        <v>15</v>
      </c>
      <c r="P130" s="7">
        <f t="shared" si="6"/>
        <v>184.2</v>
      </c>
      <c r="Q130" s="35">
        <f t="shared" si="7"/>
        <v>0</v>
      </c>
      <c r="R130" s="9">
        <f t="shared" si="8"/>
        <v>-4.3347500000000068</v>
      </c>
      <c r="S130" s="10">
        <f t="shared" si="9"/>
        <v>179.86524999999997</v>
      </c>
      <c r="T130" s="11">
        <f t="shared" si="10"/>
        <v>0.4453125</v>
      </c>
      <c r="U130" s="12">
        <f t="shared" si="11"/>
        <v>-2.3532844733984877E-2</v>
      </c>
      <c r="V130">
        <f>COUNTIF($L$2:L130,1)</f>
        <v>57</v>
      </c>
      <c r="W130">
        <v>128</v>
      </c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</row>
    <row r="131" spans="1:245" ht="15.75" customHeight="1" x14ac:dyDescent="0.2">
      <c r="A131" s="3">
        <v>129</v>
      </c>
      <c r="B131" s="4">
        <v>43554</v>
      </c>
      <c r="C131" s="3" t="s">
        <v>214</v>
      </c>
      <c r="D131" s="3" t="s">
        <v>38</v>
      </c>
      <c r="E131" s="3">
        <v>4</v>
      </c>
      <c r="F131" s="3">
        <v>1</v>
      </c>
      <c r="G131" s="3" t="s">
        <v>41</v>
      </c>
      <c r="H131" s="3" t="s">
        <v>47</v>
      </c>
      <c r="I131" s="3" t="s">
        <v>14</v>
      </c>
      <c r="J131" s="5" t="s">
        <v>308</v>
      </c>
      <c r="K131" s="27"/>
      <c r="L131" s="6" t="s">
        <v>16</v>
      </c>
      <c r="M131" s="7">
        <v>6.29</v>
      </c>
      <c r="N131" s="7">
        <v>0.5</v>
      </c>
      <c r="O131" s="8" t="s">
        <v>23</v>
      </c>
      <c r="P131" s="7">
        <f t="shared" si="6"/>
        <v>184.7</v>
      </c>
      <c r="Q131" s="32">
        <f t="shared" si="7"/>
        <v>-0.5</v>
      </c>
      <c r="R131" s="9">
        <f t="shared" si="8"/>
        <v>-4.8347500000000068</v>
      </c>
      <c r="S131" s="10">
        <f t="shared" si="9"/>
        <v>179.86524999999997</v>
      </c>
      <c r="T131" s="11">
        <f t="shared" si="10"/>
        <v>0.44186046511627908</v>
      </c>
      <c r="U131" s="12">
        <f t="shared" si="11"/>
        <v>-2.6176231727125146E-2</v>
      </c>
      <c r="V131">
        <f>COUNTIF($L$2:L131,1)</f>
        <v>57</v>
      </c>
      <c r="W131">
        <v>129</v>
      </c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</row>
    <row r="132" spans="1:245" ht="25.5" x14ac:dyDescent="0.2">
      <c r="A132" s="3">
        <v>130</v>
      </c>
      <c r="B132" s="4">
        <v>43554</v>
      </c>
      <c r="C132" s="3" t="s">
        <v>309</v>
      </c>
      <c r="D132" s="3" t="s">
        <v>38</v>
      </c>
      <c r="E132" s="3">
        <v>2</v>
      </c>
      <c r="F132" s="3" t="s">
        <v>310</v>
      </c>
      <c r="G132" s="3" t="s">
        <v>25</v>
      </c>
      <c r="H132" s="3" t="s">
        <v>199</v>
      </c>
      <c r="I132" s="3" t="s">
        <v>14</v>
      </c>
      <c r="J132" s="5" t="s">
        <v>311</v>
      </c>
      <c r="K132" s="27"/>
      <c r="L132" s="6" t="s">
        <v>16</v>
      </c>
      <c r="M132" s="7">
        <v>2.512</v>
      </c>
      <c r="N132" s="7">
        <v>1</v>
      </c>
      <c r="O132" s="8" t="s">
        <v>15</v>
      </c>
      <c r="P132" s="7">
        <f t="shared" si="6"/>
        <v>185.7</v>
      </c>
      <c r="Q132" s="32">
        <f t="shared" si="7"/>
        <v>-1</v>
      </c>
      <c r="R132" s="9">
        <f t="shared" si="8"/>
        <v>-5.8347500000000068</v>
      </c>
      <c r="S132" s="10">
        <f t="shared" si="9"/>
        <v>179.86524999999997</v>
      </c>
      <c r="T132" s="11">
        <f t="shared" si="10"/>
        <v>0.43846153846153846</v>
      </c>
      <c r="U132" s="12">
        <f t="shared" si="11"/>
        <v>-3.1420301561658669E-2</v>
      </c>
      <c r="V132">
        <f>COUNTIF($L$2:L132,1)</f>
        <v>57</v>
      </c>
      <c r="W132">
        <v>130</v>
      </c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</row>
    <row r="133" spans="1:245" ht="25.5" x14ac:dyDescent="0.2">
      <c r="A133" s="3">
        <v>131</v>
      </c>
      <c r="B133" s="4">
        <v>43554</v>
      </c>
      <c r="C133" s="3" t="s">
        <v>312</v>
      </c>
      <c r="D133" s="3" t="s">
        <v>38</v>
      </c>
      <c r="E133" s="3">
        <v>2</v>
      </c>
      <c r="F133" s="3" t="s">
        <v>161</v>
      </c>
      <c r="G133" s="3" t="s">
        <v>41</v>
      </c>
      <c r="H133" s="3" t="s">
        <v>47</v>
      </c>
      <c r="I133" s="3" t="s">
        <v>14</v>
      </c>
      <c r="J133" s="13" t="s">
        <v>313</v>
      </c>
      <c r="K133" s="27"/>
      <c r="L133" s="6" t="s">
        <v>17</v>
      </c>
      <c r="M133" s="7">
        <v>1.93</v>
      </c>
      <c r="N133" s="7">
        <v>1.5</v>
      </c>
      <c r="O133" s="8" t="s">
        <v>23</v>
      </c>
      <c r="P133" s="7">
        <f t="shared" si="6"/>
        <v>187.2</v>
      </c>
      <c r="Q133" s="31">
        <f t="shared" si="7"/>
        <v>1.2502499999999999</v>
      </c>
      <c r="R133" s="9">
        <f t="shared" si="8"/>
        <v>-4.5845000000000073</v>
      </c>
      <c r="S133" s="10">
        <f t="shared" si="9"/>
        <v>182.61549999999997</v>
      </c>
      <c r="T133" s="11">
        <f t="shared" si="10"/>
        <v>0.44274809160305345</v>
      </c>
      <c r="U133" s="12">
        <f t="shared" si="11"/>
        <v>-2.4489850427350534E-2</v>
      </c>
      <c r="V133">
        <f>COUNTIF($L$2:L133,1)</f>
        <v>58</v>
      </c>
      <c r="W133">
        <v>131</v>
      </c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</row>
    <row r="134" spans="1:245" ht="25.5" x14ac:dyDescent="0.2">
      <c r="A134" s="3">
        <v>132</v>
      </c>
      <c r="B134" s="4">
        <v>43554</v>
      </c>
      <c r="C134" s="3" t="s">
        <v>314</v>
      </c>
      <c r="D134" s="3" t="s">
        <v>38</v>
      </c>
      <c r="E134" s="3">
        <v>2</v>
      </c>
      <c r="F134" s="3" t="s">
        <v>315</v>
      </c>
      <c r="G134" s="3" t="s">
        <v>25</v>
      </c>
      <c r="H134" s="3" t="s">
        <v>47</v>
      </c>
      <c r="I134" s="3" t="s">
        <v>14</v>
      </c>
      <c r="J134" s="13" t="s">
        <v>316</v>
      </c>
      <c r="K134" s="27"/>
      <c r="L134" s="6" t="s">
        <v>17</v>
      </c>
      <c r="M134" s="7">
        <v>2.2599999999999998</v>
      </c>
      <c r="N134" s="7">
        <v>2</v>
      </c>
      <c r="O134" s="8" t="s">
        <v>23</v>
      </c>
      <c r="P134" s="7">
        <f t="shared" ref="P134:P142" si="12">P133+N134</f>
        <v>189.2</v>
      </c>
      <c r="Q134" s="31">
        <f t="shared" ref="Q134:Q142" si="13">IF(AND(L134="1",O134="ja"),(N134*M134*0.95)-N134,IF(AND(L134="1",O134="nein"),N134*M134-N134,-N134))</f>
        <v>2.2939999999999996</v>
      </c>
      <c r="R134" s="9">
        <f t="shared" ref="R134:R142" si="14">R133+Q134</f>
        <v>-2.2905000000000078</v>
      </c>
      <c r="S134" s="10">
        <f t="shared" ref="S134:S142" si="15">P134+R134</f>
        <v>186.90949999999998</v>
      </c>
      <c r="T134" s="11">
        <f t="shared" ref="T134:T142" si="16">V134/W134</f>
        <v>0.44696969696969696</v>
      </c>
      <c r="U134" s="12">
        <f t="shared" ref="U134:U142" si="17">((S134-P134)/P134)*100%</f>
        <v>-1.2106236786469391E-2</v>
      </c>
      <c r="V134">
        <f>COUNTIF($L$2:L134,1)</f>
        <v>59</v>
      </c>
      <c r="W134">
        <v>132</v>
      </c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</row>
    <row r="135" spans="1:245" ht="15.75" customHeight="1" x14ac:dyDescent="0.2">
      <c r="A135" s="3">
        <v>133</v>
      </c>
      <c r="B135" s="4">
        <v>43554</v>
      </c>
      <c r="C135" s="3" t="s">
        <v>317</v>
      </c>
      <c r="D135" s="3" t="s">
        <v>38</v>
      </c>
      <c r="E135" s="3">
        <v>1</v>
      </c>
      <c r="F135" s="3">
        <v>2</v>
      </c>
      <c r="G135" s="3" t="s">
        <v>41</v>
      </c>
      <c r="H135" s="3" t="s">
        <v>47</v>
      </c>
      <c r="I135" s="3" t="s">
        <v>14</v>
      </c>
      <c r="J135" s="5" t="s">
        <v>264</v>
      </c>
      <c r="K135" s="27"/>
      <c r="L135" s="6" t="s">
        <v>16</v>
      </c>
      <c r="M135" s="7">
        <v>2.25</v>
      </c>
      <c r="N135" s="7">
        <v>2</v>
      </c>
      <c r="O135" s="8" t="s">
        <v>23</v>
      </c>
      <c r="P135" s="7">
        <f t="shared" si="12"/>
        <v>191.2</v>
      </c>
      <c r="Q135" s="32">
        <f t="shared" si="13"/>
        <v>-2</v>
      </c>
      <c r="R135" s="9">
        <f t="shared" si="14"/>
        <v>-4.2905000000000078</v>
      </c>
      <c r="S135" s="10">
        <f t="shared" si="15"/>
        <v>186.90949999999998</v>
      </c>
      <c r="T135" s="11">
        <f t="shared" si="16"/>
        <v>0.44360902255639095</v>
      </c>
      <c r="U135" s="12">
        <f t="shared" si="17"/>
        <v>-2.2439853556485402E-2</v>
      </c>
      <c r="V135">
        <f>COUNTIF($L$2:L135,1)</f>
        <v>59</v>
      </c>
      <c r="W135">
        <v>133</v>
      </c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</row>
    <row r="136" spans="1:245" ht="17.25" customHeight="1" x14ac:dyDescent="0.2">
      <c r="A136" s="3">
        <v>134</v>
      </c>
      <c r="B136" s="4">
        <v>43554</v>
      </c>
      <c r="C136" s="3" t="s">
        <v>318</v>
      </c>
      <c r="D136" s="3" t="s">
        <v>38</v>
      </c>
      <c r="E136" s="3">
        <v>1</v>
      </c>
      <c r="F136" s="3" t="s">
        <v>259</v>
      </c>
      <c r="G136" s="3" t="s">
        <v>41</v>
      </c>
      <c r="H136" s="3" t="s">
        <v>47</v>
      </c>
      <c r="I136" s="3" t="s">
        <v>14</v>
      </c>
      <c r="J136" s="5" t="s">
        <v>50</v>
      </c>
      <c r="K136" s="27"/>
      <c r="L136" s="6" t="s">
        <v>16</v>
      </c>
      <c r="M136" s="7">
        <v>2.0499999999999998</v>
      </c>
      <c r="N136" s="7">
        <v>3</v>
      </c>
      <c r="O136" s="8" t="s">
        <v>23</v>
      </c>
      <c r="P136" s="7">
        <f t="shared" si="12"/>
        <v>194.2</v>
      </c>
      <c r="Q136" s="32">
        <f t="shared" si="13"/>
        <v>-3</v>
      </c>
      <c r="R136" s="9">
        <f t="shared" si="14"/>
        <v>-7.2905000000000078</v>
      </c>
      <c r="S136" s="10">
        <f t="shared" si="15"/>
        <v>186.90949999999998</v>
      </c>
      <c r="T136" s="11">
        <f t="shared" si="16"/>
        <v>0.44029850746268656</v>
      </c>
      <c r="U136" s="12">
        <f t="shared" si="17"/>
        <v>-3.7541194644696234E-2</v>
      </c>
      <c r="V136">
        <f>COUNTIF($L$2:L136,1)</f>
        <v>59</v>
      </c>
      <c r="W136">
        <v>134</v>
      </c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</row>
    <row r="137" spans="1:245" ht="15.75" customHeight="1" x14ac:dyDescent="0.2">
      <c r="A137" s="3">
        <v>135</v>
      </c>
      <c r="B137" s="4">
        <v>43555</v>
      </c>
      <c r="C137" s="3" t="s">
        <v>319</v>
      </c>
      <c r="D137" s="3" t="s">
        <v>61</v>
      </c>
      <c r="E137" s="3">
        <v>1</v>
      </c>
      <c r="F137" s="3" t="s">
        <v>320</v>
      </c>
      <c r="G137" s="3" t="s">
        <v>28</v>
      </c>
      <c r="H137" s="3" t="s">
        <v>158</v>
      </c>
      <c r="I137" s="3" t="s">
        <v>14</v>
      </c>
      <c r="J137" s="5" t="s">
        <v>17</v>
      </c>
      <c r="K137" s="27"/>
      <c r="L137" s="6" t="s">
        <v>16</v>
      </c>
      <c r="M137" s="7">
        <v>1.78</v>
      </c>
      <c r="N137" s="7">
        <v>2</v>
      </c>
      <c r="O137" s="8" t="s">
        <v>15</v>
      </c>
      <c r="P137" s="7">
        <f t="shared" si="12"/>
        <v>196.2</v>
      </c>
      <c r="Q137" s="32">
        <f t="shared" si="13"/>
        <v>-2</v>
      </c>
      <c r="R137" s="9">
        <f t="shared" si="14"/>
        <v>-9.2905000000000086</v>
      </c>
      <c r="S137" s="10">
        <f t="shared" si="15"/>
        <v>186.90949999999998</v>
      </c>
      <c r="T137" s="11">
        <f t="shared" si="16"/>
        <v>0.43703703703703706</v>
      </c>
      <c r="U137" s="12">
        <f t="shared" si="17"/>
        <v>-4.7352191641182512E-2</v>
      </c>
      <c r="V137">
        <f>COUNTIF($L$2:L137,1)</f>
        <v>59</v>
      </c>
      <c r="W137">
        <v>135</v>
      </c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</row>
    <row r="138" spans="1:245" ht="25.5" x14ac:dyDescent="0.2">
      <c r="A138" s="3">
        <v>136</v>
      </c>
      <c r="B138" s="4">
        <v>43555</v>
      </c>
      <c r="C138" s="3" t="s">
        <v>321</v>
      </c>
      <c r="D138" s="3" t="s">
        <v>38</v>
      </c>
      <c r="E138" s="3">
        <v>2</v>
      </c>
      <c r="F138" s="3" t="s">
        <v>52</v>
      </c>
      <c r="G138" s="3" t="s">
        <v>41</v>
      </c>
      <c r="H138" s="3" t="s">
        <v>26</v>
      </c>
      <c r="I138" s="3" t="s">
        <v>14</v>
      </c>
      <c r="J138" s="5" t="s">
        <v>322</v>
      </c>
      <c r="K138" s="27"/>
      <c r="L138" s="6" t="s">
        <v>16</v>
      </c>
      <c r="M138" s="7">
        <v>2.15</v>
      </c>
      <c r="N138" s="7">
        <v>1.5</v>
      </c>
      <c r="O138" s="8" t="s">
        <v>23</v>
      </c>
      <c r="P138" s="7">
        <f t="shared" si="12"/>
        <v>197.7</v>
      </c>
      <c r="Q138" s="32">
        <f t="shared" si="13"/>
        <v>-1.5</v>
      </c>
      <c r="R138" s="9">
        <f t="shared" si="14"/>
        <v>-10.790500000000009</v>
      </c>
      <c r="S138" s="10">
        <f t="shared" si="15"/>
        <v>186.90949999999998</v>
      </c>
      <c r="T138" s="11">
        <f t="shared" si="16"/>
        <v>0.43382352941176472</v>
      </c>
      <c r="U138" s="12">
        <f t="shared" si="17"/>
        <v>-5.4580171977744105E-2</v>
      </c>
      <c r="V138">
        <f>COUNTIF($L$2:L138,1)</f>
        <v>59</v>
      </c>
      <c r="W138">
        <v>136</v>
      </c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</row>
    <row r="139" spans="1:245" ht="25.5" x14ac:dyDescent="0.2">
      <c r="A139" s="3">
        <v>137</v>
      </c>
      <c r="B139" s="4">
        <v>43555</v>
      </c>
      <c r="C139" s="3" t="s">
        <v>323</v>
      </c>
      <c r="D139" s="3" t="s">
        <v>38</v>
      </c>
      <c r="E139" s="3">
        <v>2</v>
      </c>
      <c r="F139" s="3" t="s">
        <v>161</v>
      </c>
      <c r="G139" s="3" t="s">
        <v>25</v>
      </c>
      <c r="H139" s="3" t="s">
        <v>47</v>
      </c>
      <c r="I139" s="3" t="s">
        <v>14</v>
      </c>
      <c r="J139" s="5" t="s">
        <v>324</v>
      </c>
      <c r="K139" s="27"/>
      <c r="L139" s="6" t="s">
        <v>16</v>
      </c>
      <c r="M139" s="7">
        <v>2.4300000000000002</v>
      </c>
      <c r="N139" s="7">
        <v>1.5</v>
      </c>
      <c r="O139" s="8" t="s">
        <v>23</v>
      </c>
      <c r="P139" s="7">
        <f t="shared" si="12"/>
        <v>199.2</v>
      </c>
      <c r="Q139" s="32">
        <f t="shared" si="13"/>
        <v>-1.5</v>
      </c>
      <c r="R139" s="9">
        <f t="shared" si="14"/>
        <v>-12.290500000000009</v>
      </c>
      <c r="S139" s="10">
        <f t="shared" si="15"/>
        <v>186.90949999999998</v>
      </c>
      <c r="T139" s="11">
        <f t="shared" si="16"/>
        <v>0.43065693430656932</v>
      </c>
      <c r="U139" s="12">
        <f t="shared" si="17"/>
        <v>-6.1699297188755067E-2</v>
      </c>
      <c r="V139">
        <f>COUNTIF($L$2:L139,1)</f>
        <v>59</v>
      </c>
      <c r="W139">
        <v>137</v>
      </c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</row>
    <row r="140" spans="1:245" ht="25.5" x14ac:dyDescent="0.2">
      <c r="A140" s="3">
        <v>138</v>
      </c>
      <c r="B140" s="4">
        <v>43555</v>
      </c>
      <c r="C140" s="3" t="s">
        <v>325</v>
      </c>
      <c r="D140" s="3" t="s">
        <v>38</v>
      </c>
      <c r="E140" s="3">
        <v>2</v>
      </c>
      <c r="F140" s="3" t="s">
        <v>326</v>
      </c>
      <c r="G140" s="3" t="s">
        <v>25</v>
      </c>
      <c r="H140" s="3" t="s">
        <v>26</v>
      </c>
      <c r="I140" s="3" t="s">
        <v>14</v>
      </c>
      <c r="J140" s="13" t="s">
        <v>327</v>
      </c>
      <c r="K140" s="27"/>
      <c r="L140" s="6" t="s">
        <v>17</v>
      </c>
      <c r="M140" s="7">
        <v>3.45</v>
      </c>
      <c r="N140" s="7">
        <v>1</v>
      </c>
      <c r="O140" s="8" t="s">
        <v>23</v>
      </c>
      <c r="P140" s="7">
        <f t="shared" si="12"/>
        <v>200.2</v>
      </c>
      <c r="Q140" s="31">
        <f t="shared" si="13"/>
        <v>2.2774999999999999</v>
      </c>
      <c r="R140" s="9">
        <f t="shared" si="14"/>
        <v>-10.013000000000009</v>
      </c>
      <c r="S140" s="10">
        <f t="shared" si="15"/>
        <v>190.18699999999998</v>
      </c>
      <c r="T140" s="11">
        <f t="shared" si="16"/>
        <v>0.43478260869565216</v>
      </c>
      <c r="U140" s="12">
        <f t="shared" si="17"/>
        <v>-5.0014985014985046E-2</v>
      </c>
      <c r="V140">
        <f>COUNTIF($L$2:L140,1)</f>
        <v>60</v>
      </c>
      <c r="W140">
        <v>138</v>
      </c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</row>
    <row r="141" spans="1:245" ht="17.25" customHeight="1" x14ac:dyDescent="0.2">
      <c r="A141" s="3">
        <v>139</v>
      </c>
      <c r="B141" s="4">
        <v>43555</v>
      </c>
      <c r="C141" s="3" t="s">
        <v>328</v>
      </c>
      <c r="D141" s="3" t="s">
        <v>30</v>
      </c>
      <c r="E141" s="3">
        <v>1</v>
      </c>
      <c r="F141" s="3" t="s">
        <v>36</v>
      </c>
      <c r="G141" s="3" t="s">
        <v>25</v>
      </c>
      <c r="H141" s="3" t="s">
        <v>29</v>
      </c>
      <c r="I141" s="3" t="s">
        <v>14</v>
      </c>
      <c r="J141" s="5" t="s">
        <v>50</v>
      </c>
      <c r="K141" s="27" t="s">
        <v>330</v>
      </c>
      <c r="L141" s="6" t="s">
        <v>16</v>
      </c>
      <c r="M141" s="7">
        <v>1.806</v>
      </c>
      <c r="N141" s="7">
        <v>1.5</v>
      </c>
      <c r="O141" s="8" t="s">
        <v>15</v>
      </c>
      <c r="P141" s="7">
        <f t="shared" si="12"/>
        <v>201.7</v>
      </c>
      <c r="Q141" s="32">
        <f t="shared" si="13"/>
        <v>-1.5</v>
      </c>
      <c r="R141" s="9">
        <f t="shared" si="14"/>
        <v>-11.513000000000009</v>
      </c>
      <c r="S141" s="10">
        <f t="shared" si="15"/>
        <v>190.18699999999998</v>
      </c>
      <c r="T141" s="11">
        <f t="shared" si="16"/>
        <v>0.43165467625899279</v>
      </c>
      <c r="U141" s="12">
        <f t="shared" si="17"/>
        <v>-5.707982151710464E-2</v>
      </c>
      <c r="V141">
        <f>COUNTIF($L$2:L141,1)</f>
        <v>60</v>
      </c>
      <c r="W141">
        <v>139</v>
      </c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</row>
    <row r="142" spans="1:245" ht="16.5" customHeight="1" x14ac:dyDescent="0.2">
      <c r="A142" s="3">
        <v>140</v>
      </c>
      <c r="B142" s="4">
        <v>43555</v>
      </c>
      <c r="C142" s="3" t="s">
        <v>329</v>
      </c>
      <c r="D142" s="3" t="s">
        <v>38</v>
      </c>
      <c r="E142" s="3">
        <v>1</v>
      </c>
      <c r="F142" s="3" t="s">
        <v>132</v>
      </c>
      <c r="G142" s="3" t="s">
        <v>25</v>
      </c>
      <c r="H142" s="3" t="s">
        <v>26</v>
      </c>
      <c r="I142" s="3" t="s">
        <v>14</v>
      </c>
      <c r="J142" s="13" t="s">
        <v>273</v>
      </c>
      <c r="K142" s="27"/>
      <c r="L142" s="6" t="s">
        <v>17</v>
      </c>
      <c r="M142" s="7">
        <v>1.4750000000000001</v>
      </c>
      <c r="N142" s="7">
        <v>2</v>
      </c>
      <c r="O142" s="8" t="s">
        <v>23</v>
      </c>
      <c r="P142" s="7">
        <f t="shared" si="12"/>
        <v>203.7</v>
      </c>
      <c r="Q142" s="31">
        <f t="shared" si="13"/>
        <v>0.80250000000000021</v>
      </c>
      <c r="R142" s="28">
        <f t="shared" si="14"/>
        <v>-10.710500000000009</v>
      </c>
      <c r="S142" s="29">
        <f t="shared" si="15"/>
        <v>192.98949999999999</v>
      </c>
      <c r="T142" s="30">
        <f t="shared" si="16"/>
        <v>0.43571428571428572</v>
      </c>
      <c r="U142" s="12">
        <f t="shared" si="17"/>
        <v>-5.2579774177712306E-2</v>
      </c>
      <c r="V142">
        <f>COUNTIF($L$2:L142,1)</f>
        <v>61</v>
      </c>
      <c r="W142">
        <v>140</v>
      </c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</row>
  </sheetData>
  <sheetProtection selectLockedCells="1" selectUnlockedCells="1"/>
  <autoFilter ref="A1:IK142" xr:uid="{00000000-0009-0000-0000-000000000000}"/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März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manyon</cp:lastModifiedBy>
  <dcterms:created xsi:type="dcterms:W3CDTF">2017-05-08T10:53:33Z</dcterms:created>
  <dcterms:modified xsi:type="dcterms:W3CDTF">2019-04-01T20:07:57Z</dcterms:modified>
</cp:coreProperties>
</file>