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75" tabRatio="282" activeTab="0"/>
  </bookViews>
  <sheets>
    <sheet name="März" sheetId="1" r:id="rId1"/>
  </sheets>
  <definedNames>
    <definedName name="__Anonymous_Sheet_DB__1">'März'!#REF!</definedName>
    <definedName name="_xlnm._FilterDatabase" localSheetId="0" hidden="1">'März'!$A$1:$IK$95</definedName>
    <definedName name="_xlnm._FilterDatabase" localSheetId="0">'März'!#REF!</definedName>
    <definedName name="_xlnm._FilterDatabase_1">'März'!#REF!</definedName>
    <definedName name="Excel_BuiltIn__FilterDatabase" localSheetId="0">'März'!#REF!</definedName>
    <definedName name="Excel_BuiltIn__FilterDatabase_1">'März'!#REF!</definedName>
  </definedNames>
  <calcPr fullCalcOnLoad="1"/>
</workbook>
</file>

<file path=xl/sharedStrings.xml><?xml version="1.0" encoding="utf-8"?>
<sst xmlns="http://schemas.openxmlformats.org/spreadsheetml/2006/main" count="900" uniqueCount="262">
  <si>
    <t>Nr.</t>
  </si>
  <si>
    <t>Datum</t>
  </si>
  <si>
    <t>Spiel</t>
  </si>
  <si>
    <t>Kategorie</t>
  </si>
  <si>
    <t>Tipp</t>
  </si>
  <si>
    <t>Anbieter</t>
  </si>
  <si>
    <t>Ergebnis</t>
  </si>
  <si>
    <t>Quote</t>
  </si>
  <si>
    <t>Steuern 5%</t>
  </si>
  <si>
    <t>staked</t>
  </si>
  <si>
    <t>++++</t>
  </si>
  <si>
    <t>returned</t>
  </si>
  <si>
    <t>Hitrate</t>
  </si>
  <si>
    <t>Yield %</t>
  </si>
  <si>
    <t>Pregame</t>
  </si>
  <si>
    <t>nein</t>
  </si>
  <si>
    <t>0</t>
  </si>
  <si>
    <t>1</t>
  </si>
  <si>
    <t>RIGHT?</t>
  </si>
  <si>
    <t>WIN</t>
  </si>
  <si>
    <t>Treffer</t>
  </si>
  <si>
    <t>Anzahl</t>
  </si>
  <si>
    <t>Einheiten</t>
  </si>
  <si>
    <t>ja</t>
  </si>
  <si>
    <t>Tippgeber</t>
  </si>
  <si>
    <t>df</t>
  </si>
  <si>
    <t>ma</t>
  </si>
  <si>
    <t>unibet</t>
  </si>
  <si>
    <t>Fussball</t>
  </si>
  <si>
    <t>da</t>
  </si>
  <si>
    <t>Bet365</t>
  </si>
  <si>
    <t>Ecken</t>
  </si>
  <si>
    <t>1-1</t>
  </si>
  <si>
    <t>2-1</t>
  </si>
  <si>
    <t>1-3</t>
  </si>
  <si>
    <t>1xbet</t>
  </si>
  <si>
    <t>tipico</t>
  </si>
  <si>
    <t>1 HC</t>
  </si>
  <si>
    <t>2-2</t>
  </si>
  <si>
    <t>Amateure</t>
  </si>
  <si>
    <t>4-0</t>
  </si>
  <si>
    <t>2 HC</t>
  </si>
  <si>
    <t>1 H2H</t>
  </si>
  <si>
    <t>HJK Helsinki - HIFK Helsinki</t>
  </si>
  <si>
    <t>Celtics - Cavaliers</t>
  </si>
  <si>
    <t>NBA</t>
  </si>
  <si>
    <t>103-99</t>
  </si>
  <si>
    <t>Bordeaux - Lyon
Birmingham - Leeds</t>
  </si>
  <si>
    <t>over 7 E
over 9 E</t>
  </si>
  <si>
    <t>Augsburg - Leipzig
Bucks - Clippers</t>
  </si>
  <si>
    <t>over 1,5
2</t>
  </si>
  <si>
    <t>HSV II - Rheden</t>
  </si>
  <si>
    <t>1 Asian -1</t>
  </si>
  <si>
    <t>6-0</t>
  </si>
  <si>
    <t>Schwerin - Altlüdersdorf</t>
  </si>
  <si>
    <t>X2</t>
  </si>
  <si>
    <t>2-3</t>
  </si>
  <si>
    <t>Alzenau - Fulda</t>
  </si>
  <si>
    <t>Wolfsburg II - Dochtersen
Sprockhövel - Schalke II
Eibar - Real</t>
  </si>
  <si>
    <t>1
2
2</t>
  </si>
  <si>
    <t>Reutlingen - Stutt. Kickers</t>
  </si>
  <si>
    <t>1-2</t>
  </si>
  <si>
    <t>Ederbergland - Dreieich
Jena - Neustrelitz</t>
  </si>
  <si>
    <t>2 HC
1</t>
  </si>
  <si>
    <t>Mannheim - Ulm
Altenholz - TSB Flensburg</t>
  </si>
  <si>
    <t>1
2</t>
  </si>
  <si>
    <t>3-1
2-5</t>
  </si>
  <si>
    <t>5er Kombi</t>
  </si>
  <si>
    <t>4/5</t>
  </si>
  <si>
    <t>Neckarsulmer - Bahlinger SC</t>
  </si>
  <si>
    <t>2-0</t>
  </si>
  <si>
    <t>Pfeddersheim - Saar</t>
  </si>
  <si>
    <t>H2H 2</t>
  </si>
  <si>
    <t>Liverpool - Arsenal</t>
  </si>
  <si>
    <t>over 3,5 Gelbe</t>
  </si>
  <si>
    <t>3</t>
  </si>
  <si>
    <t>Karlsruhe II - Neckarelz</t>
  </si>
  <si>
    <t>1 HC -2</t>
  </si>
  <si>
    <t>5-0</t>
  </si>
  <si>
    <t>1 HC -3</t>
  </si>
  <si>
    <t>Kiel II - Schilksee
Jena - Neustrelitz</t>
  </si>
  <si>
    <t>1 HC
1 HC</t>
  </si>
  <si>
    <t>Dynamo - Luckenwalde</t>
  </si>
  <si>
    <t>5-2</t>
  </si>
  <si>
    <t>Hönnepel - Fischeln</t>
  </si>
  <si>
    <t>4-1</t>
  </si>
  <si>
    <t>Kapellen - Uerdingen</t>
  </si>
  <si>
    <t>Kray - Hilden</t>
  </si>
  <si>
    <t>3-3</t>
  </si>
  <si>
    <t>Frisia - Neumünster</t>
  </si>
  <si>
    <t>1X</t>
  </si>
  <si>
    <t>ASC Dortmund - Erkenschwick</t>
  </si>
  <si>
    <t>Friesdorf - Siegburg</t>
  </si>
  <si>
    <t>Arsenal - Bayern
Barca - PSG</t>
  </si>
  <si>
    <t>CL</t>
  </si>
  <si>
    <t>Ecke 10min
gg</t>
  </si>
  <si>
    <t>ja
6-1</t>
  </si>
  <si>
    <t>Arsenal - Bayern
Neapel - Real</t>
  </si>
  <si>
    <t>Bayern trifft
Real trifft</t>
  </si>
  <si>
    <t>Live</t>
  </si>
  <si>
    <t>1-5
1-3</t>
  </si>
  <si>
    <t>Stadtallendorf - Hadamar
Barca - PSG</t>
  </si>
  <si>
    <t>1X
Ecke 10min</t>
  </si>
  <si>
    <t>2-1
ja</t>
  </si>
  <si>
    <t>Barcelona - Paris</t>
  </si>
  <si>
    <t>Tor 10min</t>
  </si>
  <si>
    <t>Suarez Gelb</t>
  </si>
  <si>
    <t>F. Köln - Bergisch Gladbach</t>
  </si>
  <si>
    <t>4. Tor Köln</t>
  </si>
  <si>
    <t>3-1</t>
  </si>
  <si>
    <t>Grizzlies - Clippers</t>
  </si>
  <si>
    <t>98-114</t>
  </si>
  <si>
    <t>NAC - Telstar</t>
  </si>
  <si>
    <t>zuerst 9 E</t>
  </si>
  <si>
    <t>9</t>
  </si>
  <si>
    <t>Bulls - Rockets
Wolves - Warriors</t>
  </si>
  <si>
    <t>2
2</t>
  </si>
  <si>
    <t>ZSKA - Tom Tomsk</t>
  </si>
  <si>
    <t>1 HC -4</t>
  </si>
  <si>
    <t>Rehden - Eichede</t>
  </si>
  <si>
    <t>Mainz II - Bremen II
Leipzig - Wolfsburg</t>
  </si>
  <si>
    <t>over 1,5
Tor 2</t>
  </si>
  <si>
    <t>Walldorf - Nöttingen
Vellmar - Alzenau</t>
  </si>
  <si>
    <t>1-5
2-1</t>
  </si>
  <si>
    <t>Darmstadt - Mainz
Bayern - Frankfurt
Ulm - Elversberg</t>
  </si>
  <si>
    <t>2
over 3,5
2</t>
  </si>
  <si>
    <t>2-1
3-0
2-0</t>
  </si>
  <si>
    <t>Dortmund II - Bonner SC
Sevilla - Leganes</t>
  </si>
  <si>
    <t>1
1</t>
  </si>
  <si>
    <t>Haibach - Ammerthal</t>
  </si>
  <si>
    <t>0-2</t>
  </si>
  <si>
    <t>Burgbrohl - Morlautern
Dreieich - Steinbach
Fulda - Kelsterbach</t>
  </si>
  <si>
    <t>2
1
1</t>
  </si>
  <si>
    <t>0-8
3-0
3-0</t>
  </si>
  <si>
    <t>X2
2</t>
  </si>
  <si>
    <t>1-1
0-2</t>
  </si>
  <si>
    <t>0-1</t>
  </si>
  <si>
    <t>3-2</t>
  </si>
  <si>
    <t>0-0</t>
  </si>
  <si>
    <t>4er Kombi</t>
  </si>
  <si>
    <t>2/4</t>
  </si>
  <si>
    <t>3/5</t>
  </si>
  <si>
    <t>Juve - Porto
Leicester - Sevilla</t>
  </si>
  <si>
    <t>1
H2H 2</t>
  </si>
  <si>
    <t>Cottbus - Auerbach
Northeim - Gifhorn</t>
  </si>
  <si>
    <t>Freialdenhoven - Friesdorf
Cronenberger - Uerdingen</t>
  </si>
  <si>
    <t>Hennef - Euskirchen</t>
  </si>
  <si>
    <t>Paderborn II - ASC Dortmund</t>
  </si>
  <si>
    <t>Ratingen - Velbert</t>
  </si>
  <si>
    <t>Fischeln - Kray</t>
  </si>
  <si>
    <t>SW Essen - Hönnepel</t>
  </si>
  <si>
    <t>Atletico - Leverkusen
Monaco - City</t>
  </si>
  <si>
    <t>zuerst 7 E
over 2,5 TG 1</t>
  </si>
  <si>
    <t>7
3-1</t>
  </si>
  <si>
    <t>Ajax - Kopenhagen
Gladbach - Schalke
Anderlecht - Nikosia
ManU - Rostov</t>
  </si>
  <si>
    <t>EL</t>
  </si>
  <si>
    <t>over 7 E
over 1,5
1
1 HC</t>
  </si>
  <si>
    <r>
      <t xml:space="preserve">15
2-2
1-0
</t>
    </r>
    <r>
      <rPr>
        <b/>
        <sz val="10"/>
        <color indexed="53"/>
        <rFont val="Arial"/>
        <family val="2"/>
      </rPr>
      <t>1-0</t>
    </r>
  </si>
  <si>
    <t>fnatic - Epsilon
Unterhaching - Nürnberg II</t>
  </si>
  <si>
    <t>esports
Amateure</t>
  </si>
  <si>
    <t>2-0
1</t>
  </si>
  <si>
    <r>
      <t xml:space="preserve">2-0
</t>
    </r>
    <r>
      <rPr>
        <b/>
        <sz val="10"/>
        <color indexed="53"/>
        <rFont val="Arial"/>
        <family val="2"/>
      </rPr>
      <t>0-0</t>
    </r>
  </si>
  <si>
    <t>Rom - Lyon
Ajax - Kopenhagen</t>
  </si>
  <si>
    <t>over 3,5 Tore
over 2,5 Tore</t>
  </si>
  <si>
    <t>2-1
2-0</t>
  </si>
  <si>
    <t>Gladbach - Schalke
Gladbach - Schalke</t>
  </si>
  <si>
    <t>over 4,5 Tore
over 4,5 Gelbe</t>
  </si>
  <si>
    <r>
      <rPr>
        <b/>
        <sz val="10"/>
        <color indexed="53"/>
        <rFont val="Arial"/>
        <family val="2"/>
      </rPr>
      <t>2-2</t>
    </r>
    <r>
      <rPr>
        <b/>
        <sz val="10"/>
        <color indexed="17"/>
        <rFont val="Arial"/>
        <family val="2"/>
      </rPr>
      <t xml:space="preserve">
6</t>
    </r>
  </si>
  <si>
    <t>Gladbach - Schalke</t>
  </si>
  <si>
    <t>over 4,5 Gelbe</t>
  </si>
  <si>
    <t>6</t>
  </si>
  <si>
    <t>Cloppenburg - Spelle
Lille - Marseille</t>
  </si>
  <si>
    <t>gg
Tor 2</t>
  </si>
  <si>
    <r>
      <t xml:space="preserve">1-1
</t>
    </r>
    <r>
      <rPr>
        <b/>
        <sz val="10"/>
        <color indexed="53"/>
        <rFont val="Arial"/>
        <family val="2"/>
      </rPr>
      <t>0-0</t>
    </r>
  </si>
  <si>
    <t>Unterföhring - Bogen
Wegberg - Freialdenhoven</t>
  </si>
  <si>
    <r>
      <t xml:space="preserve">1-0
</t>
    </r>
    <r>
      <rPr>
        <b/>
        <sz val="10"/>
        <color indexed="53"/>
        <rFont val="Arial"/>
        <family val="2"/>
      </rPr>
      <t>1-1</t>
    </r>
  </si>
  <si>
    <t>Hartberg - Gurten
Bristol - Huddersfield
Achilles - Almere
den Bosch - Waalwijk</t>
  </si>
  <si>
    <t>1
H2H 2
2
X2</t>
  </si>
  <si>
    <r>
      <t xml:space="preserve">2-1
</t>
    </r>
    <r>
      <rPr>
        <b/>
        <sz val="10"/>
        <color indexed="53"/>
        <rFont val="Arial"/>
        <family val="2"/>
      </rPr>
      <t>4-0</t>
    </r>
    <r>
      <rPr>
        <b/>
        <sz val="10"/>
        <color indexed="17"/>
        <rFont val="Arial"/>
        <family val="2"/>
      </rPr>
      <t xml:space="preserve">
</t>
    </r>
    <r>
      <rPr>
        <b/>
        <sz val="10"/>
        <color indexed="53"/>
        <rFont val="Arial"/>
        <family val="2"/>
      </rPr>
      <t>3-3</t>
    </r>
    <r>
      <rPr>
        <b/>
        <sz val="10"/>
        <color indexed="17"/>
        <rFont val="Arial"/>
        <family val="2"/>
      </rPr>
      <t xml:space="preserve">
0-1</t>
    </r>
  </si>
  <si>
    <t>Tom Tomsk - Amkar Perm</t>
  </si>
  <si>
    <t>2 asian -2</t>
  </si>
  <si>
    <t>1-0</t>
  </si>
  <si>
    <t>Steinbach - Seligenstadt</t>
  </si>
  <si>
    <t>H2H 1</t>
  </si>
  <si>
    <t>Frankfurt - Hadamar
Reutlingen - Neckarelz</t>
  </si>
  <si>
    <t>3-0
3-0</t>
  </si>
  <si>
    <t>Freiburg II - Sandhausen II
Karlsruhe II - Walldorf II</t>
  </si>
  <si>
    <t>6-0
3-0</t>
  </si>
  <si>
    <t>Hassel - Lippstadt</t>
  </si>
  <si>
    <t>1-4</t>
  </si>
  <si>
    <t>Strand - Hartenholm
Paris - Lyon</t>
  </si>
  <si>
    <t>2-1
2-1</t>
  </si>
  <si>
    <t>Seelow - Rathenow
Hammer - Ennepetal</t>
  </si>
  <si>
    <t>2
1</t>
  </si>
  <si>
    <r>
      <rPr>
        <b/>
        <sz val="10"/>
        <color indexed="53"/>
        <rFont val="Arial"/>
        <family val="2"/>
      </rPr>
      <t>2-2</t>
    </r>
    <r>
      <rPr>
        <b/>
        <sz val="10"/>
        <color indexed="17"/>
        <rFont val="Arial"/>
        <family val="2"/>
      </rPr>
      <t xml:space="preserve">
3-0</t>
    </r>
  </si>
  <si>
    <t>Hannoverscher - Osnabrück II</t>
  </si>
  <si>
    <t>Friesdorf - Windeck</t>
  </si>
  <si>
    <t>Kombi</t>
  </si>
  <si>
    <t>4/6</t>
  </si>
  <si>
    <t>Uerdingen - Ratingen
Kickers II - Aschaffenburg</t>
  </si>
  <si>
    <t>2-0
1-1</t>
  </si>
  <si>
    <t>Gladbach - Bayern
Federer - Wawrinka</t>
  </si>
  <si>
    <t>Fussball/Tennis</t>
  </si>
  <si>
    <t>0-1
2-0</t>
  </si>
  <si>
    <t>City - Liverpool
City - Liverpool</t>
  </si>
  <si>
    <t>gg
over 4 Gelbe</t>
  </si>
  <si>
    <t>5
1-1</t>
  </si>
  <si>
    <r>
      <t xml:space="preserve">1-0
</t>
    </r>
    <r>
      <rPr>
        <b/>
        <sz val="10"/>
        <color indexed="53"/>
        <rFont val="Arial"/>
        <family val="2"/>
      </rPr>
      <t>0-2</t>
    </r>
  </si>
  <si>
    <r>
      <rPr>
        <b/>
        <sz val="10"/>
        <color indexed="53"/>
        <rFont val="Arial"/>
        <family val="2"/>
      </rPr>
      <t>1-3</t>
    </r>
    <r>
      <rPr>
        <b/>
        <sz val="10"/>
        <color indexed="17"/>
        <rFont val="Arial"/>
        <family val="2"/>
      </rPr>
      <t xml:space="preserve">
2-0</t>
    </r>
  </si>
  <si>
    <r>
      <t xml:space="preserve">2-0
</t>
    </r>
    <r>
      <rPr>
        <b/>
        <sz val="10"/>
        <color indexed="53"/>
        <rFont val="Arial"/>
        <family val="2"/>
      </rPr>
      <t>1-1</t>
    </r>
  </si>
  <si>
    <r>
      <t xml:space="preserve">94-115
</t>
    </r>
    <r>
      <rPr>
        <b/>
        <sz val="10"/>
        <color indexed="53"/>
        <rFont val="Arial"/>
        <family val="2"/>
      </rPr>
      <t>103-102</t>
    </r>
  </si>
  <si>
    <r>
      <rPr>
        <b/>
        <sz val="10"/>
        <color indexed="53"/>
        <rFont val="Arial"/>
        <family val="2"/>
      </rPr>
      <t>0-1</t>
    </r>
    <r>
      <rPr>
        <b/>
        <sz val="10"/>
        <color indexed="17"/>
        <rFont val="Arial"/>
        <family val="2"/>
      </rPr>
      <t xml:space="preserve">
ja</t>
    </r>
  </si>
  <si>
    <r>
      <t xml:space="preserve">2-2
</t>
    </r>
    <r>
      <rPr>
        <b/>
        <sz val="10"/>
        <color indexed="53"/>
        <rFont val="Arial"/>
        <family val="2"/>
      </rPr>
      <t>112-101</t>
    </r>
  </si>
  <si>
    <r>
      <t xml:space="preserve">9
</t>
    </r>
    <r>
      <rPr>
        <b/>
        <sz val="10"/>
        <color indexed="53"/>
        <rFont val="Arial"/>
        <family val="2"/>
      </rPr>
      <t>8</t>
    </r>
  </si>
  <si>
    <r>
      <rPr>
        <b/>
        <sz val="10"/>
        <color indexed="53"/>
        <rFont val="Arial"/>
        <family val="2"/>
      </rPr>
      <t>3-2</t>
    </r>
    <r>
      <rPr>
        <b/>
        <sz val="10"/>
        <color indexed="17"/>
        <rFont val="Arial"/>
        <family val="2"/>
      </rPr>
      <t xml:space="preserve">
2-0</t>
    </r>
  </si>
  <si>
    <r>
      <t xml:space="preserve">2-1
</t>
    </r>
    <r>
      <rPr>
        <b/>
        <sz val="10"/>
        <color indexed="53"/>
        <rFont val="Arial"/>
        <family val="2"/>
      </rPr>
      <t>1-0</t>
    </r>
    <r>
      <rPr>
        <b/>
        <sz val="10"/>
        <color indexed="17"/>
        <rFont val="Arial"/>
        <family val="2"/>
      </rPr>
      <t xml:space="preserve">
0-3</t>
    </r>
  </si>
  <si>
    <r>
      <rPr>
        <b/>
        <sz val="10"/>
        <color indexed="53"/>
        <rFont val="Arial"/>
        <family val="2"/>
      </rPr>
      <t>2-1</t>
    </r>
    <r>
      <rPr>
        <b/>
        <sz val="10"/>
        <color indexed="17"/>
        <rFont val="Arial"/>
        <family val="2"/>
      </rPr>
      <t xml:space="preserve">
2-0</t>
    </r>
  </si>
  <si>
    <t>PENTA - Spirit
NiP - fnatic</t>
  </si>
  <si>
    <t>Esports</t>
  </si>
  <si>
    <r>
      <t xml:space="preserve">16-14
</t>
    </r>
    <r>
      <rPr>
        <b/>
        <sz val="10"/>
        <color indexed="53"/>
        <rFont val="Arial"/>
        <family val="2"/>
      </rPr>
      <t>16-14</t>
    </r>
  </si>
  <si>
    <t>Raptors - Bulls
Nets - Pistons</t>
  </si>
  <si>
    <r>
      <t xml:space="preserve">122-120
</t>
    </r>
    <r>
      <rPr>
        <b/>
        <sz val="10"/>
        <color indexed="53"/>
        <rFont val="Arial"/>
        <family val="2"/>
      </rPr>
      <t>98-96</t>
    </r>
  </si>
  <si>
    <t>Braunschweig - Berlin AK</t>
  </si>
  <si>
    <t>Testspiel</t>
  </si>
  <si>
    <t>HZ/ES 1/1</t>
  </si>
  <si>
    <t>4-0/4-0</t>
  </si>
  <si>
    <t>Kosovo - Island
Schweinfurt - Unterhaching
Hornets - Cavaliers</t>
  </si>
  <si>
    <t>1 +2,5
2
2</t>
  </si>
  <si>
    <r>
      <t xml:space="preserve">1-2
</t>
    </r>
    <r>
      <rPr>
        <b/>
        <sz val="10"/>
        <color indexed="53"/>
        <rFont val="Arial"/>
        <family val="2"/>
      </rPr>
      <t>2-1</t>
    </r>
    <r>
      <rPr>
        <b/>
        <sz val="10"/>
        <color indexed="17"/>
        <rFont val="Arial"/>
        <family val="2"/>
      </rPr>
      <t xml:space="preserve">
107-112</t>
    </r>
  </si>
  <si>
    <t>Schilksee - Todesfelde</t>
  </si>
  <si>
    <t>Schalke II - Wuppertal</t>
  </si>
  <si>
    <t>4-2</t>
  </si>
  <si>
    <t>1 HC asian -1</t>
  </si>
  <si>
    <t>Fulda - Ederbergland
Lohfelden - Urberach</t>
  </si>
  <si>
    <r>
      <t xml:space="preserve">4-0
</t>
    </r>
    <r>
      <rPr>
        <b/>
        <sz val="10"/>
        <color indexed="53"/>
        <rFont val="Arial"/>
        <family val="2"/>
      </rPr>
      <t>0-0</t>
    </r>
  </si>
  <si>
    <t>Saar Saarbrücken - Pirmasens II</t>
  </si>
  <si>
    <t>Siegen - Wiedenbrück</t>
  </si>
  <si>
    <t>Haibach - Würzburger FV</t>
  </si>
  <si>
    <t>Pirmasens - Nöttingen</t>
  </si>
  <si>
    <t>Offenburg - Karlsuhe II
TNS - Carmarthen</t>
  </si>
  <si>
    <t>2
1 HC</t>
  </si>
  <si>
    <r>
      <rPr>
        <b/>
        <sz val="10"/>
        <color indexed="53"/>
        <rFont val="Arial"/>
        <family val="2"/>
      </rPr>
      <t>2-1</t>
    </r>
    <r>
      <rPr>
        <b/>
        <sz val="10"/>
        <color indexed="17"/>
        <rFont val="Arial"/>
        <family val="2"/>
      </rPr>
      <t xml:space="preserve">
2-0</t>
    </r>
  </si>
  <si>
    <t>Eltersdorf - Erlenbach
Belgien - Griechenland</t>
  </si>
  <si>
    <r>
      <t xml:space="preserve">6-0
</t>
    </r>
    <r>
      <rPr>
        <b/>
        <sz val="10"/>
        <color indexed="53"/>
        <rFont val="Arial"/>
        <family val="2"/>
      </rPr>
      <t>1-1</t>
    </r>
  </si>
  <si>
    <t>Eichstätt - Frohnlach</t>
  </si>
  <si>
    <t>1 HC asian -2</t>
  </si>
  <si>
    <t>Kapellen - Hönnepel</t>
  </si>
  <si>
    <t>Hennef - Wesseling</t>
  </si>
  <si>
    <t>Schonnebeck - Kray</t>
  </si>
  <si>
    <t>fnatic - North</t>
  </si>
  <si>
    <t>Nöttingen - Walldorf</t>
  </si>
  <si>
    <t>6-2</t>
  </si>
  <si>
    <t>Düsseldorf West - Kray</t>
  </si>
  <si>
    <t>Westbrook MVP</t>
  </si>
  <si>
    <t>NBA-Spieler</t>
  </si>
  <si>
    <t>Halberstadt - Halle
Bietigheim - Kaufbeuren</t>
  </si>
  <si>
    <t>HZ/ES 1/1
1</t>
  </si>
  <si>
    <t>5-0
5-4</t>
  </si>
  <si>
    <t>Nacional - Guimares</t>
  </si>
  <si>
    <t>over 11</t>
  </si>
  <si>
    <t>8</t>
  </si>
  <si>
    <t>over 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</si>
</sst>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m/d/yyyy"/>
    <numFmt numFmtId="166" formatCode="mmm\ yyyy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sz val="10"/>
      <color indexed="8"/>
      <name val="Calibri"/>
      <family val="0"/>
    </font>
    <font>
      <sz val="9"/>
      <color indexed="42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b/>
      <sz val="9"/>
      <color indexed="42"/>
      <name val="Calibri"/>
      <family val="0"/>
    </font>
    <font>
      <b/>
      <sz val="16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2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5">
    <xf numFmtId="0" fontId="0" fillId="0" borderId="0" xfId="0" applyAlignment="1">
      <alignment/>
    </xf>
    <xf numFmtId="0" fontId="1" fillId="0" borderId="0" xfId="45" applyAlignment="1">
      <alignment horizontal="center"/>
      <protection/>
    </xf>
    <xf numFmtId="0" fontId="1" fillId="0" borderId="0" xfId="45">
      <alignment/>
      <protection/>
    </xf>
    <xf numFmtId="0" fontId="2" fillId="33" borderId="10" xfId="0" applyFont="1" applyFill="1" applyBorder="1" applyAlignment="1">
      <alignment horizontal="center" wrapText="1"/>
    </xf>
    <xf numFmtId="14" fontId="2" fillId="33" borderId="10" xfId="0" applyNumberFormat="1" applyFont="1" applyFill="1" applyBorder="1" applyAlignment="1">
      <alignment/>
    </xf>
    <xf numFmtId="49" fontId="44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9" fontId="2" fillId="33" borderId="10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0" fontId="2" fillId="33" borderId="12" xfId="0" applyNumberFormat="1" applyFont="1" applyFill="1" applyBorder="1" applyAlignment="1">
      <alignment horizontal="center"/>
    </xf>
    <xf numFmtId="10" fontId="2" fillId="33" borderId="13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49" fontId="45" fillId="33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49" fontId="2" fillId="35" borderId="10" xfId="0" applyNumberFormat="1" applyFont="1" applyFill="1" applyBorder="1" applyAlignment="1">
      <alignment horizontal="center"/>
    </xf>
    <xf numFmtId="0" fontId="2" fillId="35" borderId="14" xfId="0" applyFont="1" applyFill="1" applyBorder="1" applyAlignment="1" quotePrefix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6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4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0" fontId="2" fillId="33" borderId="18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2" fillId="37" borderId="10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16" fontId="2" fillId="33" borderId="10" xfId="0" applyNumberFormat="1" applyFont="1" applyFill="1" applyBorder="1" applyAlignment="1">
      <alignment horizontal="center" wrapText="1"/>
    </xf>
    <xf numFmtId="49" fontId="46" fillId="33" borderId="10" xfId="0" applyNumberFormat="1" applyFont="1" applyFill="1" applyBorder="1" applyAlignment="1">
      <alignment horizontal="center" wrapText="1"/>
    </xf>
    <xf numFmtId="0" fontId="2" fillId="39" borderId="10" xfId="0" applyFont="1" applyFill="1" applyBorder="1" applyAlignment="1">
      <alignment horizontal="center"/>
    </xf>
    <xf numFmtId="0" fontId="46" fillId="38" borderId="10" xfId="0" applyFont="1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C3D69B"/>
      <rgbColor rgb="00FF99CC"/>
      <rgbColor rgb="00CC99FF"/>
      <rgbColor rgb="00FAC08F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Statistik März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098"/>
          <c:w val="0.944"/>
          <c:h val="0.90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10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2"/>
              <c:delete val="1"/>
            </c:dLbl>
            <c:dLbl>
              <c:idx val="24"/>
              <c:delete val="1"/>
            </c:dLbl>
            <c:dLbl>
              <c:idx val="27"/>
              <c:delete val="1"/>
            </c:dLbl>
            <c:dLbl>
              <c:idx val="29"/>
              <c:delete val="1"/>
            </c:dLbl>
            <c:dLbl>
              <c:idx val="32"/>
              <c:delete val="1"/>
            </c:dLbl>
            <c:dLbl>
              <c:idx val="34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40"/>
              <c:delete val="1"/>
            </c:dLbl>
            <c:dLbl>
              <c:idx val="42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5"/>
              <c:delete val="1"/>
            </c:dLbl>
            <c:dLbl>
              <c:idx val="57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6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D9D9D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delete val="1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D9D9D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D9D9D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D9D9D9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März!$Q$2:$Q$101</c:f>
              <c:numCache/>
            </c:numRef>
          </c:val>
          <c:smooth val="0"/>
        </c:ser>
        <c:marker val="1"/>
        <c:axId val="49221903"/>
        <c:axId val="40343944"/>
      </c:lineChart>
      <c:catAx>
        <c:axId val="49221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D9D9D9"/>
                    </a:solidFill>
                  </a:rPr>
                  <a:t>Anzahl der tipps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D9D9D9"/>
                </a:solidFill>
              </a:defRPr>
            </a:pPr>
          </a:p>
        </c:txPr>
        <c:crossAx val="40343944"/>
        <c:crosses val="autoZero"/>
        <c:auto val="1"/>
        <c:lblOffset val="100"/>
        <c:tickLblSkip val="3"/>
        <c:noMultiLvlLbl val="0"/>
      </c:catAx>
      <c:valAx>
        <c:axId val="40343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D9D9D9"/>
                    </a:solidFill>
                  </a:rPr>
                  <a:t>einheiten gewinn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D9D9D9"/>
                </a:solidFill>
              </a:defRPr>
            </a:pPr>
          </a:p>
        </c:txPr>
        <c:crossAx val="492219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101</xdr:row>
      <xdr:rowOff>85725</xdr:rowOff>
    </xdr:from>
    <xdr:to>
      <xdr:col>12</xdr:col>
      <xdr:colOff>495300</xdr:colOff>
      <xdr:row>128</xdr:row>
      <xdr:rowOff>123825</xdr:rowOff>
    </xdr:to>
    <xdr:graphicFrame>
      <xdr:nvGraphicFramePr>
        <xdr:cNvPr id="1" name="Diagramm 3"/>
        <xdr:cNvGraphicFramePr/>
      </xdr:nvGraphicFramePr>
      <xdr:xfrm>
        <a:off x="3619500" y="27679650"/>
        <a:ext cx="659130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01"/>
  <sheetViews>
    <sheetView tabSelected="1" zoomScalePageLayoutView="0" workbookViewId="0" topLeftCell="A97">
      <selection activeCell="N123" sqref="N123"/>
    </sheetView>
  </sheetViews>
  <sheetFormatPr defaultColWidth="11.57421875" defaultRowHeight="12.75"/>
  <cols>
    <col min="1" max="1" width="9.140625" style="1" customWidth="1"/>
    <col min="2" max="2" width="10.140625" style="1" customWidth="1"/>
    <col min="3" max="3" width="31.57421875" style="1" customWidth="1"/>
    <col min="4" max="4" width="14.57421875" style="1" customWidth="1"/>
    <col min="5" max="5" width="6.421875" style="1" customWidth="1"/>
    <col min="6" max="6" width="17.28125" style="1" customWidth="1"/>
    <col min="7" max="8" width="9.28125" style="1" customWidth="1"/>
    <col min="9" max="10" width="9.140625" style="1" customWidth="1"/>
    <col min="11" max="11" width="10.57421875" style="1" customWidth="1"/>
    <col min="12" max="245" width="9.140625" style="2" customWidth="1"/>
  </cols>
  <sheetData>
    <row r="1" spans="1:22" s="27" customFormat="1" ht="12.75">
      <c r="A1" s="16" t="s">
        <v>0</v>
      </c>
      <c r="B1" s="16" t="s">
        <v>1</v>
      </c>
      <c r="C1" s="16" t="s">
        <v>2</v>
      </c>
      <c r="D1" s="16" t="s">
        <v>3</v>
      </c>
      <c r="E1" s="16" t="s">
        <v>21</v>
      </c>
      <c r="F1" s="16" t="s">
        <v>4</v>
      </c>
      <c r="G1" s="16" t="s">
        <v>24</v>
      </c>
      <c r="H1" s="16" t="s">
        <v>5</v>
      </c>
      <c r="I1" s="16"/>
      <c r="J1" s="17" t="s">
        <v>6</v>
      </c>
      <c r="K1" s="17" t="s">
        <v>18</v>
      </c>
      <c r="L1" s="16" t="s">
        <v>7</v>
      </c>
      <c r="M1" s="16" t="s">
        <v>22</v>
      </c>
      <c r="N1" s="16" t="s">
        <v>8</v>
      </c>
      <c r="O1" s="16" t="s">
        <v>9</v>
      </c>
      <c r="P1" s="16" t="s">
        <v>19</v>
      </c>
      <c r="Q1" s="18" t="s">
        <v>10</v>
      </c>
      <c r="R1" s="19" t="s">
        <v>11</v>
      </c>
      <c r="S1" s="20" t="s">
        <v>12</v>
      </c>
      <c r="T1" s="21" t="s">
        <v>13</v>
      </c>
      <c r="U1" s="22" t="s">
        <v>20</v>
      </c>
      <c r="V1" s="23" t="s">
        <v>21</v>
      </c>
    </row>
    <row r="2" spans="1:245" ht="16.5" customHeight="1">
      <c r="A2" s="3">
        <v>1</v>
      </c>
      <c r="B2" s="4">
        <v>42795</v>
      </c>
      <c r="C2" s="3" t="s">
        <v>43</v>
      </c>
      <c r="D2" s="3" t="s">
        <v>28</v>
      </c>
      <c r="E2" s="3">
        <v>1</v>
      </c>
      <c r="F2" s="3" t="s">
        <v>37</v>
      </c>
      <c r="G2" s="3" t="s">
        <v>26</v>
      </c>
      <c r="H2" s="3" t="s">
        <v>30</v>
      </c>
      <c r="I2" s="3" t="s">
        <v>14</v>
      </c>
      <c r="J2" s="15" t="s">
        <v>40</v>
      </c>
      <c r="K2" s="6" t="s">
        <v>17</v>
      </c>
      <c r="L2" s="8">
        <v>2.1</v>
      </c>
      <c r="M2" s="8">
        <v>2</v>
      </c>
      <c r="N2" s="9" t="s">
        <v>23</v>
      </c>
      <c r="O2" s="8">
        <f>M2</f>
        <v>2</v>
      </c>
      <c r="P2" s="28">
        <f aca="true" t="shared" si="0" ref="P2:P65">IF(AND(K2="1",N2="ja"),(M2*L2*0.95)-M2,IF(AND(K2="1",N2="nein"),M2*L2-M2,-M2))</f>
        <v>1.9899999999999998</v>
      </c>
      <c r="Q2" s="10">
        <f>P2</f>
        <v>1.9899999999999998</v>
      </c>
      <c r="R2" s="11">
        <f aca="true" t="shared" si="1" ref="R2:R65">O2+Q2</f>
        <v>3.9899999999999998</v>
      </c>
      <c r="S2" s="12">
        <f aca="true" t="shared" si="2" ref="S2:S65">U2/V2</f>
        <v>1</v>
      </c>
      <c r="T2" s="13">
        <f aca="true" t="shared" si="3" ref="T2:T65">((R2-O2)/O2)*100%</f>
        <v>0.9949999999999999</v>
      </c>
      <c r="U2" s="14">
        <f>COUNTIF($K$2:K2,1)</f>
        <v>1</v>
      </c>
      <c r="V2">
        <v>1</v>
      </c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18" customHeight="1">
      <c r="A3" s="3">
        <v>2</v>
      </c>
      <c r="B3" s="4">
        <v>42795</v>
      </c>
      <c r="C3" s="3" t="s">
        <v>44</v>
      </c>
      <c r="D3" s="3" t="s">
        <v>45</v>
      </c>
      <c r="E3" s="3">
        <v>1</v>
      </c>
      <c r="F3" s="3">
        <v>2</v>
      </c>
      <c r="G3" s="3" t="s">
        <v>29</v>
      </c>
      <c r="H3" s="3" t="s">
        <v>30</v>
      </c>
      <c r="I3" s="3" t="s">
        <v>14</v>
      </c>
      <c r="J3" s="5" t="s">
        <v>46</v>
      </c>
      <c r="K3" s="6" t="s">
        <v>16</v>
      </c>
      <c r="L3" s="8">
        <v>1.9</v>
      </c>
      <c r="M3" s="8">
        <v>1</v>
      </c>
      <c r="N3" s="9" t="s">
        <v>23</v>
      </c>
      <c r="O3" s="8">
        <f>O2+M3</f>
        <v>3</v>
      </c>
      <c r="P3" s="29">
        <f t="shared" si="0"/>
        <v>-1</v>
      </c>
      <c r="Q3" s="10">
        <f>Q2+P3</f>
        <v>0.9899999999999998</v>
      </c>
      <c r="R3" s="11">
        <f t="shared" si="1"/>
        <v>3.9899999999999998</v>
      </c>
      <c r="S3" s="12">
        <f t="shared" si="2"/>
        <v>0.5</v>
      </c>
      <c r="T3" s="13">
        <f t="shared" si="3"/>
        <v>0.3299999999999999</v>
      </c>
      <c r="U3" s="14">
        <f>COUNTIF($K$2:K3,1)</f>
        <v>1</v>
      </c>
      <c r="V3">
        <v>2</v>
      </c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7.75" customHeight="1">
      <c r="A4" s="3">
        <v>3</v>
      </c>
      <c r="B4" s="4">
        <v>42797</v>
      </c>
      <c r="C4" s="3" t="s">
        <v>47</v>
      </c>
      <c r="D4" s="3" t="s">
        <v>31</v>
      </c>
      <c r="E4" s="3">
        <v>2</v>
      </c>
      <c r="F4" s="3" t="s">
        <v>48</v>
      </c>
      <c r="G4" s="3" t="s">
        <v>26</v>
      </c>
      <c r="H4" s="3" t="s">
        <v>30</v>
      </c>
      <c r="I4" s="3" t="s">
        <v>14</v>
      </c>
      <c r="J4" s="15" t="s">
        <v>213</v>
      </c>
      <c r="K4" s="6" t="s">
        <v>16</v>
      </c>
      <c r="L4" s="7">
        <v>2.1</v>
      </c>
      <c r="M4" s="8">
        <v>1</v>
      </c>
      <c r="N4" s="9" t="s">
        <v>23</v>
      </c>
      <c r="O4" s="8">
        <f>O3+M4</f>
        <v>4</v>
      </c>
      <c r="P4" s="30">
        <f t="shared" si="0"/>
        <v>-1</v>
      </c>
      <c r="Q4" s="10">
        <f>Q3+P4</f>
        <v>-0.010000000000000231</v>
      </c>
      <c r="R4" s="11">
        <f t="shared" si="1"/>
        <v>3.9899999999999998</v>
      </c>
      <c r="S4" s="12">
        <f t="shared" si="2"/>
        <v>0.3333333333333333</v>
      </c>
      <c r="T4" s="13">
        <f t="shared" si="3"/>
        <v>-0.0025000000000000577</v>
      </c>
      <c r="U4" s="14">
        <f>COUNTIF($K$2:K4,1)</f>
        <v>1</v>
      </c>
      <c r="V4">
        <v>3</v>
      </c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5.5">
      <c r="A5" s="3">
        <v>4</v>
      </c>
      <c r="B5" s="4">
        <v>42797</v>
      </c>
      <c r="C5" s="3" t="s">
        <v>49</v>
      </c>
      <c r="D5" s="3" t="s">
        <v>45</v>
      </c>
      <c r="E5" s="3">
        <v>2</v>
      </c>
      <c r="F5" s="3" t="s">
        <v>50</v>
      </c>
      <c r="G5" s="3" t="s">
        <v>29</v>
      </c>
      <c r="H5" s="3" t="s">
        <v>35</v>
      </c>
      <c r="I5" s="3" t="s">
        <v>14</v>
      </c>
      <c r="J5" s="15" t="s">
        <v>212</v>
      </c>
      <c r="K5" s="6" t="s">
        <v>16</v>
      </c>
      <c r="L5" s="7">
        <v>2.19</v>
      </c>
      <c r="M5" s="8">
        <v>2</v>
      </c>
      <c r="N5" s="9" t="s">
        <v>15</v>
      </c>
      <c r="O5" s="8">
        <f>O4+M5</f>
        <v>6</v>
      </c>
      <c r="P5" s="30">
        <f t="shared" si="0"/>
        <v>-2</v>
      </c>
      <c r="Q5" s="10">
        <f>Q4+P5</f>
        <v>-2.0100000000000002</v>
      </c>
      <c r="R5" s="11">
        <f t="shared" si="1"/>
        <v>3.9899999999999998</v>
      </c>
      <c r="S5" s="12">
        <f t="shared" si="2"/>
        <v>0.25</v>
      </c>
      <c r="T5" s="13">
        <f t="shared" si="3"/>
        <v>-0.335</v>
      </c>
      <c r="U5" s="14">
        <f>COUNTIF($K$2:K5,1)</f>
        <v>1</v>
      </c>
      <c r="V5">
        <v>4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16.5" customHeight="1">
      <c r="A6" s="3">
        <v>5</v>
      </c>
      <c r="B6" s="4">
        <v>42798</v>
      </c>
      <c r="C6" s="3" t="s">
        <v>51</v>
      </c>
      <c r="D6" s="3" t="s">
        <v>39</v>
      </c>
      <c r="E6" s="3">
        <v>1</v>
      </c>
      <c r="F6" s="3" t="s">
        <v>52</v>
      </c>
      <c r="G6" s="3" t="s">
        <v>26</v>
      </c>
      <c r="H6" s="3" t="s">
        <v>35</v>
      </c>
      <c r="I6" s="3" t="s">
        <v>14</v>
      </c>
      <c r="J6" s="15" t="s">
        <v>53</v>
      </c>
      <c r="K6" s="6" t="s">
        <v>17</v>
      </c>
      <c r="L6" s="7">
        <v>2.28</v>
      </c>
      <c r="M6" s="8">
        <v>4</v>
      </c>
      <c r="N6" s="9" t="s">
        <v>15</v>
      </c>
      <c r="O6" s="8">
        <f aca="true" t="shared" si="4" ref="O6:O69">O5+M6</f>
        <v>10</v>
      </c>
      <c r="P6" s="28">
        <f t="shared" si="0"/>
        <v>5.119999999999999</v>
      </c>
      <c r="Q6" s="10">
        <f aca="true" t="shared" si="5" ref="Q6:Q69">Q5+P6</f>
        <v>3.109999999999999</v>
      </c>
      <c r="R6" s="11">
        <f t="shared" si="1"/>
        <v>13.11</v>
      </c>
      <c r="S6" s="12">
        <f t="shared" si="2"/>
        <v>0.4</v>
      </c>
      <c r="T6" s="13">
        <f t="shared" si="3"/>
        <v>0.31099999999999994</v>
      </c>
      <c r="U6" s="14">
        <f>COUNTIF($K$2:K6,1)</f>
        <v>2</v>
      </c>
      <c r="V6">
        <v>5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16.5" customHeight="1">
      <c r="A7" s="3">
        <v>6</v>
      </c>
      <c r="B7" s="4">
        <v>42798</v>
      </c>
      <c r="C7" s="3" t="s">
        <v>54</v>
      </c>
      <c r="D7" s="3" t="s">
        <v>39</v>
      </c>
      <c r="E7" s="3">
        <v>1</v>
      </c>
      <c r="F7" s="3" t="s">
        <v>55</v>
      </c>
      <c r="G7" s="3" t="s">
        <v>25</v>
      </c>
      <c r="H7" s="3" t="s">
        <v>27</v>
      </c>
      <c r="I7" s="3" t="s">
        <v>14</v>
      </c>
      <c r="J7" s="15" t="s">
        <v>56</v>
      </c>
      <c r="K7" s="6" t="s">
        <v>17</v>
      </c>
      <c r="L7" s="7">
        <v>2.25</v>
      </c>
      <c r="M7" s="8">
        <v>1.5</v>
      </c>
      <c r="N7" s="9" t="s">
        <v>23</v>
      </c>
      <c r="O7" s="8">
        <f t="shared" si="4"/>
        <v>11.5</v>
      </c>
      <c r="P7" s="28">
        <f t="shared" si="0"/>
        <v>1.7062499999999998</v>
      </c>
      <c r="Q7" s="10">
        <f t="shared" si="5"/>
        <v>4.816249999999998</v>
      </c>
      <c r="R7" s="11">
        <f t="shared" si="1"/>
        <v>16.316249999999997</v>
      </c>
      <c r="S7" s="12">
        <f t="shared" si="2"/>
        <v>0.5</v>
      </c>
      <c r="T7" s="13">
        <f t="shared" si="3"/>
        <v>0.41880434782608666</v>
      </c>
      <c r="U7" s="14">
        <f>COUNTIF($K$2:K7,1)</f>
        <v>3</v>
      </c>
      <c r="V7">
        <v>6</v>
      </c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15.75" customHeight="1">
      <c r="A8" s="3">
        <v>7</v>
      </c>
      <c r="B8" s="4">
        <v>42798</v>
      </c>
      <c r="C8" s="3" t="s">
        <v>57</v>
      </c>
      <c r="D8" s="3" t="s">
        <v>39</v>
      </c>
      <c r="E8" s="3">
        <v>1</v>
      </c>
      <c r="F8" s="3">
        <v>2</v>
      </c>
      <c r="G8" s="3" t="s">
        <v>25</v>
      </c>
      <c r="H8" s="3" t="s">
        <v>35</v>
      </c>
      <c r="I8" s="3" t="s">
        <v>14</v>
      </c>
      <c r="J8" s="5" t="s">
        <v>32</v>
      </c>
      <c r="K8" s="6" t="s">
        <v>16</v>
      </c>
      <c r="L8" s="7">
        <v>2.73</v>
      </c>
      <c r="M8" s="8">
        <v>1.5</v>
      </c>
      <c r="N8" s="9" t="s">
        <v>15</v>
      </c>
      <c r="O8" s="8">
        <f t="shared" si="4"/>
        <v>13</v>
      </c>
      <c r="P8" s="30">
        <f t="shared" si="0"/>
        <v>-1.5</v>
      </c>
      <c r="Q8" s="10">
        <f t="shared" si="5"/>
        <v>3.3162499999999984</v>
      </c>
      <c r="R8" s="11">
        <f t="shared" si="1"/>
        <v>16.316249999999997</v>
      </c>
      <c r="S8" s="12">
        <f t="shared" si="2"/>
        <v>0.42857142857142855</v>
      </c>
      <c r="T8" s="13">
        <f t="shared" si="3"/>
        <v>0.2550961538461536</v>
      </c>
      <c r="U8" s="14">
        <f>COUNTIF($K$2:K8,1)</f>
        <v>3</v>
      </c>
      <c r="V8">
        <v>7</v>
      </c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38.25">
      <c r="A9" s="3">
        <v>8</v>
      </c>
      <c r="B9" s="4">
        <v>42798</v>
      </c>
      <c r="C9" s="3" t="s">
        <v>58</v>
      </c>
      <c r="D9" s="3" t="s">
        <v>39</v>
      </c>
      <c r="E9" s="3">
        <v>3</v>
      </c>
      <c r="F9" s="3" t="s">
        <v>59</v>
      </c>
      <c r="G9" s="3" t="s">
        <v>26</v>
      </c>
      <c r="H9" s="3" t="s">
        <v>35</v>
      </c>
      <c r="I9" s="3" t="s">
        <v>14</v>
      </c>
      <c r="J9" s="15" t="s">
        <v>215</v>
      </c>
      <c r="K9" s="6" t="s">
        <v>16</v>
      </c>
      <c r="L9" s="7">
        <v>5.02</v>
      </c>
      <c r="M9" s="8">
        <v>1</v>
      </c>
      <c r="N9" s="9" t="s">
        <v>23</v>
      </c>
      <c r="O9" s="8">
        <f t="shared" si="4"/>
        <v>14</v>
      </c>
      <c r="P9" s="30">
        <f t="shared" si="0"/>
        <v>-1</v>
      </c>
      <c r="Q9" s="10">
        <f t="shared" si="5"/>
        <v>2.3162499999999984</v>
      </c>
      <c r="R9" s="11">
        <f t="shared" si="1"/>
        <v>16.316249999999997</v>
      </c>
      <c r="S9" s="12">
        <f t="shared" si="2"/>
        <v>0.375</v>
      </c>
      <c r="T9" s="13">
        <f t="shared" si="3"/>
        <v>0.16544642857142833</v>
      </c>
      <c r="U9" s="14">
        <f>COUNTIF($K$2:K9,1)</f>
        <v>3</v>
      </c>
      <c r="V9">
        <v>8</v>
      </c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15" customHeight="1">
      <c r="A10" s="3">
        <v>9</v>
      </c>
      <c r="B10" s="4">
        <v>42798</v>
      </c>
      <c r="C10" s="3" t="s">
        <v>60</v>
      </c>
      <c r="D10" s="3" t="s">
        <v>39</v>
      </c>
      <c r="E10" s="3">
        <v>1</v>
      </c>
      <c r="F10" s="3">
        <v>1</v>
      </c>
      <c r="G10" s="3" t="s">
        <v>25</v>
      </c>
      <c r="H10" s="3" t="s">
        <v>35</v>
      </c>
      <c r="I10" s="3" t="s">
        <v>14</v>
      </c>
      <c r="J10" s="5" t="s">
        <v>61</v>
      </c>
      <c r="K10" s="6" t="s">
        <v>16</v>
      </c>
      <c r="L10" s="7">
        <v>2</v>
      </c>
      <c r="M10" s="8">
        <v>2.5</v>
      </c>
      <c r="N10" s="9" t="s">
        <v>15</v>
      </c>
      <c r="O10" s="8">
        <f t="shared" si="4"/>
        <v>16.5</v>
      </c>
      <c r="P10" s="30">
        <f t="shared" si="0"/>
        <v>-2.5</v>
      </c>
      <c r="Q10" s="10">
        <f t="shared" si="5"/>
        <v>-0.18375000000000163</v>
      </c>
      <c r="R10" s="11">
        <f t="shared" si="1"/>
        <v>16.316249999999997</v>
      </c>
      <c r="S10" s="12">
        <f t="shared" si="2"/>
        <v>0.3333333333333333</v>
      </c>
      <c r="T10" s="13">
        <f t="shared" si="3"/>
        <v>-0.011136363636363843</v>
      </c>
      <c r="U10" s="14">
        <f>COUNTIF($K$2:K10,1)</f>
        <v>3</v>
      </c>
      <c r="V10">
        <v>9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6.25" customHeight="1">
      <c r="A11" s="3">
        <v>10</v>
      </c>
      <c r="B11" s="4">
        <v>42798</v>
      </c>
      <c r="C11" s="3" t="s">
        <v>62</v>
      </c>
      <c r="D11" s="3" t="s">
        <v>39</v>
      </c>
      <c r="E11" s="3">
        <v>2</v>
      </c>
      <c r="F11" s="3" t="s">
        <v>63</v>
      </c>
      <c r="G11" s="3" t="s">
        <v>25</v>
      </c>
      <c r="H11" s="3" t="s">
        <v>27</v>
      </c>
      <c r="I11" s="3" t="s">
        <v>14</v>
      </c>
      <c r="J11" s="15" t="s">
        <v>214</v>
      </c>
      <c r="K11" s="6" t="s">
        <v>16</v>
      </c>
      <c r="L11" s="7">
        <v>2</v>
      </c>
      <c r="M11" s="8">
        <v>4.5</v>
      </c>
      <c r="N11" s="9" t="s">
        <v>23</v>
      </c>
      <c r="O11" s="8">
        <f t="shared" si="4"/>
        <v>21</v>
      </c>
      <c r="P11" s="30">
        <f t="shared" si="0"/>
        <v>-4.5</v>
      </c>
      <c r="Q11" s="10">
        <f t="shared" si="5"/>
        <v>-4.683750000000002</v>
      </c>
      <c r="R11" s="11">
        <f t="shared" si="1"/>
        <v>16.316249999999997</v>
      </c>
      <c r="S11" s="12">
        <f t="shared" si="2"/>
        <v>0.3</v>
      </c>
      <c r="T11" s="13">
        <f t="shared" si="3"/>
        <v>-0.22303571428571445</v>
      </c>
      <c r="U11" s="14">
        <f>COUNTIF($K$2:K11,1)</f>
        <v>3</v>
      </c>
      <c r="V11">
        <v>10</v>
      </c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5.5">
      <c r="A12" s="3">
        <v>11</v>
      </c>
      <c r="B12" s="4">
        <v>42798</v>
      </c>
      <c r="C12" s="3" t="s">
        <v>64</v>
      </c>
      <c r="D12" s="3" t="s">
        <v>39</v>
      </c>
      <c r="E12" s="3">
        <v>2</v>
      </c>
      <c r="F12" s="3" t="s">
        <v>65</v>
      </c>
      <c r="G12" s="3" t="s">
        <v>26</v>
      </c>
      <c r="H12" s="3" t="s">
        <v>35</v>
      </c>
      <c r="I12" s="3" t="s">
        <v>14</v>
      </c>
      <c r="J12" s="15" t="s">
        <v>66</v>
      </c>
      <c r="K12" s="6" t="s">
        <v>17</v>
      </c>
      <c r="L12" s="7">
        <v>1.911</v>
      </c>
      <c r="M12" s="8">
        <v>3</v>
      </c>
      <c r="N12" s="9" t="s">
        <v>15</v>
      </c>
      <c r="O12" s="8">
        <f t="shared" si="4"/>
        <v>24</v>
      </c>
      <c r="P12" s="28">
        <f t="shared" si="0"/>
        <v>2.7330000000000005</v>
      </c>
      <c r="Q12" s="10">
        <f t="shared" si="5"/>
        <v>-1.950750000000001</v>
      </c>
      <c r="R12" s="11">
        <f t="shared" si="1"/>
        <v>22.04925</v>
      </c>
      <c r="S12" s="12">
        <f t="shared" si="2"/>
        <v>0.36363636363636365</v>
      </c>
      <c r="T12" s="13">
        <f t="shared" si="3"/>
        <v>-0.08128124999999997</v>
      </c>
      <c r="U12" s="14">
        <f>COUNTIF($K$2:K12,1)</f>
        <v>4</v>
      </c>
      <c r="V12">
        <v>11</v>
      </c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16.5" customHeight="1">
      <c r="A13" s="3">
        <v>12</v>
      </c>
      <c r="B13" s="4">
        <v>42798</v>
      </c>
      <c r="C13" s="3" t="s">
        <v>67</v>
      </c>
      <c r="D13" s="3" t="s">
        <v>39</v>
      </c>
      <c r="E13" s="3">
        <v>5</v>
      </c>
      <c r="F13" s="3" t="s">
        <v>55</v>
      </c>
      <c r="G13" s="3" t="s">
        <v>26</v>
      </c>
      <c r="H13" s="3" t="s">
        <v>27</v>
      </c>
      <c r="I13" s="3" t="s">
        <v>14</v>
      </c>
      <c r="J13" s="5" t="s">
        <v>68</v>
      </c>
      <c r="K13" s="6" t="s">
        <v>16</v>
      </c>
      <c r="L13" s="7">
        <v>5.96</v>
      </c>
      <c r="M13" s="8">
        <v>1</v>
      </c>
      <c r="N13" s="9" t="s">
        <v>23</v>
      </c>
      <c r="O13" s="8">
        <f t="shared" si="4"/>
        <v>25</v>
      </c>
      <c r="P13" s="30">
        <f t="shared" si="0"/>
        <v>-1</v>
      </c>
      <c r="Q13" s="10">
        <f t="shared" si="5"/>
        <v>-2.950750000000001</v>
      </c>
      <c r="R13" s="11">
        <f t="shared" si="1"/>
        <v>22.04925</v>
      </c>
      <c r="S13" s="12">
        <f t="shared" si="2"/>
        <v>0.3333333333333333</v>
      </c>
      <c r="T13" s="13">
        <f t="shared" si="3"/>
        <v>-0.11802999999999997</v>
      </c>
      <c r="U13" s="14">
        <f>COUNTIF($K$2:K13,1)</f>
        <v>4</v>
      </c>
      <c r="V13">
        <v>12</v>
      </c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16.5" customHeight="1">
      <c r="A14" s="3">
        <v>13</v>
      </c>
      <c r="B14" s="4">
        <v>42798</v>
      </c>
      <c r="C14" s="3" t="s">
        <v>69</v>
      </c>
      <c r="D14" s="3" t="s">
        <v>39</v>
      </c>
      <c r="E14" s="3">
        <v>1</v>
      </c>
      <c r="F14" s="3" t="s">
        <v>55</v>
      </c>
      <c r="G14" s="3" t="s">
        <v>26</v>
      </c>
      <c r="H14" s="3" t="s">
        <v>27</v>
      </c>
      <c r="I14" s="3" t="s">
        <v>14</v>
      </c>
      <c r="J14" s="5" t="s">
        <v>70</v>
      </c>
      <c r="K14" s="6" t="s">
        <v>16</v>
      </c>
      <c r="L14" s="7">
        <v>2</v>
      </c>
      <c r="M14" s="8">
        <v>1.5</v>
      </c>
      <c r="N14" s="9" t="s">
        <v>23</v>
      </c>
      <c r="O14" s="8">
        <f t="shared" si="4"/>
        <v>26.5</v>
      </c>
      <c r="P14" s="30">
        <f t="shared" si="0"/>
        <v>-1.5</v>
      </c>
      <c r="Q14" s="10">
        <f t="shared" si="5"/>
        <v>-4.450750000000001</v>
      </c>
      <c r="R14" s="11">
        <f t="shared" si="1"/>
        <v>22.04925</v>
      </c>
      <c r="S14" s="12">
        <f t="shared" si="2"/>
        <v>0.3076923076923077</v>
      </c>
      <c r="T14" s="13">
        <f t="shared" si="3"/>
        <v>-0.1679528301886792</v>
      </c>
      <c r="U14" s="14">
        <f>COUNTIF($K$2:K14,1)</f>
        <v>4</v>
      </c>
      <c r="V14">
        <v>13</v>
      </c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15.75" customHeight="1">
      <c r="A15" s="3">
        <v>14</v>
      </c>
      <c r="B15" s="4">
        <v>42798</v>
      </c>
      <c r="C15" s="3" t="s">
        <v>71</v>
      </c>
      <c r="D15" s="3" t="s">
        <v>39</v>
      </c>
      <c r="E15" s="3">
        <v>1</v>
      </c>
      <c r="F15" s="3" t="s">
        <v>72</v>
      </c>
      <c r="G15" s="3" t="s">
        <v>26</v>
      </c>
      <c r="H15" s="3" t="s">
        <v>27</v>
      </c>
      <c r="I15" s="3" t="s">
        <v>14</v>
      </c>
      <c r="J15" s="15" t="s">
        <v>38</v>
      </c>
      <c r="K15" s="6" t="s">
        <v>17</v>
      </c>
      <c r="L15" s="7">
        <v>1</v>
      </c>
      <c r="M15" s="8">
        <v>3</v>
      </c>
      <c r="N15" s="9" t="s">
        <v>15</v>
      </c>
      <c r="O15" s="8">
        <f t="shared" si="4"/>
        <v>29.5</v>
      </c>
      <c r="P15" s="28">
        <f t="shared" si="0"/>
        <v>0</v>
      </c>
      <c r="Q15" s="10">
        <f t="shared" si="5"/>
        <v>-4.450750000000001</v>
      </c>
      <c r="R15" s="11">
        <f t="shared" si="1"/>
        <v>25.04925</v>
      </c>
      <c r="S15" s="12">
        <f t="shared" si="2"/>
        <v>0.35714285714285715</v>
      </c>
      <c r="T15" s="13">
        <f t="shared" si="3"/>
        <v>-0.1508728813559322</v>
      </c>
      <c r="U15" s="14">
        <f>COUNTIF($K$2:K15,1)</f>
        <v>5</v>
      </c>
      <c r="V15">
        <v>14</v>
      </c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15" customHeight="1">
      <c r="A16" s="3">
        <v>15</v>
      </c>
      <c r="B16" s="4">
        <v>42798</v>
      </c>
      <c r="C16" s="3" t="s">
        <v>71</v>
      </c>
      <c r="D16" s="3" t="s">
        <v>39</v>
      </c>
      <c r="E16" s="3">
        <v>1</v>
      </c>
      <c r="F16" s="3">
        <v>2</v>
      </c>
      <c r="G16" s="3" t="s">
        <v>26</v>
      </c>
      <c r="H16" s="3" t="s">
        <v>35</v>
      </c>
      <c r="I16" s="3" t="s">
        <v>14</v>
      </c>
      <c r="J16" s="5" t="s">
        <v>38</v>
      </c>
      <c r="K16" s="6" t="s">
        <v>16</v>
      </c>
      <c r="L16" s="7">
        <v>2.735</v>
      </c>
      <c r="M16" s="8">
        <v>1</v>
      </c>
      <c r="N16" s="9" t="s">
        <v>15</v>
      </c>
      <c r="O16" s="8">
        <f t="shared" si="4"/>
        <v>30.5</v>
      </c>
      <c r="P16" s="30">
        <f t="shared" si="0"/>
        <v>-1</v>
      </c>
      <c r="Q16" s="10">
        <f t="shared" si="5"/>
        <v>-5.450750000000001</v>
      </c>
      <c r="R16" s="11">
        <f t="shared" si="1"/>
        <v>25.04925</v>
      </c>
      <c r="S16" s="12">
        <f t="shared" si="2"/>
        <v>0.3333333333333333</v>
      </c>
      <c r="T16" s="13">
        <f t="shared" si="3"/>
        <v>-0.17871311475409835</v>
      </c>
      <c r="U16" s="14">
        <f>COUNTIF($K$2:K16,1)</f>
        <v>5</v>
      </c>
      <c r="V16">
        <v>15</v>
      </c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17.25" customHeight="1">
      <c r="A17" s="3">
        <v>16</v>
      </c>
      <c r="B17" s="4">
        <v>42798</v>
      </c>
      <c r="C17" s="3" t="s">
        <v>73</v>
      </c>
      <c r="D17" s="3" t="s">
        <v>28</v>
      </c>
      <c r="E17" s="3">
        <v>1</v>
      </c>
      <c r="F17" s="3" t="s">
        <v>74</v>
      </c>
      <c r="G17" s="3" t="s">
        <v>26</v>
      </c>
      <c r="H17" s="3" t="s">
        <v>36</v>
      </c>
      <c r="I17" s="3" t="s">
        <v>14</v>
      </c>
      <c r="J17" s="5" t="s">
        <v>75</v>
      </c>
      <c r="K17" s="6" t="s">
        <v>16</v>
      </c>
      <c r="L17" s="7">
        <v>1.7</v>
      </c>
      <c r="M17" s="8">
        <v>3</v>
      </c>
      <c r="N17" s="9" t="s">
        <v>15</v>
      </c>
      <c r="O17" s="8">
        <f t="shared" si="4"/>
        <v>33.5</v>
      </c>
      <c r="P17" s="30">
        <f t="shared" si="0"/>
        <v>-3</v>
      </c>
      <c r="Q17" s="10">
        <f t="shared" si="5"/>
        <v>-8.450750000000001</v>
      </c>
      <c r="R17" s="11">
        <f t="shared" si="1"/>
        <v>25.04925</v>
      </c>
      <c r="S17" s="12">
        <f t="shared" si="2"/>
        <v>0.3125</v>
      </c>
      <c r="T17" s="13">
        <f t="shared" si="3"/>
        <v>-0.2522611940298507</v>
      </c>
      <c r="U17" s="14">
        <f>COUNTIF($K$2:K17,1)</f>
        <v>5</v>
      </c>
      <c r="V17">
        <v>16</v>
      </c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15.75" customHeight="1">
      <c r="A18" s="3">
        <v>17</v>
      </c>
      <c r="B18" s="4">
        <v>42799</v>
      </c>
      <c r="C18" s="3" t="s">
        <v>76</v>
      </c>
      <c r="D18" s="3" t="s">
        <v>39</v>
      </c>
      <c r="E18" s="3">
        <v>1</v>
      </c>
      <c r="F18" s="3" t="s">
        <v>77</v>
      </c>
      <c r="G18" s="3" t="s">
        <v>26</v>
      </c>
      <c r="H18" s="3" t="s">
        <v>27</v>
      </c>
      <c r="I18" s="3" t="s">
        <v>14</v>
      </c>
      <c r="J18" s="15" t="s">
        <v>78</v>
      </c>
      <c r="K18" s="6" t="s">
        <v>17</v>
      </c>
      <c r="L18" s="7">
        <v>1.87</v>
      </c>
      <c r="M18" s="8">
        <v>6</v>
      </c>
      <c r="N18" s="9" t="s">
        <v>23</v>
      </c>
      <c r="O18" s="8">
        <f t="shared" si="4"/>
        <v>39.5</v>
      </c>
      <c r="P18" s="28">
        <f t="shared" si="0"/>
        <v>4.659000000000001</v>
      </c>
      <c r="Q18" s="10">
        <f t="shared" si="5"/>
        <v>-3.7917500000000004</v>
      </c>
      <c r="R18" s="11">
        <f t="shared" si="1"/>
        <v>35.70825</v>
      </c>
      <c r="S18" s="12">
        <f t="shared" si="2"/>
        <v>0.35294117647058826</v>
      </c>
      <c r="T18" s="13">
        <f t="shared" si="3"/>
        <v>-0.09599367088607597</v>
      </c>
      <c r="U18" s="14">
        <f>COUNTIF($K$2:K18,1)</f>
        <v>6</v>
      </c>
      <c r="V18">
        <v>17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15.75" customHeight="1">
      <c r="A19" s="3">
        <v>18</v>
      </c>
      <c r="B19" s="4">
        <v>42799</v>
      </c>
      <c r="C19" s="3" t="s">
        <v>76</v>
      </c>
      <c r="D19" s="3" t="s">
        <v>39</v>
      </c>
      <c r="E19" s="3">
        <v>1</v>
      </c>
      <c r="F19" s="3" t="s">
        <v>79</v>
      </c>
      <c r="G19" s="3" t="s">
        <v>26</v>
      </c>
      <c r="H19" s="3" t="s">
        <v>27</v>
      </c>
      <c r="I19" s="3" t="s">
        <v>14</v>
      </c>
      <c r="J19" s="15" t="s">
        <v>78</v>
      </c>
      <c r="K19" s="6" t="s">
        <v>17</v>
      </c>
      <c r="L19" s="7">
        <v>3</v>
      </c>
      <c r="M19" s="8">
        <v>2</v>
      </c>
      <c r="N19" s="9" t="s">
        <v>23</v>
      </c>
      <c r="O19" s="8">
        <f t="shared" si="4"/>
        <v>41.5</v>
      </c>
      <c r="P19" s="28">
        <f t="shared" si="0"/>
        <v>3.6999999999999993</v>
      </c>
      <c r="Q19" s="10">
        <f t="shared" si="5"/>
        <v>-0.09175000000000111</v>
      </c>
      <c r="R19" s="11">
        <f t="shared" si="1"/>
        <v>41.408249999999995</v>
      </c>
      <c r="S19" s="12">
        <f t="shared" si="2"/>
        <v>0.3888888888888889</v>
      </c>
      <c r="T19" s="13">
        <f t="shared" si="3"/>
        <v>-0.002210843373494088</v>
      </c>
      <c r="U19" s="14">
        <f>COUNTIF($K$2:K19,1)</f>
        <v>7</v>
      </c>
      <c r="V19">
        <v>18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5.5">
      <c r="A20" s="3">
        <v>19</v>
      </c>
      <c r="B20" s="4">
        <v>42799</v>
      </c>
      <c r="C20" s="3" t="s">
        <v>80</v>
      </c>
      <c r="D20" s="3" t="s">
        <v>39</v>
      </c>
      <c r="E20" s="3">
        <v>2</v>
      </c>
      <c r="F20" s="3" t="s">
        <v>81</v>
      </c>
      <c r="G20" s="3" t="s">
        <v>26</v>
      </c>
      <c r="H20" s="3" t="s">
        <v>27</v>
      </c>
      <c r="I20" s="3" t="s">
        <v>14</v>
      </c>
      <c r="J20" s="15" t="s">
        <v>216</v>
      </c>
      <c r="K20" s="6" t="s">
        <v>16</v>
      </c>
      <c r="L20" s="7">
        <v>2.48</v>
      </c>
      <c r="M20" s="8">
        <v>2</v>
      </c>
      <c r="N20" s="9" t="s">
        <v>23</v>
      </c>
      <c r="O20" s="8">
        <f t="shared" si="4"/>
        <v>43.5</v>
      </c>
      <c r="P20" s="30">
        <f t="shared" si="0"/>
        <v>-2</v>
      </c>
      <c r="Q20" s="10">
        <f t="shared" si="5"/>
        <v>-2.091750000000001</v>
      </c>
      <c r="R20" s="11">
        <f t="shared" si="1"/>
        <v>41.408249999999995</v>
      </c>
      <c r="S20" s="12">
        <f t="shared" si="2"/>
        <v>0.3684210526315789</v>
      </c>
      <c r="T20" s="13">
        <f t="shared" si="3"/>
        <v>-0.04808620689655183</v>
      </c>
      <c r="U20" s="14">
        <f>COUNTIF($K$2:K20,1)</f>
        <v>7</v>
      </c>
      <c r="V20">
        <v>19</v>
      </c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15.75" customHeight="1">
      <c r="A21" s="3">
        <v>20</v>
      </c>
      <c r="B21" s="4">
        <v>42799</v>
      </c>
      <c r="C21" s="3" t="s">
        <v>82</v>
      </c>
      <c r="D21" s="3" t="s">
        <v>39</v>
      </c>
      <c r="E21" s="3">
        <v>1</v>
      </c>
      <c r="F21" s="3" t="s">
        <v>55</v>
      </c>
      <c r="G21" s="3" t="s">
        <v>25</v>
      </c>
      <c r="H21" s="3" t="s">
        <v>27</v>
      </c>
      <c r="I21" s="3" t="s">
        <v>14</v>
      </c>
      <c r="J21" s="5" t="s">
        <v>83</v>
      </c>
      <c r="K21" s="6" t="s">
        <v>16</v>
      </c>
      <c r="L21" s="7">
        <v>2.62</v>
      </c>
      <c r="M21" s="8">
        <v>1</v>
      </c>
      <c r="N21" s="9" t="s">
        <v>23</v>
      </c>
      <c r="O21" s="8">
        <f t="shared" si="4"/>
        <v>44.5</v>
      </c>
      <c r="P21" s="30">
        <f t="shared" si="0"/>
        <v>-1</v>
      </c>
      <c r="Q21" s="10">
        <f t="shared" si="5"/>
        <v>-3.091750000000001</v>
      </c>
      <c r="R21" s="11">
        <f t="shared" si="1"/>
        <v>41.408249999999995</v>
      </c>
      <c r="S21" s="12">
        <f t="shared" si="2"/>
        <v>0.35</v>
      </c>
      <c r="T21" s="13">
        <f t="shared" si="3"/>
        <v>-0.06947752808988775</v>
      </c>
      <c r="U21" s="14">
        <f>COUNTIF($K$2:K21,1)</f>
        <v>7</v>
      </c>
      <c r="V21">
        <v>20</v>
      </c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14.25" customHeight="1">
      <c r="A22" s="3">
        <v>21</v>
      </c>
      <c r="B22" s="4">
        <v>42799</v>
      </c>
      <c r="C22" s="3" t="s">
        <v>84</v>
      </c>
      <c r="D22" s="3" t="s">
        <v>39</v>
      </c>
      <c r="E22" s="3">
        <v>1</v>
      </c>
      <c r="F22" s="3" t="s">
        <v>42</v>
      </c>
      <c r="G22" s="3" t="s">
        <v>26</v>
      </c>
      <c r="H22" s="3" t="s">
        <v>27</v>
      </c>
      <c r="I22" s="3" t="s">
        <v>14</v>
      </c>
      <c r="J22" s="15" t="s">
        <v>85</v>
      </c>
      <c r="K22" s="6" t="s">
        <v>17</v>
      </c>
      <c r="L22" s="7">
        <v>2</v>
      </c>
      <c r="M22" s="8">
        <v>2</v>
      </c>
      <c r="N22" s="9" t="s">
        <v>23</v>
      </c>
      <c r="O22" s="8">
        <f t="shared" si="4"/>
        <v>46.5</v>
      </c>
      <c r="P22" s="28">
        <f t="shared" si="0"/>
        <v>1.7999999999999998</v>
      </c>
      <c r="Q22" s="10">
        <f t="shared" si="5"/>
        <v>-1.2917500000000013</v>
      </c>
      <c r="R22" s="11">
        <f t="shared" si="1"/>
        <v>45.20825</v>
      </c>
      <c r="S22" s="12">
        <f t="shared" si="2"/>
        <v>0.38095238095238093</v>
      </c>
      <c r="T22" s="13">
        <f t="shared" si="3"/>
        <v>-0.027779569892473127</v>
      </c>
      <c r="U22" s="14">
        <f>COUNTIF($K$2:K22,1)</f>
        <v>8</v>
      </c>
      <c r="V22">
        <v>21</v>
      </c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15.75" customHeight="1">
      <c r="A23" s="3">
        <v>22</v>
      </c>
      <c r="B23" s="4">
        <v>42799</v>
      </c>
      <c r="C23" s="3" t="s">
        <v>86</v>
      </c>
      <c r="D23" s="3" t="s">
        <v>39</v>
      </c>
      <c r="E23" s="3">
        <v>1</v>
      </c>
      <c r="F23" s="3" t="s">
        <v>41</v>
      </c>
      <c r="G23" s="3" t="s">
        <v>25</v>
      </c>
      <c r="H23" s="3" t="s">
        <v>27</v>
      </c>
      <c r="I23" s="3" t="s">
        <v>14</v>
      </c>
      <c r="J23" s="15" t="s">
        <v>34</v>
      </c>
      <c r="K23" s="6" t="s">
        <v>17</v>
      </c>
      <c r="L23" s="7">
        <v>2</v>
      </c>
      <c r="M23" s="8">
        <v>4.5</v>
      </c>
      <c r="N23" s="9" t="s">
        <v>23</v>
      </c>
      <c r="O23" s="8">
        <f t="shared" si="4"/>
        <v>51</v>
      </c>
      <c r="P23" s="28">
        <f t="shared" si="0"/>
        <v>4.049999999999999</v>
      </c>
      <c r="Q23" s="10">
        <f t="shared" si="5"/>
        <v>2.7582499999999976</v>
      </c>
      <c r="R23" s="11">
        <f t="shared" si="1"/>
        <v>53.75825</v>
      </c>
      <c r="S23" s="12">
        <f t="shared" si="2"/>
        <v>0.4090909090909091</v>
      </c>
      <c r="T23" s="13">
        <f t="shared" si="3"/>
        <v>0.05408333333333327</v>
      </c>
      <c r="U23" s="14">
        <f>COUNTIF($K$2:K23,1)</f>
        <v>9</v>
      </c>
      <c r="V23">
        <v>22</v>
      </c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15.75" customHeight="1">
      <c r="A24" s="3">
        <v>23</v>
      </c>
      <c r="B24" s="4">
        <v>42799</v>
      </c>
      <c r="C24" s="3" t="s">
        <v>87</v>
      </c>
      <c r="D24" s="3" t="s">
        <v>39</v>
      </c>
      <c r="E24" s="3">
        <v>1</v>
      </c>
      <c r="F24" s="3" t="s">
        <v>42</v>
      </c>
      <c r="G24" s="3" t="s">
        <v>26</v>
      </c>
      <c r="H24" s="3" t="s">
        <v>27</v>
      </c>
      <c r="I24" s="3" t="s">
        <v>14</v>
      </c>
      <c r="J24" s="15" t="s">
        <v>88</v>
      </c>
      <c r="K24" s="6" t="s">
        <v>17</v>
      </c>
      <c r="L24" s="7">
        <v>1</v>
      </c>
      <c r="M24" s="8">
        <v>2</v>
      </c>
      <c r="N24" s="9" t="s">
        <v>15</v>
      </c>
      <c r="O24" s="8">
        <f t="shared" si="4"/>
        <v>53</v>
      </c>
      <c r="P24" s="28">
        <f t="shared" si="0"/>
        <v>0</v>
      </c>
      <c r="Q24" s="10">
        <f t="shared" si="5"/>
        <v>2.7582499999999976</v>
      </c>
      <c r="R24" s="11">
        <f t="shared" si="1"/>
        <v>55.75825</v>
      </c>
      <c r="S24" s="12">
        <f t="shared" si="2"/>
        <v>0.43478260869565216</v>
      </c>
      <c r="T24" s="13">
        <f t="shared" si="3"/>
        <v>0.052042452830188615</v>
      </c>
      <c r="U24" s="14">
        <f>COUNTIF($K$2:K24,1)</f>
        <v>10</v>
      </c>
      <c r="V24">
        <v>23</v>
      </c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17.25" customHeight="1">
      <c r="A25" s="3">
        <v>24</v>
      </c>
      <c r="B25" s="4">
        <v>42799</v>
      </c>
      <c r="C25" s="3" t="s">
        <v>89</v>
      </c>
      <c r="D25" s="3" t="s">
        <v>39</v>
      </c>
      <c r="E25" s="3">
        <v>1</v>
      </c>
      <c r="F25" s="3" t="s">
        <v>90</v>
      </c>
      <c r="G25" s="3" t="s">
        <v>25</v>
      </c>
      <c r="H25" s="3" t="s">
        <v>27</v>
      </c>
      <c r="I25" s="3" t="s">
        <v>14</v>
      </c>
      <c r="J25" s="15" t="s">
        <v>33</v>
      </c>
      <c r="K25" s="6" t="s">
        <v>17</v>
      </c>
      <c r="L25" s="7">
        <v>2.65</v>
      </c>
      <c r="M25" s="8">
        <v>1</v>
      </c>
      <c r="N25" s="9" t="s">
        <v>23</v>
      </c>
      <c r="O25" s="8">
        <f t="shared" si="4"/>
        <v>54</v>
      </c>
      <c r="P25" s="28">
        <f t="shared" si="0"/>
        <v>1.5174999999999996</v>
      </c>
      <c r="Q25" s="10">
        <f t="shared" si="5"/>
        <v>4.275749999999997</v>
      </c>
      <c r="R25" s="11">
        <f t="shared" si="1"/>
        <v>58.275749999999995</v>
      </c>
      <c r="S25" s="12">
        <f t="shared" si="2"/>
        <v>0.4583333333333333</v>
      </c>
      <c r="T25" s="13">
        <f t="shared" si="3"/>
        <v>0.07918055555555546</v>
      </c>
      <c r="U25" s="14">
        <f>COUNTIF($K$2:K25,1)</f>
        <v>11</v>
      </c>
      <c r="V25">
        <v>24</v>
      </c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16.5" customHeight="1">
      <c r="A26" s="3">
        <v>25</v>
      </c>
      <c r="B26" s="4">
        <v>42799</v>
      </c>
      <c r="C26" s="3" t="s">
        <v>91</v>
      </c>
      <c r="D26" s="3" t="s">
        <v>39</v>
      </c>
      <c r="E26" s="3">
        <v>1</v>
      </c>
      <c r="F26" s="3" t="s">
        <v>55</v>
      </c>
      <c r="G26" s="3" t="s">
        <v>25</v>
      </c>
      <c r="H26" s="3" t="s">
        <v>27</v>
      </c>
      <c r="I26" s="3" t="s">
        <v>14</v>
      </c>
      <c r="J26" s="5" t="s">
        <v>78</v>
      </c>
      <c r="K26" s="6" t="s">
        <v>16</v>
      </c>
      <c r="L26" s="7">
        <v>2</v>
      </c>
      <c r="M26" s="8">
        <v>1</v>
      </c>
      <c r="N26" s="9" t="s">
        <v>23</v>
      </c>
      <c r="O26" s="8">
        <f t="shared" si="4"/>
        <v>55</v>
      </c>
      <c r="P26" s="30">
        <f t="shared" si="0"/>
        <v>-1</v>
      </c>
      <c r="Q26" s="10">
        <f t="shared" si="5"/>
        <v>3.275749999999997</v>
      </c>
      <c r="R26" s="11">
        <f t="shared" si="1"/>
        <v>58.275749999999995</v>
      </c>
      <c r="S26" s="12">
        <f t="shared" si="2"/>
        <v>0.44</v>
      </c>
      <c r="T26" s="13">
        <f t="shared" si="3"/>
        <v>0.05955909090909082</v>
      </c>
      <c r="U26" s="14">
        <f>COUNTIF($K$2:K26,1)</f>
        <v>11</v>
      </c>
      <c r="V26">
        <v>25</v>
      </c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15.75" customHeight="1">
      <c r="A27" s="3">
        <v>26</v>
      </c>
      <c r="B27" s="4">
        <v>42799</v>
      </c>
      <c r="C27" s="3" t="s">
        <v>92</v>
      </c>
      <c r="D27" s="3" t="s">
        <v>39</v>
      </c>
      <c r="E27" s="3">
        <v>1</v>
      </c>
      <c r="F27" s="3" t="s">
        <v>42</v>
      </c>
      <c r="G27" s="3" t="s">
        <v>25</v>
      </c>
      <c r="H27" s="3" t="s">
        <v>27</v>
      </c>
      <c r="I27" s="3" t="s">
        <v>14</v>
      </c>
      <c r="J27" s="15" t="s">
        <v>53</v>
      </c>
      <c r="K27" s="6" t="s">
        <v>17</v>
      </c>
      <c r="L27" s="7">
        <v>2.45</v>
      </c>
      <c r="M27" s="8">
        <v>2</v>
      </c>
      <c r="N27" s="9" t="s">
        <v>23</v>
      </c>
      <c r="O27" s="8">
        <f t="shared" si="4"/>
        <v>57</v>
      </c>
      <c r="P27" s="28">
        <f t="shared" si="0"/>
        <v>2.6550000000000002</v>
      </c>
      <c r="Q27" s="24">
        <f t="shared" si="5"/>
        <v>5.930749999999997</v>
      </c>
      <c r="R27" s="25">
        <f t="shared" si="1"/>
        <v>62.930749999999996</v>
      </c>
      <c r="S27" s="26">
        <f t="shared" si="2"/>
        <v>0.46153846153846156</v>
      </c>
      <c r="T27" s="13">
        <f t="shared" si="3"/>
        <v>0.10404824561403501</v>
      </c>
      <c r="U27" s="14">
        <f>COUNTIF($K$2:K27,1)</f>
        <v>12</v>
      </c>
      <c r="V27">
        <v>26</v>
      </c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2" ht="26.25">
      <c r="A28" s="3">
        <v>27</v>
      </c>
      <c r="B28" s="4">
        <v>42801</v>
      </c>
      <c r="C28" s="3" t="s">
        <v>93</v>
      </c>
      <c r="D28" s="3" t="s">
        <v>94</v>
      </c>
      <c r="E28" s="3">
        <v>2</v>
      </c>
      <c r="F28" s="3" t="s">
        <v>95</v>
      </c>
      <c r="G28" s="3" t="s">
        <v>25</v>
      </c>
      <c r="H28" s="3" t="s">
        <v>30</v>
      </c>
      <c r="I28" s="3" t="s">
        <v>14</v>
      </c>
      <c r="J28" s="15" t="s">
        <v>96</v>
      </c>
      <c r="K28" s="6" t="s">
        <v>17</v>
      </c>
      <c r="L28" s="7">
        <v>2.42</v>
      </c>
      <c r="M28" s="8">
        <v>1.5</v>
      </c>
      <c r="N28" s="9" t="s">
        <v>23</v>
      </c>
      <c r="O28" s="8">
        <f t="shared" si="4"/>
        <v>58.5</v>
      </c>
      <c r="P28" s="28">
        <f t="shared" si="0"/>
        <v>1.9484999999999997</v>
      </c>
      <c r="Q28" s="10">
        <f t="shared" si="5"/>
        <v>7.879249999999997</v>
      </c>
      <c r="R28" s="11">
        <f t="shared" si="1"/>
        <v>66.37925</v>
      </c>
      <c r="S28" s="12">
        <f t="shared" si="2"/>
        <v>0.48148148148148145</v>
      </c>
      <c r="T28" s="13">
        <f t="shared" si="3"/>
        <v>0.13468803418803418</v>
      </c>
      <c r="U28" s="14">
        <f>COUNTIF($K$2:K28,1)</f>
        <v>13</v>
      </c>
      <c r="V28">
        <v>27</v>
      </c>
    </row>
    <row r="29" spans="1:22" ht="26.25">
      <c r="A29" s="3">
        <v>28</v>
      </c>
      <c r="B29" s="4">
        <v>42801</v>
      </c>
      <c r="C29" s="3" t="s">
        <v>97</v>
      </c>
      <c r="D29" s="3" t="s">
        <v>94</v>
      </c>
      <c r="E29" s="3">
        <v>2</v>
      </c>
      <c r="F29" s="3" t="s">
        <v>98</v>
      </c>
      <c r="G29" s="3" t="s">
        <v>26</v>
      </c>
      <c r="H29" s="3" t="s">
        <v>30</v>
      </c>
      <c r="I29" s="3" t="s">
        <v>99</v>
      </c>
      <c r="J29" s="15" t="s">
        <v>100</v>
      </c>
      <c r="K29" s="6" t="s">
        <v>17</v>
      </c>
      <c r="L29" s="7">
        <v>1.97</v>
      </c>
      <c r="M29" s="8">
        <v>1</v>
      </c>
      <c r="N29" s="9" t="s">
        <v>23</v>
      </c>
      <c r="O29" s="8">
        <f t="shared" si="4"/>
        <v>59.5</v>
      </c>
      <c r="P29" s="28">
        <f t="shared" si="0"/>
        <v>0.8714999999999999</v>
      </c>
      <c r="Q29" s="10">
        <f t="shared" si="5"/>
        <v>8.750749999999996</v>
      </c>
      <c r="R29" s="11">
        <f t="shared" si="1"/>
        <v>68.25075</v>
      </c>
      <c r="S29" s="12">
        <f t="shared" si="2"/>
        <v>0.5</v>
      </c>
      <c r="T29" s="13">
        <f t="shared" si="3"/>
        <v>0.14707142857142852</v>
      </c>
      <c r="U29" s="14">
        <f>COUNTIF($K$2:K29,1)</f>
        <v>14</v>
      </c>
      <c r="V29">
        <v>28</v>
      </c>
    </row>
    <row r="30" spans="1:22" ht="26.25">
      <c r="A30" s="3">
        <v>29</v>
      </c>
      <c r="B30" s="4">
        <v>42802</v>
      </c>
      <c r="C30" s="3" t="s">
        <v>101</v>
      </c>
      <c r="D30" s="3" t="s">
        <v>39</v>
      </c>
      <c r="E30" s="3">
        <v>2</v>
      </c>
      <c r="F30" s="3" t="s">
        <v>102</v>
      </c>
      <c r="G30" s="3" t="s">
        <v>25</v>
      </c>
      <c r="H30" s="3" t="s">
        <v>30</v>
      </c>
      <c r="I30" s="3" t="s">
        <v>14</v>
      </c>
      <c r="J30" s="15" t="s">
        <v>103</v>
      </c>
      <c r="K30" s="6" t="s">
        <v>17</v>
      </c>
      <c r="L30" s="7">
        <v>2.2</v>
      </c>
      <c r="M30" s="8">
        <v>1.5</v>
      </c>
      <c r="N30" s="9" t="s">
        <v>23</v>
      </c>
      <c r="O30" s="8">
        <f t="shared" si="4"/>
        <v>61</v>
      </c>
      <c r="P30" s="28">
        <f t="shared" si="0"/>
        <v>1.6350000000000002</v>
      </c>
      <c r="Q30" s="10">
        <f t="shared" si="5"/>
        <v>10.385749999999996</v>
      </c>
      <c r="R30" s="11">
        <f t="shared" si="1"/>
        <v>71.38575</v>
      </c>
      <c r="S30" s="12">
        <f t="shared" si="2"/>
        <v>0.5172413793103449</v>
      </c>
      <c r="T30" s="13">
        <f t="shared" si="3"/>
        <v>0.1702581967213115</v>
      </c>
      <c r="U30" s="14">
        <f>COUNTIF($K$2:K30,1)</f>
        <v>15</v>
      </c>
      <c r="V30">
        <v>29</v>
      </c>
    </row>
    <row r="31" spans="1:22" ht="16.5" customHeight="1">
      <c r="A31" s="3">
        <v>30</v>
      </c>
      <c r="B31" s="4">
        <v>42802</v>
      </c>
      <c r="C31" s="3" t="s">
        <v>104</v>
      </c>
      <c r="D31" s="3" t="s">
        <v>94</v>
      </c>
      <c r="E31" s="3">
        <v>1</v>
      </c>
      <c r="F31" s="3" t="s">
        <v>105</v>
      </c>
      <c r="G31" s="3" t="s">
        <v>25</v>
      </c>
      <c r="H31" s="3" t="s">
        <v>30</v>
      </c>
      <c r="I31" s="3" t="s">
        <v>14</v>
      </c>
      <c r="J31" s="15" t="s">
        <v>23</v>
      </c>
      <c r="K31" s="6" t="s">
        <v>17</v>
      </c>
      <c r="L31" s="7">
        <v>4</v>
      </c>
      <c r="M31" s="8">
        <v>0.5</v>
      </c>
      <c r="N31" s="9" t="s">
        <v>23</v>
      </c>
      <c r="O31" s="8">
        <f t="shared" si="4"/>
        <v>61.5</v>
      </c>
      <c r="P31" s="28">
        <f t="shared" si="0"/>
        <v>1.4</v>
      </c>
      <c r="Q31" s="10">
        <f t="shared" si="5"/>
        <v>11.785749999999997</v>
      </c>
      <c r="R31" s="11">
        <f t="shared" si="1"/>
        <v>73.28575</v>
      </c>
      <c r="S31" s="12">
        <f t="shared" si="2"/>
        <v>0.5333333333333333</v>
      </c>
      <c r="T31" s="13">
        <f t="shared" si="3"/>
        <v>0.1916382113821137</v>
      </c>
      <c r="U31" s="14">
        <f>COUNTIF($K$2:K31,1)</f>
        <v>16</v>
      </c>
      <c r="V31">
        <v>30</v>
      </c>
    </row>
    <row r="32" spans="1:22" ht="15.75" customHeight="1">
      <c r="A32" s="3">
        <v>31</v>
      </c>
      <c r="B32" s="4">
        <v>42802</v>
      </c>
      <c r="C32" s="3" t="s">
        <v>104</v>
      </c>
      <c r="D32" s="3" t="s">
        <v>94</v>
      </c>
      <c r="E32" s="3">
        <v>1</v>
      </c>
      <c r="F32" s="3" t="s">
        <v>106</v>
      </c>
      <c r="G32" s="3" t="s">
        <v>26</v>
      </c>
      <c r="H32" s="3" t="s">
        <v>36</v>
      </c>
      <c r="I32" s="3" t="s">
        <v>14</v>
      </c>
      <c r="J32" s="15" t="s">
        <v>23</v>
      </c>
      <c r="K32" s="6" t="s">
        <v>17</v>
      </c>
      <c r="L32" s="7">
        <v>3.8</v>
      </c>
      <c r="M32" s="8">
        <v>0.5</v>
      </c>
      <c r="N32" s="9" t="s">
        <v>15</v>
      </c>
      <c r="O32" s="8">
        <f t="shared" si="4"/>
        <v>62</v>
      </c>
      <c r="P32" s="28">
        <f t="shared" si="0"/>
        <v>1.4</v>
      </c>
      <c r="Q32" s="10">
        <f t="shared" si="5"/>
        <v>13.185749999999997</v>
      </c>
      <c r="R32" s="11">
        <f t="shared" si="1"/>
        <v>75.18575</v>
      </c>
      <c r="S32" s="12">
        <f t="shared" si="2"/>
        <v>0.5483870967741935</v>
      </c>
      <c r="T32" s="13">
        <f t="shared" si="3"/>
        <v>0.21267338709677416</v>
      </c>
      <c r="U32" s="14">
        <f>COUNTIF($K$2:K32,1)</f>
        <v>17</v>
      </c>
      <c r="V32">
        <v>31</v>
      </c>
    </row>
    <row r="33" spans="1:22" ht="17.25" customHeight="1">
      <c r="A33" s="3">
        <v>32</v>
      </c>
      <c r="B33" s="4">
        <v>42802</v>
      </c>
      <c r="C33" s="3" t="s">
        <v>107</v>
      </c>
      <c r="D33" s="3" t="s">
        <v>39</v>
      </c>
      <c r="E33" s="3">
        <v>1</v>
      </c>
      <c r="F33" s="3" t="s">
        <v>108</v>
      </c>
      <c r="G33" s="3" t="s">
        <v>25</v>
      </c>
      <c r="H33" s="3" t="s">
        <v>30</v>
      </c>
      <c r="I33" s="3" t="s">
        <v>14</v>
      </c>
      <c r="J33" s="15" t="s">
        <v>109</v>
      </c>
      <c r="K33" s="6" t="s">
        <v>17</v>
      </c>
      <c r="L33" s="7">
        <v>5</v>
      </c>
      <c r="M33" s="8">
        <v>0.5</v>
      </c>
      <c r="N33" s="9" t="s">
        <v>23</v>
      </c>
      <c r="O33" s="8">
        <f t="shared" si="4"/>
        <v>62.5</v>
      </c>
      <c r="P33" s="28">
        <f t="shared" si="0"/>
        <v>1.875</v>
      </c>
      <c r="Q33" s="10">
        <f t="shared" si="5"/>
        <v>15.060749999999997</v>
      </c>
      <c r="R33" s="11">
        <f t="shared" si="1"/>
        <v>77.56075</v>
      </c>
      <c r="S33" s="12">
        <f t="shared" si="2"/>
        <v>0.5625</v>
      </c>
      <c r="T33" s="13">
        <f t="shared" si="3"/>
        <v>0.240972</v>
      </c>
      <c r="U33" s="14">
        <f>COUNTIF($K$2:K33,1)</f>
        <v>18</v>
      </c>
      <c r="V33">
        <v>32</v>
      </c>
    </row>
    <row r="34" spans="1:22" ht="16.5" customHeight="1">
      <c r="A34" s="3">
        <v>33</v>
      </c>
      <c r="B34" s="4">
        <v>42803</v>
      </c>
      <c r="C34" s="3" t="s">
        <v>110</v>
      </c>
      <c r="D34" s="3" t="s">
        <v>45</v>
      </c>
      <c r="E34" s="3">
        <v>1</v>
      </c>
      <c r="F34" s="3">
        <v>2</v>
      </c>
      <c r="G34" s="3" t="s">
        <v>29</v>
      </c>
      <c r="H34" s="3" t="s">
        <v>36</v>
      </c>
      <c r="I34" s="3" t="s">
        <v>14</v>
      </c>
      <c r="J34" s="15" t="s">
        <v>111</v>
      </c>
      <c r="K34" s="6" t="s">
        <v>17</v>
      </c>
      <c r="L34" s="7">
        <v>2.2</v>
      </c>
      <c r="M34" s="8">
        <v>1.5</v>
      </c>
      <c r="N34" s="9" t="s">
        <v>15</v>
      </c>
      <c r="O34" s="8">
        <f t="shared" si="4"/>
        <v>64</v>
      </c>
      <c r="P34" s="28">
        <f t="shared" si="0"/>
        <v>1.8000000000000003</v>
      </c>
      <c r="Q34" s="10">
        <f t="shared" si="5"/>
        <v>16.860749999999996</v>
      </c>
      <c r="R34" s="11">
        <f t="shared" si="1"/>
        <v>80.86075</v>
      </c>
      <c r="S34" s="12">
        <f t="shared" si="2"/>
        <v>0.5757575757575758</v>
      </c>
      <c r="T34" s="13">
        <f t="shared" si="3"/>
        <v>0.26344921874999994</v>
      </c>
      <c r="U34" s="14">
        <f>COUNTIF($K$2:K34,1)</f>
        <v>19</v>
      </c>
      <c r="V34">
        <v>33</v>
      </c>
    </row>
    <row r="35" spans="1:22" ht="15">
      <c r="A35" s="3">
        <v>34</v>
      </c>
      <c r="B35" s="4">
        <v>42804</v>
      </c>
      <c r="C35" s="3" t="s">
        <v>112</v>
      </c>
      <c r="D35" s="3" t="s">
        <v>28</v>
      </c>
      <c r="E35" s="3">
        <v>1</v>
      </c>
      <c r="F35" s="3" t="s">
        <v>113</v>
      </c>
      <c r="G35" s="3" t="s">
        <v>26</v>
      </c>
      <c r="H35" s="3" t="s">
        <v>30</v>
      </c>
      <c r="I35" s="3" t="s">
        <v>99</v>
      </c>
      <c r="J35" s="15" t="s">
        <v>114</v>
      </c>
      <c r="K35" s="6" t="s">
        <v>17</v>
      </c>
      <c r="L35" s="7">
        <v>1.9</v>
      </c>
      <c r="M35" s="8">
        <v>2</v>
      </c>
      <c r="N35" s="9" t="s">
        <v>23</v>
      </c>
      <c r="O35" s="8">
        <f t="shared" si="4"/>
        <v>66</v>
      </c>
      <c r="P35" s="28">
        <f t="shared" si="0"/>
        <v>1.6099999999999999</v>
      </c>
      <c r="Q35" s="10">
        <f t="shared" si="5"/>
        <v>18.470749999999995</v>
      </c>
      <c r="R35" s="11">
        <f t="shared" si="1"/>
        <v>84.47075</v>
      </c>
      <c r="S35" s="12">
        <f t="shared" si="2"/>
        <v>0.5882352941176471</v>
      </c>
      <c r="T35" s="13">
        <f t="shared" si="3"/>
        <v>0.2798598484848484</v>
      </c>
      <c r="U35" s="14">
        <f>COUNTIF($K$2:K35,1)</f>
        <v>20</v>
      </c>
      <c r="V35">
        <v>34</v>
      </c>
    </row>
    <row r="36" spans="1:22" ht="26.25">
      <c r="A36" s="3">
        <v>35</v>
      </c>
      <c r="B36" s="4">
        <v>42804</v>
      </c>
      <c r="C36" s="3" t="s">
        <v>115</v>
      </c>
      <c r="D36" s="3" t="s">
        <v>45</v>
      </c>
      <c r="E36" s="3">
        <v>2</v>
      </c>
      <c r="F36" s="3" t="s">
        <v>116</v>
      </c>
      <c r="G36" s="3" t="s">
        <v>29</v>
      </c>
      <c r="H36" s="3" t="s">
        <v>30</v>
      </c>
      <c r="I36" s="3" t="s">
        <v>14</v>
      </c>
      <c r="J36" s="15" t="s">
        <v>210</v>
      </c>
      <c r="K36" s="6" t="s">
        <v>16</v>
      </c>
      <c r="L36" s="7">
        <v>2.09</v>
      </c>
      <c r="M36" s="8">
        <v>1</v>
      </c>
      <c r="N36" s="9" t="s">
        <v>15</v>
      </c>
      <c r="O36" s="8">
        <f t="shared" si="4"/>
        <v>67</v>
      </c>
      <c r="P36" s="30">
        <f t="shared" si="0"/>
        <v>-1</v>
      </c>
      <c r="Q36" s="10">
        <f t="shared" si="5"/>
        <v>17.470749999999995</v>
      </c>
      <c r="R36" s="11">
        <f t="shared" si="1"/>
        <v>84.47075</v>
      </c>
      <c r="S36" s="12">
        <f t="shared" si="2"/>
        <v>0.5714285714285714</v>
      </c>
      <c r="T36" s="13">
        <f t="shared" si="3"/>
        <v>0.2607574626865671</v>
      </c>
      <c r="U36" s="14">
        <f>COUNTIF($K$2:K36,1)</f>
        <v>20</v>
      </c>
      <c r="V36">
        <v>35</v>
      </c>
    </row>
    <row r="37" spans="1:22" ht="16.5" customHeight="1">
      <c r="A37" s="3">
        <v>36</v>
      </c>
      <c r="B37" s="4">
        <v>42805</v>
      </c>
      <c r="C37" s="3" t="s">
        <v>117</v>
      </c>
      <c r="D37" s="3" t="s">
        <v>28</v>
      </c>
      <c r="E37" s="3">
        <v>1</v>
      </c>
      <c r="F37" s="3" t="s">
        <v>118</v>
      </c>
      <c r="G37" s="3" t="s">
        <v>26</v>
      </c>
      <c r="H37" s="3" t="s">
        <v>35</v>
      </c>
      <c r="I37" s="3" t="s">
        <v>14</v>
      </c>
      <c r="J37" s="5" t="s">
        <v>40</v>
      </c>
      <c r="K37" s="6" t="s">
        <v>16</v>
      </c>
      <c r="L37" s="7">
        <v>2.17</v>
      </c>
      <c r="M37" s="8">
        <v>4</v>
      </c>
      <c r="N37" s="9" t="s">
        <v>15</v>
      </c>
      <c r="O37" s="8">
        <f t="shared" si="4"/>
        <v>71</v>
      </c>
      <c r="P37" s="30">
        <f t="shared" si="0"/>
        <v>-4</v>
      </c>
      <c r="Q37" s="10">
        <f t="shared" si="5"/>
        <v>13.470749999999995</v>
      </c>
      <c r="R37" s="11">
        <f t="shared" si="1"/>
        <v>84.47075</v>
      </c>
      <c r="S37" s="12">
        <f t="shared" si="2"/>
        <v>0.5555555555555556</v>
      </c>
      <c r="T37" s="13">
        <f t="shared" si="3"/>
        <v>0.18972887323943655</v>
      </c>
      <c r="U37" s="14">
        <f>COUNTIF($K$2:K37,1)</f>
        <v>20</v>
      </c>
      <c r="V37">
        <v>36</v>
      </c>
    </row>
    <row r="38" spans="1:22" ht="16.5" customHeight="1">
      <c r="A38" s="3">
        <v>37</v>
      </c>
      <c r="B38" s="4">
        <v>42805</v>
      </c>
      <c r="C38" s="3" t="s">
        <v>119</v>
      </c>
      <c r="D38" s="3" t="s">
        <v>39</v>
      </c>
      <c r="E38" s="3">
        <v>1</v>
      </c>
      <c r="F38" s="3" t="s">
        <v>72</v>
      </c>
      <c r="G38" s="3" t="s">
        <v>26</v>
      </c>
      <c r="H38" s="3" t="s">
        <v>35</v>
      </c>
      <c r="I38" s="3" t="s">
        <v>14</v>
      </c>
      <c r="J38" s="5" t="s">
        <v>70</v>
      </c>
      <c r="K38" s="6" t="s">
        <v>16</v>
      </c>
      <c r="L38" s="7">
        <v>2.68</v>
      </c>
      <c r="M38" s="8">
        <v>1</v>
      </c>
      <c r="N38" s="9" t="s">
        <v>15</v>
      </c>
      <c r="O38" s="8">
        <f t="shared" si="4"/>
        <v>72</v>
      </c>
      <c r="P38" s="30">
        <f t="shared" si="0"/>
        <v>-1</v>
      </c>
      <c r="Q38" s="10">
        <f t="shared" si="5"/>
        <v>12.470749999999995</v>
      </c>
      <c r="R38" s="11">
        <f t="shared" si="1"/>
        <v>84.47075</v>
      </c>
      <c r="S38" s="12">
        <f t="shared" si="2"/>
        <v>0.5405405405405406</v>
      </c>
      <c r="T38" s="13">
        <f t="shared" si="3"/>
        <v>0.17320486111111105</v>
      </c>
      <c r="U38" s="14">
        <f>COUNTIF($K$2:K38,1)</f>
        <v>20</v>
      </c>
      <c r="V38">
        <v>37</v>
      </c>
    </row>
    <row r="39" spans="1:22" ht="26.25">
      <c r="A39" s="3">
        <v>38</v>
      </c>
      <c r="B39" s="4">
        <v>42805</v>
      </c>
      <c r="C39" s="3" t="s">
        <v>120</v>
      </c>
      <c r="D39" s="3" t="s">
        <v>28</v>
      </c>
      <c r="E39" s="3">
        <v>2</v>
      </c>
      <c r="F39" s="3" t="s">
        <v>121</v>
      </c>
      <c r="G39" s="3" t="s">
        <v>29</v>
      </c>
      <c r="H39" s="3" t="s">
        <v>30</v>
      </c>
      <c r="I39" s="3" t="s">
        <v>14</v>
      </c>
      <c r="J39" s="15" t="s">
        <v>211</v>
      </c>
      <c r="K39" s="6" t="s">
        <v>16</v>
      </c>
      <c r="L39" s="7">
        <v>2.24</v>
      </c>
      <c r="M39" s="8">
        <v>1.5</v>
      </c>
      <c r="N39" s="9" t="s">
        <v>23</v>
      </c>
      <c r="O39" s="8">
        <f t="shared" si="4"/>
        <v>73.5</v>
      </c>
      <c r="P39" s="30">
        <f t="shared" si="0"/>
        <v>-1.5</v>
      </c>
      <c r="Q39" s="10">
        <f t="shared" si="5"/>
        <v>10.970749999999995</v>
      </c>
      <c r="R39" s="11">
        <f t="shared" si="1"/>
        <v>84.47075</v>
      </c>
      <c r="S39" s="12">
        <f t="shared" si="2"/>
        <v>0.5263157894736842</v>
      </c>
      <c r="T39" s="13">
        <f t="shared" si="3"/>
        <v>0.1492619047619047</v>
      </c>
      <c r="U39" s="14">
        <f>COUNTIF($K$2:K39,1)</f>
        <v>20</v>
      </c>
      <c r="V39">
        <v>38</v>
      </c>
    </row>
    <row r="40" spans="1:22" ht="26.25">
      <c r="A40" s="3">
        <v>39</v>
      </c>
      <c r="B40" s="4">
        <v>42805</v>
      </c>
      <c r="C40" s="3" t="s">
        <v>122</v>
      </c>
      <c r="D40" s="3" t="s">
        <v>39</v>
      </c>
      <c r="E40" s="3">
        <v>2</v>
      </c>
      <c r="F40" s="3" t="s">
        <v>65</v>
      </c>
      <c r="G40" s="3" t="s">
        <v>25</v>
      </c>
      <c r="H40" s="3" t="s">
        <v>30</v>
      </c>
      <c r="I40" s="3" t="s">
        <v>14</v>
      </c>
      <c r="J40" s="5" t="s">
        <v>123</v>
      </c>
      <c r="K40" s="6" t="s">
        <v>16</v>
      </c>
      <c r="L40" s="7">
        <v>2.51</v>
      </c>
      <c r="M40" s="8">
        <v>2</v>
      </c>
      <c r="N40" s="9" t="s">
        <v>23</v>
      </c>
      <c r="O40" s="8">
        <f t="shared" si="4"/>
        <v>75.5</v>
      </c>
      <c r="P40" s="30">
        <f t="shared" si="0"/>
        <v>-2</v>
      </c>
      <c r="Q40" s="10">
        <f t="shared" si="5"/>
        <v>8.970749999999995</v>
      </c>
      <c r="R40" s="11">
        <f t="shared" si="1"/>
        <v>84.47075</v>
      </c>
      <c r="S40" s="12">
        <f t="shared" si="2"/>
        <v>0.5128205128205128</v>
      </c>
      <c r="T40" s="13">
        <f t="shared" si="3"/>
        <v>0.11881788079470193</v>
      </c>
      <c r="U40" s="14">
        <f>COUNTIF($K$2:K40,1)</f>
        <v>20</v>
      </c>
      <c r="V40">
        <v>39</v>
      </c>
    </row>
    <row r="41" spans="1:22" ht="39">
      <c r="A41" s="3">
        <v>40</v>
      </c>
      <c r="B41" s="4">
        <v>42805</v>
      </c>
      <c r="C41" s="3" t="s">
        <v>124</v>
      </c>
      <c r="D41" s="3" t="s">
        <v>28</v>
      </c>
      <c r="E41" s="3">
        <v>3</v>
      </c>
      <c r="F41" s="3" t="s">
        <v>125</v>
      </c>
      <c r="G41" s="3" t="s">
        <v>25</v>
      </c>
      <c r="H41" s="3" t="s">
        <v>35</v>
      </c>
      <c r="I41" s="3" t="s">
        <v>14</v>
      </c>
      <c r="J41" s="5" t="s">
        <v>126</v>
      </c>
      <c r="K41" s="6" t="s">
        <v>16</v>
      </c>
      <c r="L41" s="7">
        <v>8.59</v>
      </c>
      <c r="M41" s="8">
        <v>0.5</v>
      </c>
      <c r="N41" s="9" t="s">
        <v>15</v>
      </c>
      <c r="O41" s="8">
        <f t="shared" si="4"/>
        <v>76</v>
      </c>
      <c r="P41" s="30">
        <f t="shared" si="0"/>
        <v>-0.5</v>
      </c>
      <c r="Q41" s="10">
        <f t="shared" si="5"/>
        <v>8.470749999999995</v>
      </c>
      <c r="R41" s="11">
        <f t="shared" si="1"/>
        <v>84.47075</v>
      </c>
      <c r="S41" s="12">
        <f t="shared" si="2"/>
        <v>0.5</v>
      </c>
      <c r="T41" s="13">
        <f t="shared" si="3"/>
        <v>0.1114572368421052</v>
      </c>
      <c r="U41" s="14">
        <f>COUNTIF($K$2:K41,1)</f>
        <v>20</v>
      </c>
      <c r="V41">
        <v>40</v>
      </c>
    </row>
    <row r="42" spans="1:22" ht="26.25">
      <c r="A42" s="3">
        <v>41</v>
      </c>
      <c r="B42" s="4">
        <v>42805</v>
      </c>
      <c r="C42" s="3" t="s">
        <v>127</v>
      </c>
      <c r="D42" s="3" t="s">
        <v>28</v>
      </c>
      <c r="E42" s="3">
        <v>2</v>
      </c>
      <c r="F42" s="3" t="s">
        <v>128</v>
      </c>
      <c r="G42" s="3" t="s">
        <v>26</v>
      </c>
      <c r="H42" s="3" t="s">
        <v>35</v>
      </c>
      <c r="I42" s="3" t="s">
        <v>14</v>
      </c>
      <c r="J42" s="15" t="s">
        <v>209</v>
      </c>
      <c r="K42" s="6" t="s">
        <v>16</v>
      </c>
      <c r="L42" s="7">
        <v>2.29</v>
      </c>
      <c r="M42" s="8">
        <v>2</v>
      </c>
      <c r="N42" s="9" t="s">
        <v>15</v>
      </c>
      <c r="O42" s="8">
        <f t="shared" si="4"/>
        <v>78</v>
      </c>
      <c r="P42" s="30">
        <f t="shared" si="0"/>
        <v>-2</v>
      </c>
      <c r="Q42" s="10">
        <f t="shared" si="5"/>
        <v>6.470749999999995</v>
      </c>
      <c r="R42" s="11">
        <f t="shared" si="1"/>
        <v>84.47075</v>
      </c>
      <c r="S42" s="12">
        <f t="shared" si="2"/>
        <v>0.4878048780487805</v>
      </c>
      <c r="T42" s="13">
        <f t="shared" si="3"/>
        <v>0.08295833333333327</v>
      </c>
      <c r="U42" s="14">
        <f>COUNTIF($K$2:K42,1)</f>
        <v>20</v>
      </c>
      <c r="V42">
        <v>41</v>
      </c>
    </row>
    <row r="43" spans="1:22" ht="18" customHeight="1">
      <c r="A43" s="3">
        <v>42</v>
      </c>
      <c r="B43" s="4">
        <v>42805</v>
      </c>
      <c r="C43" s="3" t="s">
        <v>129</v>
      </c>
      <c r="D43" s="3" t="s">
        <v>39</v>
      </c>
      <c r="E43" s="3">
        <v>1</v>
      </c>
      <c r="F43" s="3" t="s">
        <v>90</v>
      </c>
      <c r="G43" s="3" t="s">
        <v>26</v>
      </c>
      <c r="H43" s="3" t="s">
        <v>35</v>
      </c>
      <c r="I43" s="3" t="s">
        <v>14</v>
      </c>
      <c r="J43" s="5" t="s">
        <v>130</v>
      </c>
      <c r="K43" s="6" t="s">
        <v>16</v>
      </c>
      <c r="L43" s="7">
        <v>1.75</v>
      </c>
      <c r="M43" s="8">
        <v>6</v>
      </c>
      <c r="N43" s="9" t="s">
        <v>15</v>
      </c>
      <c r="O43" s="8">
        <f t="shared" si="4"/>
        <v>84</v>
      </c>
      <c r="P43" s="30">
        <f t="shared" si="0"/>
        <v>-6</v>
      </c>
      <c r="Q43" s="10">
        <f t="shared" si="5"/>
        <v>0.47074999999999534</v>
      </c>
      <c r="R43" s="11">
        <f t="shared" si="1"/>
        <v>84.47075</v>
      </c>
      <c r="S43" s="12">
        <f t="shared" si="2"/>
        <v>0.47619047619047616</v>
      </c>
      <c r="T43" s="13">
        <f t="shared" si="3"/>
        <v>0.0056041666666666115</v>
      </c>
      <c r="U43" s="14">
        <f>COUNTIF($K$2:K43,1)</f>
        <v>20</v>
      </c>
      <c r="V43">
        <v>42</v>
      </c>
    </row>
    <row r="44" spans="1:22" ht="39">
      <c r="A44" s="3">
        <v>43</v>
      </c>
      <c r="B44" s="4">
        <v>42805</v>
      </c>
      <c r="C44" s="3" t="s">
        <v>131</v>
      </c>
      <c r="D44" s="3" t="s">
        <v>39</v>
      </c>
      <c r="E44" s="3">
        <v>3</v>
      </c>
      <c r="F44" s="3" t="s">
        <v>132</v>
      </c>
      <c r="G44" s="3" t="s">
        <v>26</v>
      </c>
      <c r="H44" s="3" t="s">
        <v>27</v>
      </c>
      <c r="I44" s="3" t="s">
        <v>14</v>
      </c>
      <c r="J44" s="15" t="s">
        <v>133</v>
      </c>
      <c r="K44" s="6" t="s">
        <v>17</v>
      </c>
      <c r="L44" s="7">
        <v>1.86</v>
      </c>
      <c r="M44" s="8">
        <v>6</v>
      </c>
      <c r="N44" s="9" t="s">
        <v>23</v>
      </c>
      <c r="O44" s="8">
        <f t="shared" si="4"/>
        <v>90</v>
      </c>
      <c r="P44" s="28">
        <f t="shared" si="0"/>
        <v>4.602</v>
      </c>
      <c r="Q44" s="24">
        <f t="shared" si="5"/>
        <v>5.072749999999996</v>
      </c>
      <c r="R44" s="25">
        <f t="shared" si="1"/>
        <v>95.07275</v>
      </c>
      <c r="S44" s="26">
        <f t="shared" si="2"/>
        <v>0.4883720930232558</v>
      </c>
      <c r="T44" s="13">
        <f t="shared" si="3"/>
        <v>0.05636388888888888</v>
      </c>
      <c r="U44" s="14">
        <f>COUNTIF($K$2:K44,1)</f>
        <v>21</v>
      </c>
      <c r="V44">
        <v>43</v>
      </c>
    </row>
    <row r="45" spans="1:22" ht="26.25">
      <c r="A45" s="3">
        <v>44</v>
      </c>
      <c r="B45" s="4">
        <v>42806</v>
      </c>
      <c r="C45" s="3" t="s">
        <v>144</v>
      </c>
      <c r="D45" s="3" t="s">
        <v>39</v>
      </c>
      <c r="E45" s="3">
        <v>2</v>
      </c>
      <c r="F45" s="3" t="s">
        <v>128</v>
      </c>
      <c r="G45" s="3" t="s">
        <v>25</v>
      </c>
      <c r="H45" s="3" t="s">
        <v>35</v>
      </c>
      <c r="I45" s="3" t="s">
        <v>14</v>
      </c>
      <c r="J45" s="15" t="s">
        <v>208</v>
      </c>
      <c r="K45" s="6" t="s">
        <v>16</v>
      </c>
      <c r="L45" s="7">
        <v>2.19</v>
      </c>
      <c r="M45" s="8">
        <v>2.5</v>
      </c>
      <c r="N45" s="9" t="s">
        <v>15</v>
      </c>
      <c r="O45" s="8">
        <f t="shared" si="4"/>
        <v>92.5</v>
      </c>
      <c r="P45" s="30">
        <f t="shared" si="0"/>
        <v>-2.5</v>
      </c>
      <c r="Q45" s="10">
        <f t="shared" si="5"/>
        <v>2.5727499999999957</v>
      </c>
      <c r="R45" s="11">
        <f t="shared" si="1"/>
        <v>95.07275</v>
      </c>
      <c r="S45" s="12">
        <f t="shared" si="2"/>
        <v>0.4772727272727273</v>
      </c>
      <c r="T45" s="13">
        <f t="shared" si="3"/>
        <v>0.027813513513513504</v>
      </c>
      <c r="U45" s="14">
        <f>COUNTIF($K$2:K45,1)</f>
        <v>21</v>
      </c>
      <c r="V45">
        <v>44</v>
      </c>
    </row>
    <row r="46" spans="1:22" ht="26.25">
      <c r="A46" s="3">
        <v>45</v>
      </c>
      <c r="B46" s="4">
        <v>42806</v>
      </c>
      <c r="C46" s="3" t="s">
        <v>145</v>
      </c>
      <c r="D46" s="3" t="s">
        <v>39</v>
      </c>
      <c r="E46" s="3">
        <v>2</v>
      </c>
      <c r="F46" s="3" t="s">
        <v>134</v>
      </c>
      <c r="G46" s="3" t="s">
        <v>25</v>
      </c>
      <c r="H46" s="3" t="s">
        <v>27</v>
      </c>
      <c r="I46" s="3" t="s">
        <v>14</v>
      </c>
      <c r="J46" s="15" t="s">
        <v>135</v>
      </c>
      <c r="K46" s="6" t="s">
        <v>17</v>
      </c>
      <c r="L46" s="7">
        <v>2.24</v>
      </c>
      <c r="M46" s="8">
        <v>3</v>
      </c>
      <c r="N46" s="9" t="s">
        <v>23</v>
      </c>
      <c r="O46" s="8">
        <f t="shared" si="4"/>
        <v>95.5</v>
      </c>
      <c r="P46" s="28">
        <f t="shared" si="0"/>
        <v>3.3840000000000003</v>
      </c>
      <c r="Q46" s="10">
        <f t="shared" si="5"/>
        <v>5.956749999999996</v>
      </c>
      <c r="R46" s="11">
        <f t="shared" si="1"/>
        <v>101.45675</v>
      </c>
      <c r="S46" s="12">
        <f t="shared" si="2"/>
        <v>0.4888888888888889</v>
      </c>
      <c r="T46" s="13">
        <f t="shared" si="3"/>
        <v>0.06237434554973822</v>
      </c>
      <c r="U46" s="14">
        <f>COUNTIF($K$2:K46,1)</f>
        <v>22</v>
      </c>
      <c r="V46">
        <v>45</v>
      </c>
    </row>
    <row r="47" spans="1:22" ht="18.75" customHeight="1">
      <c r="A47" s="3">
        <v>46</v>
      </c>
      <c r="B47" s="4">
        <v>42806</v>
      </c>
      <c r="C47" s="3" t="s">
        <v>146</v>
      </c>
      <c r="D47" s="3" t="s">
        <v>39</v>
      </c>
      <c r="E47" s="3">
        <v>1</v>
      </c>
      <c r="F47" s="3" t="s">
        <v>72</v>
      </c>
      <c r="G47" s="3" t="s">
        <v>25</v>
      </c>
      <c r="H47" s="3" t="s">
        <v>27</v>
      </c>
      <c r="I47" s="3" t="s">
        <v>14</v>
      </c>
      <c r="J47" s="5" t="s">
        <v>61</v>
      </c>
      <c r="K47" s="6" t="s">
        <v>16</v>
      </c>
      <c r="L47" s="7">
        <v>2.75</v>
      </c>
      <c r="M47" s="8">
        <v>2</v>
      </c>
      <c r="N47" s="9" t="s">
        <v>23</v>
      </c>
      <c r="O47" s="8">
        <f t="shared" si="4"/>
        <v>97.5</v>
      </c>
      <c r="P47" s="30">
        <f t="shared" si="0"/>
        <v>-2</v>
      </c>
      <c r="Q47" s="10">
        <f t="shared" si="5"/>
        <v>3.956749999999996</v>
      </c>
      <c r="R47" s="11">
        <f t="shared" si="1"/>
        <v>101.45675</v>
      </c>
      <c r="S47" s="12">
        <f t="shared" si="2"/>
        <v>0.4782608695652174</v>
      </c>
      <c r="T47" s="13">
        <f t="shared" si="3"/>
        <v>0.04058205128205128</v>
      </c>
      <c r="U47" s="14">
        <f>COUNTIF($K$2:K47,1)</f>
        <v>22</v>
      </c>
      <c r="V47">
        <v>46</v>
      </c>
    </row>
    <row r="48" spans="1:22" ht="18.75" customHeight="1">
      <c r="A48" s="3">
        <v>47</v>
      </c>
      <c r="B48" s="4">
        <v>42806</v>
      </c>
      <c r="C48" s="3" t="s">
        <v>147</v>
      </c>
      <c r="D48" s="3" t="s">
        <v>39</v>
      </c>
      <c r="E48" s="3">
        <v>1</v>
      </c>
      <c r="F48" s="3" t="s">
        <v>72</v>
      </c>
      <c r="G48" s="3" t="s">
        <v>26</v>
      </c>
      <c r="H48" s="3" t="s">
        <v>27</v>
      </c>
      <c r="I48" s="3" t="s">
        <v>14</v>
      </c>
      <c r="J48" s="15" t="s">
        <v>136</v>
      </c>
      <c r="K48" s="6" t="s">
        <v>17</v>
      </c>
      <c r="L48" s="7">
        <v>1.98</v>
      </c>
      <c r="M48" s="8">
        <v>1</v>
      </c>
      <c r="N48" s="9" t="s">
        <v>23</v>
      </c>
      <c r="O48" s="8">
        <f t="shared" si="4"/>
        <v>98.5</v>
      </c>
      <c r="P48" s="28">
        <f t="shared" si="0"/>
        <v>0.881</v>
      </c>
      <c r="Q48" s="10">
        <f t="shared" si="5"/>
        <v>4.837749999999996</v>
      </c>
      <c r="R48" s="11">
        <f t="shared" si="1"/>
        <v>103.33775</v>
      </c>
      <c r="S48" s="12">
        <f t="shared" si="2"/>
        <v>0.48936170212765956</v>
      </c>
      <c r="T48" s="13">
        <f t="shared" si="3"/>
        <v>0.04911421319796954</v>
      </c>
      <c r="U48" s="14">
        <f>COUNTIF($K$2:K48,1)</f>
        <v>23</v>
      </c>
      <c r="V48">
        <v>47</v>
      </c>
    </row>
    <row r="49" spans="1:22" ht="18" customHeight="1">
      <c r="A49" s="3">
        <v>48</v>
      </c>
      <c r="B49" s="4">
        <v>42806</v>
      </c>
      <c r="C49" s="3" t="s">
        <v>148</v>
      </c>
      <c r="D49" s="3" t="s">
        <v>39</v>
      </c>
      <c r="E49" s="3">
        <v>1</v>
      </c>
      <c r="F49" s="3">
        <v>2</v>
      </c>
      <c r="G49" s="3" t="s">
        <v>26</v>
      </c>
      <c r="H49" s="3" t="s">
        <v>27</v>
      </c>
      <c r="I49" s="3" t="s">
        <v>14</v>
      </c>
      <c r="J49" s="5" t="s">
        <v>70</v>
      </c>
      <c r="K49" s="6" t="s">
        <v>16</v>
      </c>
      <c r="L49" s="7">
        <v>2.25</v>
      </c>
      <c r="M49" s="8">
        <v>1.5</v>
      </c>
      <c r="N49" s="9" t="s">
        <v>23</v>
      </c>
      <c r="O49" s="8">
        <f t="shared" si="4"/>
        <v>100</v>
      </c>
      <c r="P49" s="30">
        <f t="shared" si="0"/>
        <v>-1.5</v>
      </c>
      <c r="Q49" s="10">
        <f t="shared" si="5"/>
        <v>3.337749999999996</v>
      </c>
      <c r="R49" s="11">
        <f t="shared" si="1"/>
        <v>103.33775</v>
      </c>
      <c r="S49" s="12">
        <f t="shared" si="2"/>
        <v>0.4791666666666667</v>
      </c>
      <c r="T49" s="13">
        <f t="shared" si="3"/>
        <v>0.0333775</v>
      </c>
      <c r="U49" s="14">
        <f>COUNTIF($K$2:K49,1)</f>
        <v>23</v>
      </c>
      <c r="V49">
        <v>48</v>
      </c>
    </row>
    <row r="50" spans="1:22" ht="18" customHeight="1">
      <c r="A50" s="3">
        <v>49</v>
      </c>
      <c r="B50" s="4">
        <v>42806</v>
      </c>
      <c r="C50" s="3" t="s">
        <v>149</v>
      </c>
      <c r="D50" s="3" t="s">
        <v>39</v>
      </c>
      <c r="E50" s="3">
        <v>1</v>
      </c>
      <c r="F50" s="3" t="s">
        <v>72</v>
      </c>
      <c r="G50" s="3" t="s">
        <v>26</v>
      </c>
      <c r="H50" s="3" t="s">
        <v>27</v>
      </c>
      <c r="I50" s="3" t="s">
        <v>14</v>
      </c>
      <c r="J50" s="5" t="s">
        <v>137</v>
      </c>
      <c r="K50" s="6" t="s">
        <v>16</v>
      </c>
      <c r="L50" s="7">
        <v>2.38</v>
      </c>
      <c r="M50" s="8">
        <v>2</v>
      </c>
      <c r="N50" s="9" t="s">
        <v>23</v>
      </c>
      <c r="O50" s="8">
        <f t="shared" si="4"/>
        <v>102</v>
      </c>
      <c r="P50" s="30">
        <f t="shared" si="0"/>
        <v>-2</v>
      </c>
      <c r="Q50" s="10">
        <f t="shared" si="5"/>
        <v>1.3377499999999962</v>
      </c>
      <c r="R50" s="11">
        <f t="shared" si="1"/>
        <v>103.33775</v>
      </c>
      <c r="S50" s="12">
        <f t="shared" si="2"/>
        <v>0.46938775510204084</v>
      </c>
      <c r="T50" s="13">
        <f t="shared" si="3"/>
        <v>0.01311519607843137</v>
      </c>
      <c r="U50" s="14">
        <f>COUNTIF($K$2:K50,1)</f>
        <v>23</v>
      </c>
      <c r="V50">
        <v>49</v>
      </c>
    </row>
    <row r="51" spans="1:22" ht="17.25" customHeight="1">
      <c r="A51" s="3">
        <v>50</v>
      </c>
      <c r="B51" s="4">
        <v>42806</v>
      </c>
      <c r="C51" s="3" t="s">
        <v>150</v>
      </c>
      <c r="D51" s="3" t="s">
        <v>39</v>
      </c>
      <c r="E51" s="3">
        <v>1</v>
      </c>
      <c r="F51" s="3" t="s">
        <v>72</v>
      </c>
      <c r="G51" s="3" t="s">
        <v>26</v>
      </c>
      <c r="H51" s="3" t="s">
        <v>27</v>
      </c>
      <c r="I51" s="3" t="s">
        <v>14</v>
      </c>
      <c r="J51" s="15" t="s">
        <v>138</v>
      </c>
      <c r="K51" s="6" t="s">
        <v>17</v>
      </c>
      <c r="L51" s="7">
        <v>1</v>
      </c>
      <c r="M51" s="8">
        <v>2</v>
      </c>
      <c r="N51" s="9" t="s">
        <v>15</v>
      </c>
      <c r="O51" s="8">
        <f t="shared" si="4"/>
        <v>104</v>
      </c>
      <c r="P51" s="28">
        <f t="shared" si="0"/>
        <v>0</v>
      </c>
      <c r="Q51" s="10">
        <f t="shared" si="5"/>
        <v>1.3377499999999962</v>
      </c>
      <c r="R51" s="11">
        <f t="shared" si="1"/>
        <v>105.33775</v>
      </c>
      <c r="S51" s="12">
        <f t="shared" si="2"/>
        <v>0.48</v>
      </c>
      <c r="T51" s="13">
        <f t="shared" si="3"/>
        <v>0.012862980769230767</v>
      </c>
      <c r="U51" s="14">
        <f>COUNTIF($K$2:K51,1)</f>
        <v>24</v>
      </c>
      <c r="V51">
        <v>50</v>
      </c>
    </row>
    <row r="52" spans="1:22" ht="16.5" customHeight="1">
      <c r="A52" s="3">
        <v>51</v>
      </c>
      <c r="B52" s="4">
        <v>42806</v>
      </c>
      <c r="C52" s="3" t="s">
        <v>139</v>
      </c>
      <c r="D52" s="3" t="s">
        <v>39</v>
      </c>
      <c r="E52" s="3">
        <v>4</v>
      </c>
      <c r="F52" s="3">
        <v>1</v>
      </c>
      <c r="G52" s="3" t="s">
        <v>26</v>
      </c>
      <c r="H52" s="3" t="s">
        <v>35</v>
      </c>
      <c r="I52" s="3" t="s">
        <v>14</v>
      </c>
      <c r="J52" s="5" t="s">
        <v>140</v>
      </c>
      <c r="K52" s="6" t="s">
        <v>16</v>
      </c>
      <c r="L52" s="7">
        <v>12.18</v>
      </c>
      <c r="M52" s="8">
        <v>0.5</v>
      </c>
      <c r="N52" s="9" t="s">
        <v>23</v>
      </c>
      <c r="O52" s="8">
        <f t="shared" si="4"/>
        <v>104.5</v>
      </c>
      <c r="P52" s="30">
        <f t="shared" si="0"/>
        <v>-0.5</v>
      </c>
      <c r="Q52" s="10">
        <f t="shared" si="5"/>
        <v>0.8377499999999962</v>
      </c>
      <c r="R52" s="11">
        <f t="shared" si="1"/>
        <v>105.33775</v>
      </c>
      <c r="S52" s="12">
        <f t="shared" si="2"/>
        <v>0.47058823529411764</v>
      </c>
      <c r="T52" s="13">
        <f t="shared" si="3"/>
        <v>0.008016746411483252</v>
      </c>
      <c r="U52" s="14">
        <f>COUNTIF($K$2:K52,1)</f>
        <v>24</v>
      </c>
      <c r="V52">
        <v>51</v>
      </c>
    </row>
    <row r="53" spans="1:22" ht="15.75" customHeight="1">
      <c r="A53" s="3">
        <v>52</v>
      </c>
      <c r="B53" s="4">
        <v>42806</v>
      </c>
      <c r="C53" s="3" t="s">
        <v>67</v>
      </c>
      <c r="D53" s="3" t="s">
        <v>39</v>
      </c>
      <c r="E53" s="3">
        <v>5</v>
      </c>
      <c r="F53" s="3" t="s">
        <v>55</v>
      </c>
      <c r="G53" s="3" t="s">
        <v>26</v>
      </c>
      <c r="H53" s="3" t="s">
        <v>27</v>
      </c>
      <c r="I53" s="3" t="s">
        <v>14</v>
      </c>
      <c r="J53" s="5" t="s">
        <v>141</v>
      </c>
      <c r="K53" s="6" t="s">
        <v>16</v>
      </c>
      <c r="L53" s="7">
        <v>18.49</v>
      </c>
      <c r="M53" s="8">
        <v>0.5</v>
      </c>
      <c r="N53" s="9" t="s">
        <v>23</v>
      </c>
      <c r="O53" s="8">
        <f t="shared" si="4"/>
        <v>105</v>
      </c>
      <c r="P53" s="30">
        <f t="shared" si="0"/>
        <v>-0.5</v>
      </c>
      <c r="Q53" s="10">
        <f t="shared" si="5"/>
        <v>0.3377499999999962</v>
      </c>
      <c r="R53" s="11">
        <f t="shared" si="1"/>
        <v>105.33775</v>
      </c>
      <c r="S53" s="12">
        <f t="shared" si="2"/>
        <v>0.46153846153846156</v>
      </c>
      <c r="T53" s="13">
        <f t="shared" si="3"/>
        <v>0.0032166666666666646</v>
      </c>
      <c r="U53" s="14">
        <f>COUNTIF($K$2:K53,1)</f>
        <v>24</v>
      </c>
      <c r="V53">
        <v>52</v>
      </c>
    </row>
    <row r="54" spans="1:22" ht="26.25">
      <c r="A54" s="3">
        <v>53</v>
      </c>
      <c r="B54" s="4">
        <v>42808</v>
      </c>
      <c r="C54" s="3" t="s">
        <v>142</v>
      </c>
      <c r="D54" s="3" t="s">
        <v>94</v>
      </c>
      <c r="E54" s="3">
        <v>2</v>
      </c>
      <c r="F54" s="3" t="s">
        <v>143</v>
      </c>
      <c r="G54" s="3" t="s">
        <v>25</v>
      </c>
      <c r="H54" s="3" t="s">
        <v>36</v>
      </c>
      <c r="I54" s="3" t="s">
        <v>14</v>
      </c>
      <c r="J54" s="15" t="s">
        <v>207</v>
      </c>
      <c r="K54" s="6" t="s">
        <v>16</v>
      </c>
      <c r="L54" s="7">
        <v>3.17</v>
      </c>
      <c r="M54" s="8">
        <v>1.5</v>
      </c>
      <c r="N54" s="9" t="s">
        <v>23</v>
      </c>
      <c r="O54" s="8">
        <f t="shared" si="4"/>
        <v>106.5</v>
      </c>
      <c r="P54" s="30">
        <f t="shared" si="0"/>
        <v>-1.5</v>
      </c>
      <c r="Q54" s="24">
        <f t="shared" si="5"/>
        <v>-1.1622500000000038</v>
      </c>
      <c r="R54" s="25">
        <f t="shared" si="1"/>
        <v>105.33775</v>
      </c>
      <c r="S54" s="26">
        <f t="shared" si="2"/>
        <v>0.4528301886792453</v>
      </c>
      <c r="T54" s="13">
        <f t="shared" si="3"/>
        <v>-0.010913145539906105</v>
      </c>
      <c r="U54" s="14">
        <f>COUNTIF($K$2:K54,1)</f>
        <v>24</v>
      </c>
      <c r="V54">
        <v>53</v>
      </c>
    </row>
    <row r="55" spans="1:22" ht="26.25">
      <c r="A55" s="3">
        <v>54</v>
      </c>
      <c r="B55" s="4">
        <v>42809</v>
      </c>
      <c r="C55" s="3" t="s">
        <v>151</v>
      </c>
      <c r="D55" s="3" t="s">
        <v>94</v>
      </c>
      <c r="E55" s="3">
        <v>2</v>
      </c>
      <c r="F55" s="3" t="s">
        <v>152</v>
      </c>
      <c r="G55" s="3" t="s">
        <v>26</v>
      </c>
      <c r="H55" s="3" t="s">
        <v>30</v>
      </c>
      <c r="I55" s="3" t="s">
        <v>99</v>
      </c>
      <c r="J55" s="15" t="s">
        <v>153</v>
      </c>
      <c r="K55" s="6" t="s">
        <v>17</v>
      </c>
      <c r="L55" s="7">
        <v>2.04</v>
      </c>
      <c r="M55" s="8">
        <v>1.5</v>
      </c>
      <c r="N55" s="9" t="s">
        <v>23</v>
      </c>
      <c r="O55" s="8">
        <f t="shared" si="4"/>
        <v>108</v>
      </c>
      <c r="P55" s="28">
        <f t="shared" si="0"/>
        <v>1.407</v>
      </c>
      <c r="Q55" s="10">
        <f t="shared" si="5"/>
        <v>0.24474999999999625</v>
      </c>
      <c r="R55" s="11">
        <f t="shared" si="1"/>
        <v>108.24475</v>
      </c>
      <c r="S55" s="12">
        <f t="shared" si="2"/>
        <v>0.46296296296296297</v>
      </c>
      <c r="T55" s="13">
        <f t="shared" si="3"/>
        <v>0.002266203703703669</v>
      </c>
      <c r="U55" s="14">
        <f>COUNTIF($K$2:K55,1)</f>
        <v>25</v>
      </c>
      <c r="V55">
        <v>54</v>
      </c>
    </row>
    <row r="56" spans="1:22" ht="51.75">
      <c r="A56" s="3">
        <v>55</v>
      </c>
      <c r="B56" s="4">
        <v>42810</v>
      </c>
      <c r="C56" s="3" t="s">
        <v>154</v>
      </c>
      <c r="D56" s="3" t="s">
        <v>155</v>
      </c>
      <c r="E56" s="3">
        <v>4</v>
      </c>
      <c r="F56" s="3" t="s">
        <v>156</v>
      </c>
      <c r="G56" s="3" t="s">
        <v>26</v>
      </c>
      <c r="H56" s="3" t="s">
        <v>30</v>
      </c>
      <c r="I56" s="3" t="s">
        <v>14</v>
      </c>
      <c r="J56" s="15" t="s">
        <v>157</v>
      </c>
      <c r="K56" s="6" t="s">
        <v>16</v>
      </c>
      <c r="L56" s="7">
        <v>4.11</v>
      </c>
      <c r="M56" s="8">
        <v>1</v>
      </c>
      <c r="N56" s="9" t="s">
        <v>23</v>
      </c>
      <c r="O56" s="8">
        <f t="shared" si="4"/>
        <v>109</v>
      </c>
      <c r="P56" s="30">
        <f t="shared" si="0"/>
        <v>-1</v>
      </c>
      <c r="Q56" s="10">
        <f t="shared" si="5"/>
        <v>-0.7552500000000038</v>
      </c>
      <c r="R56" s="11">
        <f t="shared" si="1"/>
        <v>108.24475</v>
      </c>
      <c r="S56" s="12">
        <f t="shared" si="2"/>
        <v>0.45454545454545453</v>
      </c>
      <c r="T56" s="13">
        <f t="shared" si="3"/>
        <v>-0.006928899082568842</v>
      </c>
      <c r="U56" s="14">
        <f>COUNTIF($K$2:K56,1)</f>
        <v>25</v>
      </c>
      <c r="V56">
        <v>55</v>
      </c>
    </row>
    <row r="57" spans="1:22" ht="26.25">
      <c r="A57" s="3">
        <v>56</v>
      </c>
      <c r="B57" s="4">
        <v>42810</v>
      </c>
      <c r="C57" s="3" t="s">
        <v>158</v>
      </c>
      <c r="D57" s="3" t="s">
        <v>159</v>
      </c>
      <c r="E57" s="3">
        <v>2</v>
      </c>
      <c r="F57" s="3" t="s">
        <v>160</v>
      </c>
      <c r="G57" s="3" t="s">
        <v>26</v>
      </c>
      <c r="H57" s="3" t="s">
        <v>30</v>
      </c>
      <c r="I57" s="3" t="s">
        <v>14</v>
      </c>
      <c r="J57" s="15" t="s">
        <v>161</v>
      </c>
      <c r="K57" s="6" t="s">
        <v>16</v>
      </c>
      <c r="L57" s="7">
        <v>1.93</v>
      </c>
      <c r="M57" s="8">
        <v>3</v>
      </c>
      <c r="N57" s="9" t="s">
        <v>23</v>
      </c>
      <c r="O57" s="8">
        <f t="shared" si="4"/>
        <v>112</v>
      </c>
      <c r="P57" s="30">
        <f t="shared" si="0"/>
        <v>-3</v>
      </c>
      <c r="Q57" s="10">
        <f t="shared" si="5"/>
        <v>-3.7552500000000038</v>
      </c>
      <c r="R57" s="11">
        <f t="shared" si="1"/>
        <v>108.24475</v>
      </c>
      <c r="S57" s="12">
        <f t="shared" si="2"/>
        <v>0.44642857142857145</v>
      </c>
      <c r="T57" s="13">
        <f t="shared" si="3"/>
        <v>-0.03352901785714289</v>
      </c>
      <c r="U57" s="14">
        <f>COUNTIF($K$2:K57,1)</f>
        <v>25</v>
      </c>
      <c r="V57">
        <v>56</v>
      </c>
    </row>
    <row r="58" spans="1:22" ht="26.25">
      <c r="A58" s="3">
        <v>57</v>
      </c>
      <c r="B58" s="4">
        <v>42810</v>
      </c>
      <c r="C58" s="3" t="s">
        <v>162</v>
      </c>
      <c r="D58" s="3" t="s">
        <v>155</v>
      </c>
      <c r="E58" s="3">
        <v>2</v>
      </c>
      <c r="F58" s="3" t="s">
        <v>163</v>
      </c>
      <c r="G58" s="3" t="s">
        <v>26</v>
      </c>
      <c r="H58" s="3" t="s">
        <v>30</v>
      </c>
      <c r="I58" s="3" t="s">
        <v>99</v>
      </c>
      <c r="J58" s="5" t="s">
        <v>164</v>
      </c>
      <c r="K58" s="6" t="s">
        <v>16</v>
      </c>
      <c r="L58" s="7">
        <v>2.42</v>
      </c>
      <c r="M58" s="8">
        <v>1</v>
      </c>
      <c r="N58" s="9" t="s">
        <v>23</v>
      </c>
      <c r="O58" s="8">
        <f t="shared" si="4"/>
        <v>113</v>
      </c>
      <c r="P58" s="30">
        <f t="shared" si="0"/>
        <v>-1</v>
      </c>
      <c r="Q58" s="10">
        <f t="shared" si="5"/>
        <v>-4.755250000000004</v>
      </c>
      <c r="R58" s="11">
        <f t="shared" si="1"/>
        <v>108.24475</v>
      </c>
      <c r="S58" s="12">
        <f t="shared" si="2"/>
        <v>0.43859649122807015</v>
      </c>
      <c r="T58" s="13">
        <f t="shared" si="3"/>
        <v>-0.04208185840707968</v>
      </c>
      <c r="U58" s="14">
        <f>COUNTIF($K$2:K58,1)</f>
        <v>25</v>
      </c>
      <c r="V58">
        <v>57</v>
      </c>
    </row>
    <row r="59" spans="1:22" ht="26.25">
      <c r="A59" s="3">
        <v>58</v>
      </c>
      <c r="B59" s="4">
        <v>42810</v>
      </c>
      <c r="C59" s="3" t="s">
        <v>165</v>
      </c>
      <c r="D59" s="3" t="s">
        <v>155</v>
      </c>
      <c r="E59" s="3">
        <v>2</v>
      </c>
      <c r="F59" s="3" t="s">
        <v>166</v>
      </c>
      <c r="G59" s="3" t="s">
        <v>25</v>
      </c>
      <c r="H59" s="3" t="s">
        <v>30</v>
      </c>
      <c r="I59" s="3" t="s">
        <v>99</v>
      </c>
      <c r="J59" s="15" t="s">
        <v>167</v>
      </c>
      <c r="K59" s="6" t="s">
        <v>16</v>
      </c>
      <c r="L59" s="7">
        <v>3.05</v>
      </c>
      <c r="M59" s="8">
        <v>1</v>
      </c>
      <c r="N59" s="9" t="s">
        <v>23</v>
      </c>
      <c r="O59" s="8">
        <f t="shared" si="4"/>
        <v>114</v>
      </c>
      <c r="P59" s="30">
        <f t="shared" si="0"/>
        <v>-1</v>
      </c>
      <c r="Q59" s="10">
        <f t="shared" si="5"/>
        <v>-5.755250000000004</v>
      </c>
      <c r="R59" s="11">
        <f t="shared" si="1"/>
        <v>108.24475</v>
      </c>
      <c r="S59" s="12">
        <f t="shared" si="2"/>
        <v>0.43103448275862066</v>
      </c>
      <c r="T59" s="13">
        <f t="shared" si="3"/>
        <v>-0.05048464912280705</v>
      </c>
      <c r="U59" s="14">
        <f>COUNTIF($K$2:K59,1)</f>
        <v>25</v>
      </c>
      <c r="V59">
        <v>58</v>
      </c>
    </row>
    <row r="60" spans="1:22" ht="15">
      <c r="A60" s="3">
        <v>59</v>
      </c>
      <c r="B60" s="4">
        <v>42810</v>
      </c>
      <c r="C60" s="3" t="s">
        <v>168</v>
      </c>
      <c r="D60" s="3" t="s">
        <v>155</v>
      </c>
      <c r="E60" s="3">
        <v>1</v>
      </c>
      <c r="F60" s="3" t="s">
        <v>169</v>
      </c>
      <c r="G60" s="3" t="s">
        <v>26</v>
      </c>
      <c r="H60" s="3" t="s">
        <v>30</v>
      </c>
      <c r="I60" s="3" t="s">
        <v>99</v>
      </c>
      <c r="J60" s="15" t="s">
        <v>170</v>
      </c>
      <c r="K60" s="6" t="s">
        <v>17</v>
      </c>
      <c r="L60" s="7">
        <v>2.37</v>
      </c>
      <c r="M60" s="8">
        <v>2</v>
      </c>
      <c r="N60" s="9" t="s">
        <v>23</v>
      </c>
      <c r="O60" s="8">
        <f t="shared" si="4"/>
        <v>116</v>
      </c>
      <c r="P60" s="28">
        <f t="shared" si="0"/>
        <v>2.503</v>
      </c>
      <c r="Q60" s="10">
        <f t="shared" si="5"/>
        <v>-3.2522500000000036</v>
      </c>
      <c r="R60" s="11">
        <f t="shared" si="1"/>
        <v>112.74775</v>
      </c>
      <c r="S60" s="12">
        <f t="shared" si="2"/>
        <v>0.4406779661016949</v>
      </c>
      <c r="T60" s="13">
        <f t="shared" si="3"/>
        <v>-0.028036637931034513</v>
      </c>
      <c r="U60" s="14">
        <f>COUNTIF($K$2:K60,1)</f>
        <v>26</v>
      </c>
      <c r="V60">
        <v>59</v>
      </c>
    </row>
    <row r="61" spans="1:22" ht="26.25">
      <c r="A61" s="3">
        <v>60</v>
      </c>
      <c r="B61" s="4">
        <v>42811</v>
      </c>
      <c r="C61" s="3" t="s">
        <v>171</v>
      </c>
      <c r="D61" s="3" t="s">
        <v>28</v>
      </c>
      <c r="E61" s="3">
        <v>2</v>
      </c>
      <c r="F61" s="3" t="s">
        <v>172</v>
      </c>
      <c r="G61" s="3" t="s">
        <v>26</v>
      </c>
      <c r="H61" s="3" t="s">
        <v>27</v>
      </c>
      <c r="I61" s="3" t="s">
        <v>14</v>
      </c>
      <c r="J61" s="15" t="s">
        <v>173</v>
      </c>
      <c r="K61" s="6" t="s">
        <v>16</v>
      </c>
      <c r="L61" s="7">
        <v>2.03</v>
      </c>
      <c r="M61" s="8">
        <v>1.5</v>
      </c>
      <c r="N61" s="9" t="s">
        <v>23</v>
      </c>
      <c r="O61" s="8">
        <f t="shared" si="4"/>
        <v>117.5</v>
      </c>
      <c r="P61" s="30">
        <f t="shared" si="0"/>
        <v>-1.5</v>
      </c>
      <c r="Q61" s="10">
        <f t="shared" si="5"/>
        <v>-4.752250000000004</v>
      </c>
      <c r="R61" s="11">
        <f t="shared" si="1"/>
        <v>112.74775</v>
      </c>
      <c r="S61" s="12">
        <f t="shared" si="2"/>
        <v>0.43333333333333335</v>
      </c>
      <c r="T61" s="13">
        <f t="shared" si="3"/>
        <v>-0.04044468085106386</v>
      </c>
      <c r="U61" s="14">
        <f>COUNTIF($K$2:K61,1)</f>
        <v>26</v>
      </c>
      <c r="V61">
        <v>60</v>
      </c>
    </row>
    <row r="62" spans="1:22" ht="26.25">
      <c r="A62" s="3">
        <v>61</v>
      </c>
      <c r="B62" s="4">
        <v>42811</v>
      </c>
      <c r="C62" s="3" t="s">
        <v>174</v>
      </c>
      <c r="D62" s="3" t="s">
        <v>39</v>
      </c>
      <c r="E62" s="3">
        <v>2</v>
      </c>
      <c r="F62" s="3" t="s">
        <v>128</v>
      </c>
      <c r="G62" s="3" t="s">
        <v>25</v>
      </c>
      <c r="H62" s="3" t="s">
        <v>35</v>
      </c>
      <c r="I62" s="3" t="s">
        <v>14</v>
      </c>
      <c r="J62" s="15" t="s">
        <v>175</v>
      </c>
      <c r="K62" s="6" t="s">
        <v>16</v>
      </c>
      <c r="L62" s="7">
        <v>2.27</v>
      </c>
      <c r="M62" s="8">
        <v>1.5</v>
      </c>
      <c r="N62" s="9" t="s">
        <v>23</v>
      </c>
      <c r="O62" s="8">
        <f t="shared" si="4"/>
        <v>119</v>
      </c>
      <c r="P62" s="30">
        <f t="shared" si="0"/>
        <v>-1.5</v>
      </c>
      <c r="Q62" s="10">
        <f t="shared" si="5"/>
        <v>-6.252250000000004</v>
      </c>
      <c r="R62" s="11">
        <f t="shared" si="1"/>
        <v>112.74775</v>
      </c>
      <c r="S62" s="12">
        <f t="shared" si="2"/>
        <v>0.4262295081967213</v>
      </c>
      <c r="T62" s="13">
        <f t="shared" si="3"/>
        <v>-0.05253991596638659</v>
      </c>
      <c r="U62" s="14">
        <f>COUNTIF($K$2:K62,1)</f>
        <v>26</v>
      </c>
      <c r="V62">
        <v>61</v>
      </c>
    </row>
    <row r="63" spans="1:22" ht="51.75">
      <c r="A63" s="3">
        <v>62</v>
      </c>
      <c r="B63" s="4">
        <v>42811</v>
      </c>
      <c r="C63" s="3" t="s">
        <v>176</v>
      </c>
      <c r="D63" s="3" t="s">
        <v>28</v>
      </c>
      <c r="E63" s="3">
        <v>4</v>
      </c>
      <c r="F63" s="3" t="s">
        <v>177</v>
      </c>
      <c r="G63" s="3" t="s">
        <v>26</v>
      </c>
      <c r="H63" s="3" t="s">
        <v>35</v>
      </c>
      <c r="I63" s="3" t="s">
        <v>14</v>
      </c>
      <c r="J63" s="15" t="s">
        <v>178</v>
      </c>
      <c r="K63" s="6" t="s">
        <v>16</v>
      </c>
      <c r="L63" s="7">
        <v>6.22</v>
      </c>
      <c r="M63" s="8">
        <v>0.5</v>
      </c>
      <c r="N63" s="9" t="s">
        <v>23</v>
      </c>
      <c r="O63" s="8">
        <f t="shared" si="4"/>
        <v>119.5</v>
      </c>
      <c r="P63" s="30">
        <f t="shared" si="0"/>
        <v>-0.5</v>
      </c>
      <c r="Q63" s="10">
        <f t="shared" si="5"/>
        <v>-6.752250000000004</v>
      </c>
      <c r="R63" s="11">
        <f t="shared" si="1"/>
        <v>112.74775</v>
      </c>
      <c r="S63" s="12">
        <f t="shared" si="2"/>
        <v>0.41935483870967744</v>
      </c>
      <c r="T63" s="13">
        <f t="shared" si="3"/>
        <v>-0.05650418410041844</v>
      </c>
      <c r="U63" s="14">
        <f>COUNTIF($K$2:K63,1)</f>
        <v>26</v>
      </c>
      <c r="V63">
        <v>62</v>
      </c>
    </row>
    <row r="64" spans="1:22" ht="18.75" customHeight="1">
      <c r="A64" s="3">
        <v>63</v>
      </c>
      <c r="B64" s="4">
        <v>42812</v>
      </c>
      <c r="C64" s="3" t="s">
        <v>179</v>
      </c>
      <c r="D64" s="3" t="s">
        <v>39</v>
      </c>
      <c r="E64" s="3">
        <v>1</v>
      </c>
      <c r="F64" s="3" t="s">
        <v>180</v>
      </c>
      <c r="G64" s="3" t="s">
        <v>26</v>
      </c>
      <c r="H64" s="3" t="s">
        <v>35</v>
      </c>
      <c r="I64" s="3" t="s">
        <v>14</v>
      </c>
      <c r="J64" s="5" t="s">
        <v>181</v>
      </c>
      <c r="K64" s="6" t="s">
        <v>16</v>
      </c>
      <c r="L64" s="7">
        <v>1.85</v>
      </c>
      <c r="M64" s="8">
        <v>3</v>
      </c>
      <c r="N64" s="9" t="s">
        <v>23</v>
      </c>
      <c r="O64" s="8">
        <f t="shared" si="4"/>
        <v>122.5</v>
      </c>
      <c r="P64" s="30">
        <f t="shared" si="0"/>
        <v>-3</v>
      </c>
      <c r="Q64" s="10">
        <f t="shared" si="5"/>
        <v>-9.752250000000004</v>
      </c>
      <c r="R64" s="11">
        <f t="shared" si="1"/>
        <v>112.74775</v>
      </c>
      <c r="S64" s="12">
        <f t="shared" si="2"/>
        <v>0.4126984126984127</v>
      </c>
      <c r="T64" s="13">
        <f t="shared" si="3"/>
        <v>-0.07961020408163268</v>
      </c>
      <c r="U64" s="14">
        <f>COUNTIF($K$2:K64,1)</f>
        <v>26</v>
      </c>
      <c r="V64">
        <v>63</v>
      </c>
    </row>
    <row r="65" spans="1:22" ht="19.5" customHeight="1">
      <c r="A65" s="3">
        <v>64</v>
      </c>
      <c r="B65" s="4">
        <v>42812</v>
      </c>
      <c r="C65" s="3" t="s">
        <v>182</v>
      </c>
      <c r="D65" s="3" t="s">
        <v>39</v>
      </c>
      <c r="E65" s="3">
        <v>1</v>
      </c>
      <c r="F65" s="3" t="s">
        <v>183</v>
      </c>
      <c r="G65" s="3" t="s">
        <v>25</v>
      </c>
      <c r="H65" s="3" t="s">
        <v>27</v>
      </c>
      <c r="I65" s="3" t="s">
        <v>14</v>
      </c>
      <c r="J65" s="15" t="s">
        <v>32</v>
      </c>
      <c r="K65" s="6" t="s">
        <v>17</v>
      </c>
      <c r="L65" s="7">
        <v>1</v>
      </c>
      <c r="M65" s="8">
        <v>2</v>
      </c>
      <c r="N65" s="9" t="s">
        <v>15</v>
      </c>
      <c r="O65" s="8">
        <f t="shared" si="4"/>
        <v>124.5</v>
      </c>
      <c r="P65" s="28">
        <f t="shared" si="0"/>
        <v>0</v>
      </c>
      <c r="Q65" s="10">
        <f t="shared" si="5"/>
        <v>-9.752250000000004</v>
      </c>
      <c r="R65" s="11">
        <f t="shared" si="1"/>
        <v>114.74775</v>
      </c>
      <c r="S65" s="12">
        <f t="shared" si="2"/>
        <v>0.421875</v>
      </c>
      <c r="T65" s="13">
        <f t="shared" si="3"/>
        <v>-0.07833132530120485</v>
      </c>
      <c r="U65" s="14">
        <f>COUNTIF($K$2:K65,1)</f>
        <v>27</v>
      </c>
      <c r="V65">
        <v>64</v>
      </c>
    </row>
    <row r="66" spans="1:22" ht="26.25">
      <c r="A66" s="3">
        <v>65</v>
      </c>
      <c r="B66" s="4">
        <v>42812</v>
      </c>
      <c r="C66" s="3" t="s">
        <v>184</v>
      </c>
      <c r="D66" s="3" t="s">
        <v>39</v>
      </c>
      <c r="E66" s="3">
        <v>2</v>
      </c>
      <c r="F66" s="3" t="s">
        <v>128</v>
      </c>
      <c r="G66" s="3" t="s">
        <v>25</v>
      </c>
      <c r="H66" s="3" t="s">
        <v>35</v>
      </c>
      <c r="I66" s="3" t="s">
        <v>14</v>
      </c>
      <c r="J66" s="15" t="s">
        <v>185</v>
      </c>
      <c r="K66" s="6" t="s">
        <v>17</v>
      </c>
      <c r="L66" s="7">
        <v>1.98</v>
      </c>
      <c r="M66" s="8">
        <v>4</v>
      </c>
      <c r="N66" s="9" t="s">
        <v>15</v>
      </c>
      <c r="O66" s="8">
        <f t="shared" si="4"/>
        <v>128.5</v>
      </c>
      <c r="P66" s="28">
        <f aca="true" t="shared" si="6" ref="P66:P101">IF(AND(K66="1",N66="ja"),(M66*L66*0.95)-M66,IF(AND(K66="1",N66="nein"),M66*L66-M66,-M66))</f>
        <v>3.92</v>
      </c>
      <c r="Q66" s="10">
        <f t="shared" si="5"/>
        <v>-5.832250000000004</v>
      </c>
      <c r="R66" s="11">
        <f aca="true" t="shared" si="7" ref="R66:R101">O66+Q66</f>
        <v>122.66775</v>
      </c>
      <c r="S66" s="12">
        <f aca="true" t="shared" si="8" ref="S66:S101">U66/V66</f>
        <v>0.4307692307692308</v>
      </c>
      <c r="T66" s="13">
        <f aca="true" t="shared" si="9" ref="T66:T101">((R66-O66)/O66)*100%</f>
        <v>-0.04538715953307394</v>
      </c>
      <c r="U66" s="14">
        <f>COUNTIF($K$2:K66,1)</f>
        <v>28</v>
      </c>
      <c r="V66">
        <v>65</v>
      </c>
    </row>
    <row r="67" spans="1:22" ht="26.25">
      <c r="A67" s="3">
        <v>66</v>
      </c>
      <c r="B67" s="4">
        <v>42812</v>
      </c>
      <c r="C67" s="3" t="s">
        <v>186</v>
      </c>
      <c r="D67" s="3" t="s">
        <v>39</v>
      </c>
      <c r="E67" s="3">
        <v>2</v>
      </c>
      <c r="F67" s="3" t="s">
        <v>128</v>
      </c>
      <c r="G67" s="3" t="s">
        <v>26</v>
      </c>
      <c r="H67" s="3" t="s">
        <v>35</v>
      </c>
      <c r="I67" s="3" t="s">
        <v>14</v>
      </c>
      <c r="J67" s="15" t="s">
        <v>187</v>
      </c>
      <c r="K67" s="6" t="s">
        <v>17</v>
      </c>
      <c r="L67" s="7">
        <v>2.38</v>
      </c>
      <c r="M67" s="8">
        <v>4</v>
      </c>
      <c r="N67" s="9" t="s">
        <v>15</v>
      </c>
      <c r="O67" s="8">
        <f t="shared" si="4"/>
        <v>132.5</v>
      </c>
      <c r="P67" s="28">
        <f t="shared" si="6"/>
        <v>5.52</v>
      </c>
      <c r="Q67" s="10">
        <f t="shared" si="5"/>
        <v>-0.31225000000000414</v>
      </c>
      <c r="R67" s="11">
        <f t="shared" si="7"/>
        <v>132.18775</v>
      </c>
      <c r="S67" s="12">
        <f t="shared" si="8"/>
        <v>0.4393939393939394</v>
      </c>
      <c r="T67" s="13">
        <f t="shared" si="9"/>
        <v>-0.00235660377358495</v>
      </c>
      <c r="U67" s="14">
        <f>COUNTIF($K$2:K67,1)</f>
        <v>29</v>
      </c>
      <c r="V67">
        <v>66</v>
      </c>
    </row>
    <row r="68" spans="1:22" ht="17.25" customHeight="1">
      <c r="A68" s="3">
        <v>67</v>
      </c>
      <c r="B68" s="4">
        <v>42813</v>
      </c>
      <c r="C68" s="3" t="s">
        <v>188</v>
      </c>
      <c r="D68" s="3" t="s">
        <v>39</v>
      </c>
      <c r="E68" s="3">
        <v>1</v>
      </c>
      <c r="F68" s="3">
        <v>2</v>
      </c>
      <c r="G68" s="3" t="s">
        <v>26</v>
      </c>
      <c r="H68" s="3" t="s">
        <v>30</v>
      </c>
      <c r="I68" s="3" t="s">
        <v>14</v>
      </c>
      <c r="J68" s="15" t="s">
        <v>189</v>
      </c>
      <c r="K68" s="6" t="s">
        <v>17</v>
      </c>
      <c r="L68" s="7">
        <v>1.95</v>
      </c>
      <c r="M68" s="8">
        <v>2</v>
      </c>
      <c r="N68" s="9" t="s">
        <v>23</v>
      </c>
      <c r="O68" s="8">
        <f t="shared" si="4"/>
        <v>134.5</v>
      </c>
      <c r="P68" s="28">
        <f t="shared" si="6"/>
        <v>1.7049999999999996</v>
      </c>
      <c r="Q68" s="10">
        <f t="shared" si="5"/>
        <v>1.3927499999999955</v>
      </c>
      <c r="R68" s="11">
        <f t="shared" si="7"/>
        <v>135.89275</v>
      </c>
      <c r="S68" s="12">
        <f t="shared" si="8"/>
        <v>0.44776119402985076</v>
      </c>
      <c r="T68" s="13">
        <f t="shared" si="9"/>
        <v>0.010355018587360643</v>
      </c>
      <c r="U68" s="14">
        <f>COUNTIF($K$2:K68,1)</f>
        <v>30</v>
      </c>
      <c r="V68">
        <v>67</v>
      </c>
    </row>
    <row r="69" spans="1:22" ht="26.25">
      <c r="A69" s="3">
        <v>68</v>
      </c>
      <c r="B69" s="4">
        <v>42813</v>
      </c>
      <c r="C69" s="3" t="s">
        <v>190</v>
      </c>
      <c r="D69" s="3" t="s">
        <v>39</v>
      </c>
      <c r="E69" s="3">
        <v>2</v>
      </c>
      <c r="F69" s="3" t="s">
        <v>128</v>
      </c>
      <c r="G69" s="3" t="s">
        <v>26</v>
      </c>
      <c r="H69" s="3" t="s">
        <v>35</v>
      </c>
      <c r="I69" s="3" t="s">
        <v>14</v>
      </c>
      <c r="J69" s="15" t="s">
        <v>191</v>
      </c>
      <c r="K69" s="6" t="s">
        <v>17</v>
      </c>
      <c r="L69" s="7">
        <v>2.11</v>
      </c>
      <c r="M69" s="8">
        <v>1</v>
      </c>
      <c r="N69" s="9" t="s">
        <v>15</v>
      </c>
      <c r="O69" s="8">
        <f t="shared" si="4"/>
        <v>135.5</v>
      </c>
      <c r="P69" s="28">
        <f t="shared" si="6"/>
        <v>1.1099999999999999</v>
      </c>
      <c r="Q69" s="10">
        <f t="shared" si="5"/>
        <v>2.5027499999999954</v>
      </c>
      <c r="R69" s="11">
        <f t="shared" si="7"/>
        <v>138.00275</v>
      </c>
      <c r="S69" s="12">
        <f t="shared" si="8"/>
        <v>0.45588235294117646</v>
      </c>
      <c r="T69" s="13">
        <f t="shared" si="9"/>
        <v>0.018470479704796986</v>
      </c>
      <c r="U69" s="14">
        <f>COUNTIF($K$2:K69,1)</f>
        <v>31</v>
      </c>
      <c r="V69">
        <v>68</v>
      </c>
    </row>
    <row r="70" spans="1:22" ht="26.25">
      <c r="A70" s="3">
        <v>69</v>
      </c>
      <c r="B70" s="4">
        <v>42813</v>
      </c>
      <c r="C70" s="3" t="s">
        <v>192</v>
      </c>
      <c r="D70" s="3" t="s">
        <v>39</v>
      </c>
      <c r="E70" s="3">
        <v>2</v>
      </c>
      <c r="F70" s="3" t="s">
        <v>193</v>
      </c>
      <c r="G70" s="3" t="s">
        <v>26</v>
      </c>
      <c r="H70" s="3" t="s">
        <v>30</v>
      </c>
      <c r="I70" s="3" t="s">
        <v>14</v>
      </c>
      <c r="J70" s="15" t="s">
        <v>194</v>
      </c>
      <c r="K70" s="6" t="s">
        <v>16</v>
      </c>
      <c r="L70" s="7">
        <v>2.4</v>
      </c>
      <c r="M70" s="8">
        <v>2</v>
      </c>
      <c r="N70" s="9" t="s">
        <v>23</v>
      </c>
      <c r="O70" s="8">
        <f aca="true" t="shared" si="10" ref="O70:O101">O69+M70</f>
        <v>137.5</v>
      </c>
      <c r="P70" s="30">
        <f t="shared" si="6"/>
        <v>-2</v>
      </c>
      <c r="Q70" s="10">
        <f aca="true" t="shared" si="11" ref="Q70:Q101">Q69+P70</f>
        <v>0.5027499999999954</v>
      </c>
      <c r="R70" s="11">
        <f t="shared" si="7"/>
        <v>138.00275</v>
      </c>
      <c r="S70" s="12">
        <f t="shared" si="8"/>
        <v>0.4492753623188406</v>
      </c>
      <c r="T70" s="13">
        <f t="shared" si="9"/>
        <v>0.003656363636363577</v>
      </c>
      <c r="U70" s="14">
        <f>COUNTIF($K$2:K70,1)</f>
        <v>31</v>
      </c>
      <c r="V70">
        <v>69</v>
      </c>
    </row>
    <row r="71" spans="1:22" ht="16.5" customHeight="1">
      <c r="A71" s="3">
        <v>70</v>
      </c>
      <c r="B71" s="4">
        <v>42813</v>
      </c>
      <c r="C71" s="3" t="s">
        <v>195</v>
      </c>
      <c r="D71" s="3" t="s">
        <v>39</v>
      </c>
      <c r="E71" s="3">
        <v>1</v>
      </c>
      <c r="F71" s="3" t="s">
        <v>90</v>
      </c>
      <c r="G71" s="3" t="s">
        <v>25</v>
      </c>
      <c r="H71" s="3" t="s">
        <v>35</v>
      </c>
      <c r="I71" s="3" t="s">
        <v>14</v>
      </c>
      <c r="J71" s="15" t="s">
        <v>70</v>
      </c>
      <c r="K71" s="6" t="s">
        <v>17</v>
      </c>
      <c r="L71" s="7">
        <v>2</v>
      </c>
      <c r="M71" s="8">
        <v>1</v>
      </c>
      <c r="N71" s="9" t="s">
        <v>15</v>
      </c>
      <c r="O71" s="8">
        <f t="shared" si="10"/>
        <v>138.5</v>
      </c>
      <c r="P71" s="28">
        <f t="shared" si="6"/>
        <v>1</v>
      </c>
      <c r="Q71" s="10">
        <f t="shared" si="11"/>
        <v>1.5027499999999954</v>
      </c>
      <c r="R71" s="11">
        <f t="shared" si="7"/>
        <v>140.00275</v>
      </c>
      <c r="S71" s="12">
        <f t="shared" si="8"/>
        <v>0.45714285714285713</v>
      </c>
      <c r="T71" s="13">
        <f t="shared" si="9"/>
        <v>0.010850180505415103</v>
      </c>
      <c r="U71" s="14">
        <f>COUNTIF($K$2:K71,1)</f>
        <v>32</v>
      </c>
      <c r="V71">
        <v>70</v>
      </c>
    </row>
    <row r="72" spans="1:22" ht="17.25" customHeight="1">
      <c r="A72" s="3">
        <v>71</v>
      </c>
      <c r="B72" s="4">
        <v>42813</v>
      </c>
      <c r="C72" s="3" t="s">
        <v>196</v>
      </c>
      <c r="D72" s="3" t="s">
        <v>39</v>
      </c>
      <c r="E72" s="3">
        <v>1</v>
      </c>
      <c r="F72" s="3" t="s">
        <v>37</v>
      </c>
      <c r="G72" s="3" t="s">
        <v>25</v>
      </c>
      <c r="H72" s="3" t="s">
        <v>27</v>
      </c>
      <c r="I72" s="3" t="s">
        <v>14</v>
      </c>
      <c r="J72" s="5" t="s">
        <v>32</v>
      </c>
      <c r="K72" s="6" t="s">
        <v>16</v>
      </c>
      <c r="L72" s="7">
        <v>1.78</v>
      </c>
      <c r="M72" s="8">
        <v>4</v>
      </c>
      <c r="N72" s="9" t="s">
        <v>23</v>
      </c>
      <c r="O72" s="8">
        <f t="shared" si="10"/>
        <v>142.5</v>
      </c>
      <c r="P72" s="30">
        <f t="shared" si="6"/>
        <v>-4</v>
      </c>
      <c r="Q72" s="10">
        <f t="shared" si="11"/>
        <v>-2.4972500000000046</v>
      </c>
      <c r="R72" s="11">
        <f t="shared" si="7"/>
        <v>140.00275</v>
      </c>
      <c r="S72" s="12">
        <f t="shared" si="8"/>
        <v>0.4507042253521127</v>
      </c>
      <c r="T72" s="13">
        <f t="shared" si="9"/>
        <v>-0.017524561403508828</v>
      </c>
      <c r="U72" s="14">
        <f>COUNTIF($K$2:K72,1)</f>
        <v>32</v>
      </c>
      <c r="V72">
        <v>71</v>
      </c>
    </row>
    <row r="73" spans="1:22" ht="17.25" customHeight="1">
      <c r="A73" s="3">
        <v>72</v>
      </c>
      <c r="B73" s="4">
        <v>42813</v>
      </c>
      <c r="C73" s="3" t="s">
        <v>197</v>
      </c>
      <c r="D73" s="3" t="s">
        <v>39</v>
      </c>
      <c r="E73" s="3">
        <v>6</v>
      </c>
      <c r="F73" s="3">
        <v>1</v>
      </c>
      <c r="G73" s="3" t="s">
        <v>26</v>
      </c>
      <c r="H73" s="3" t="s">
        <v>30</v>
      </c>
      <c r="I73" s="3" t="s">
        <v>14</v>
      </c>
      <c r="J73" s="5" t="s">
        <v>198</v>
      </c>
      <c r="K73" s="6" t="s">
        <v>16</v>
      </c>
      <c r="L73" s="7">
        <v>12.8</v>
      </c>
      <c r="M73" s="8">
        <v>0.5</v>
      </c>
      <c r="N73" s="9" t="s">
        <v>23</v>
      </c>
      <c r="O73" s="8">
        <f t="shared" si="10"/>
        <v>143</v>
      </c>
      <c r="P73" s="30">
        <f t="shared" si="6"/>
        <v>-0.5</v>
      </c>
      <c r="Q73" s="10">
        <f t="shared" si="11"/>
        <v>-2.9972500000000046</v>
      </c>
      <c r="R73" s="11">
        <f t="shared" si="7"/>
        <v>140.00275</v>
      </c>
      <c r="S73" s="12">
        <f t="shared" si="8"/>
        <v>0.4444444444444444</v>
      </c>
      <c r="T73" s="13">
        <f t="shared" si="9"/>
        <v>-0.020959790209790267</v>
      </c>
      <c r="U73" s="14">
        <f>COUNTIF($K$2:K73,1)</f>
        <v>32</v>
      </c>
      <c r="V73">
        <v>72</v>
      </c>
    </row>
    <row r="74" spans="1:22" ht="26.25">
      <c r="A74" s="3">
        <v>73</v>
      </c>
      <c r="B74" s="4">
        <v>42813</v>
      </c>
      <c r="C74" s="3" t="s">
        <v>199</v>
      </c>
      <c r="D74" s="3" t="s">
        <v>39</v>
      </c>
      <c r="E74" s="3">
        <v>2</v>
      </c>
      <c r="F74" s="3" t="s">
        <v>143</v>
      </c>
      <c r="G74" s="3" t="s">
        <v>25</v>
      </c>
      <c r="H74" s="3" t="s">
        <v>27</v>
      </c>
      <c r="I74" s="3" t="s">
        <v>14</v>
      </c>
      <c r="J74" s="15" t="s">
        <v>200</v>
      </c>
      <c r="K74" s="6" t="s">
        <v>17</v>
      </c>
      <c r="L74" s="7">
        <v>1.5</v>
      </c>
      <c r="M74" s="8">
        <v>1.5</v>
      </c>
      <c r="N74" s="9" t="s">
        <v>23</v>
      </c>
      <c r="O74" s="8">
        <f t="shared" si="10"/>
        <v>144.5</v>
      </c>
      <c r="P74" s="28">
        <f t="shared" si="6"/>
        <v>0.6374999999999997</v>
      </c>
      <c r="Q74" s="10">
        <f t="shared" si="11"/>
        <v>-2.359750000000005</v>
      </c>
      <c r="R74" s="11">
        <f t="shared" si="7"/>
        <v>142.14025</v>
      </c>
      <c r="S74" s="12">
        <f t="shared" si="8"/>
        <v>0.4520547945205479</v>
      </c>
      <c r="T74" s="13">
        <f t="shared" si="9"/>
        <v>-0.016330449826989557</v>
      </c>
      <c r="U74" s="14">
        <f>COUNTIF($K$2:K74,1)</f>
        <v>33</v>
      </c>
      <c r="V74">
        <v>73</v>
      </c>
    </row>
    <row r="75" spans="1:22" ht="26.25">
      <c r="A75" s="3">
        <v>74</v>
      </c>
      <c r="B75" s="4">
        <v>42813</v>
      </c>
      <c r="C75" s="3" t="s">
        <v>201</v>
      </c>
      <c r="D75" s="3" t="s">
        <v>202</v>
      </c>
      <c r="E75" s="3">
        <v>2</v>
      </c>
      <c r="F75" s="3" t="s">
        <v>193</v>
      </c>
      <c r="G75" s="3" t="s">
        <v>29</v>
      </c>
      <c r="H75" s="3" t="s">
        <v>35</v>
      </c>
      <c r="I75" s="3" t="s">
        <v>14</v>
      </c>
      <c r="J75" s="15" t="s">
        <v>203</v>
      </c>
      <c r="K75" s="6" t="s">
        <v>17</v>
      </c>
      <c r="L75" s="7">
        <v>2.04</v>
      </c>
      <c r="M75" s="8">
        <v>2</v>
      </c>
      <c r="N75" s="9" t="s">
        <v>15</v>
      </c>
      <c r="O75" s="8">
        <f t="shared" si="10"/>
        <v>146.5</v>
      </c>
      <c r="P75" s="28">
        <f t="shared" si="6"/>
        <v>2.08</v>
      </c>
      <c r="Q75" s="10">
        <f t="shared" si="11"/>
        <v>-0.27975000000000483</v>
      </c>
      <c r="R75" s="11">
        <f t="shared" si="7"/>
        <v>146.22025</v>
      </c>
      <c r="S75" s="12">
        <f t="shared" si="8"/>
        <v>0.4594594594594595</v>
      </c>
      <c r="T75" s="13">
        <f t="shared" si="9"/>
        <v>-0.0019095563139932222</v>
      </c>
      <c r="U75" s="14">
        <f>COUNTIF($K$2:K75,1)</f>
        <v>34</v>
      </c>
      <c r="V75">
        <v>74</v>
      </c>
    </row>
    <row r="76" spans="1:22" ht="26.25">
      <c r="A76" s="3">
        <v>75</v>
      </c>
      <c r="B76" s="4">
        <v>42813</v>
      </c>
      <c r="C76" s="3" t="s">
        <v>204</v>
      </c>
      <c r="D76" s="3" t="s">
        <v>28</v>
      </c>
      <c r="E76" s="3">
        <v>2</v>
      </c>
      <c r="F76" s="3" t="s">
        <v>205</v>
      </c>
      <c r="G76" s="3" t="s">
        <v>26</v>
      </c>
      <c r="H76" s="3" t="s">
        <v>30</v>
      </c>
      <c r="I76" s="3" t="s">
        <v>14</v>
      </c>
      <c r="J76" s="15" t="s">
        <v>206</v>
      </c>
      <c r="K76" s="6" t="s">
        <v>17</v>
      </c>
      <c r="L76" s="7">
        <v>2.91</v>
      </c>
      <c r="M76" s="8">
        <v>1</v>
      </c>
      <c r="N76" s="9" t="s">
        <v>23</v>
      </c>
      <c r="O76" s="8">
        <f t="shared" si="10"/>
        <v>147.5</v>
      </c>
      <c r="P76" s="28">
        <f t="shared" si="6"/>
        <v>1.7645</v>
      </c>
      <c r="Q76" s="24">
        <f t="shared" si="11"/>
        <v>1.4847499999999951</v>
      </c>
      <c r="R76" s="25">
        <f t="shared" si="7"/>
        <v>148.98475</v>
      </c>
      <c r="S76" s="26">
        <f t="shared" si="8"/>
        <v>0.4666666666666667</v>
      </c>
      <c r="T76" s="13">
        <f t="shared" si="9"/>
        <v>0.010066101694915194</v>
      </c>
      <c r="U76" s="14">
        <f>COUNTIF($K$2:K76,1)</f>
        <v>35</v>
      </c>
      <c r="V76">
        <v>75</v>
      </c>
    </row>
    <row r="77" spans="1:22" ht="26.25">
      <c r="A77" s="3">
        <v>76</v>
      </c>
      <c r="B77" s="4">
        <v>42815</v>
      </c>
      <c r="C77" s="3" t="s">
        <v>217</v>
      </c>
      <c r="D77" s="3" t="s">
        <v>218</v>
      </c>
      <c r="E77" s="3">
        <v>2</v>
      </c>
      <c r="F77" s="3" t="s">
        <v>65</v>
      </c>
      <c r="G77" s="3" t="s">
        <v>26</v>
      </c>
      <c r="H77" s="3" t="s">
        <v>30</v>
      </c>
      <c r="I77" s="3" t="s">
        <v>14</v>
      </c>
      <c r="J77" s="15" t="s">
        <v>219</v>
      </c>
      <c r="K77" s="6" t="s">
        <v>16</v>
      </c>
      <c r="L77" s="7">
        <v>2.19</v>
      </c>
      <c r="M77" s="8">
        <v>1</v>
      </c>
      <c r="N77" s="9" t="s">
        <v>23</v>
      </c>
      <c r="O77" s="8">
        <f t="shared" si="10"/>
        <v>148.5</v>
      </c>
      <c r="P77" s="30">
        <f t="shared" si="6"/>
        <v>-1</v>
      </c>
      <c r="Q77" s="10">
        <f t="shared" si="11"/>
        <v>0.48474999999999513</v>
      </c>
      <c r="R77" s="11">
        <f t="shared" si="7"/>
        <v>148.98475</v>
      </c>
      <c r="S77" s="12">
        <f t="shared" si="8"/>
        <v>0.4605263157894737</v>
      </c>
      <c r="T77" s="13">
        <f t="shared" si="9"/>
        <v>0.0032643097643097045</v>
      </c>
      <c r="U77" s="14">
        <f>COUNTIF($K$2:K77,1)</f>
        <v>35</v>
      </c>
      <c r="V77">
        <v>76</v>
      </c>
    </row>
    <row r="78" spans="1:22" ht="26.25">
      <c r="A78" s="3">
        <v>77</v>
      </c>
      <c r="B78" s="4">
        <v>42815</v>
      </c>
      <c r="C78" s="3" t="s">
        <v>220</v>
      </c>
      <c r="D78" s="3" t="s">
        <v>45</v>
      </c>
      <c r="E78" s="3">
        <v>2</v>
      </c>
      <c r="F78" s="3" t="s">
        <v>65</v>
      </c>
      <c r="G78" s="3" t="s">
        <v>29</v>
      </c>
      <c r="H78" s="3" t="s">
        <v>35</v>
      </c>
      <c r="I78" s="3" t="s">
        <v>14</v>
      </c>
      <c r="J78" s="15" t="s">
        <v>221</v>
      </c>
      <c r="K78" s="6" t="s">
        <v>16</v>
      </c>
      <c r="L78" s="7">
        <v>2.1</v>
      </c>
      <c r="M78" s="8">
        <v>1.5</v>
      </c>
      <c r="N78" s="9" t="s">
        <v>15</v>
      </c>
      <c r="O78" s="8">
        <f t="shared" si="10"/>
        <v>150</v>
      </c>
      <c r="P78" s="30">
        <f t="shared" si="6"/>
        <v>-1.5</v>
      </c>
      <c r="Q78" s="10">
        <f t="shared" si="11"/>
        <v>-1.0152500000000049</v>
      </c>
      <c r="R78" s="11">
        <f t="shared" si="7"/>
        <v>148.98475</v>
      </c>
      <c r="S78" s="12">
        <f t="shared" si="8"/>
        <v>0.45454545454545453</v>
      </c>
      <c r="T78" s="13">
        <f t="shared" si="9"/>
        <v>-0.006768333333333393</v>
      </c>
      <c r="U78" s="14">
        <f>COUNTIF($K$2:K78,1)</f>
        <v>35</v>
      </c>
      <c r="V78">
        <v>77</v>
      </c>
    </row>
    <row r="79" spans="1:22" ht="18.75" customHeight="1">
      <c r="A79" s="3">
        <v>78</v>
      </c>
      <c r="B79" s="4">
        <v>42818</v>
      </c>
      <c r="C79" s="3" t="s">
        <v>222</v>
      </c>
      <c r="D79" s="3" t="s">
        <v>223</v>
      </c>
      <c r="E79" s="3">
        <v>1</v>
      </c>
      <c r="F79" s="31" t="s">
        <v>224</v>
      </c>
      <c r="G79" s="3" t="s">
        <v>25</v>
      </c>
      <c r="H79" s="3" t="s">
        <v>30</v>
      </c>
      <c r="I79" s="3" t="s">
        <v>14</v>
      </c>
      <c r="J79" s="15" t="s">
        <v>225</v>
      </c>
      <c r="K79" s="6" t="s">
        <v>17</v>
      </c>
      <c r="L79" s="7">
        <v>2.1</v>
      </c>
      <c r="M79" s="8">
        <v>1.5</v>
      </c>
      <c r="N79" s="9" t="s">
        <v>23</v>
      </c>
      <c r="O79" s="8">
        <f t="shared" si="10"/>
        <v>151.5</v>
      </c>
      <c r="P79" s="28">
        <f t="shared" si="6"/>
        <v>1.4925000000000002</v>
      </c>
      <c r="Q79" s="10">
        <f t="shared" si="11"/>
        <v>0.4772499999999953</v>
      </c>
      <c r="R79" s="11">
        <f t="shared" si="7"/>
        <v>151.97725</v>
      </c>
      <c r="S79" s="12">
        <f t="shared" si="8"/>
        <v>0.46153846153846156</v>
      </c>
      <c r="T79" s="13">
        <f t="shared" si="9"/>
        <v>0.0031501650165016368</v>
      </c>
      <c r="U79" s="14">
        <f>COUNTIF($K$2:K79,1)</f>
        <v>36</v>
      </c>
      <c r="V79">
        <v>78</v>
      </c>
    </row>
    <row r="80" spans="1:22" ht="39">
      <c r="A80" s="3">
        <v>79</v>
      </c>
      <c r="B80" s="4">
        <v>42818</v>
      </c>
      <c r="C80" s="3" t="s">
        <v>226</v>
      </c>
      <c r="D80" s="3" t="s">
        <v>39</v>
      </c>
      <c r="E80" s="3">
        <v>3</v>
      </c>
      <c r="F80" s="3" t="s">
        <v>227</v>
      </c>
      <c r="G80" s="3" t="s">
        <v>26</v>
      </c>
      <c r="H80" s="3" t="s">
        <v>35</v>
      </c>
      <c r="I80" s="3" t="s">
        <v>14</v>
      </c>
      <c r="J80" s="15" t="s">
        <v>228</v>
      </c>
      <c r="K80" s="6" t="s">
        <v>16</v>
      </c>
      <c r="L80" s="7">
        <v>4.41</v>
      </c>
      <c r="M80" s="8">
        <v>0.5</v>
      </c>
      <c r="N80" s="9" t="s">
        <v>23</v>
      </c>
      <c r="O80" s="8">
        <f t="shared" si="10"/>
        <v>152</v>
      </c>
      <c r="P80" s="30">
        <f t="shared" si="6"/>
        <v>-0.5</v>
      </c>
      <c r="Q80" s="10">
        <f t="shared" si="11"/>
        <v>-0.02275000000000471</v>
      </c>
      <c r="R80" s="11">
        <f t="shared" si="7"/>
        <v>151.97725</v>
      </c>
      <c r="S80" s="12">
        <f t="shared" si="8"/>
        <v>0.45569620253164556</v>
      </c>
      <c r="T80" s="13">
        <f t="shared" si="9"/>
        <v>-0.0001496710526315924</v>
      </c>
      <c r="U80" s="14">
        <f>COUNTIF($K$2:K80,1)</f>
        <v>36</v>
      </c>
      <c r="V80">
        <v>79</v>
      </c>
    </row>
    <row r="81" spans="1:22" ht="17.25" customHeight="1">
      <c r="A81" s="3">
        <v>80</v>
      </c>
      <c r="B81" s="4">
        <v>42819</v>
      </c>
      <c r="C81" s="3" t="s">
        <v>229</v>
      </c>
      <c r="D81" s="3" t="s">
        <v>39</v>
      </c>
      <c r="E81" s="3">
        <v>1</v>
      </c>
      <c r="F81" s="3">
        <v>2</v>
      </c>
      <c r="G81" s="3" t="s">
        <v>26</v>
      </c>
      <c r="H81" s="3" t="s">
        <v>30</v>
      </c>
      <c r="I81" s="3" t="s">
        <v>14</v>
      </c>
      <c r="J81" s="5" t="s">
        <v>138</v>
      </c>
      <c r="K81" s="6" t="s">
        <v>16</v>
      </c>
      <c r="L81" s="7">
        <v>3</v>
      </c>
      <c r="M81" s="8">
        <v>3</v>
      </c>
      <c r="N81" s="9" t="s">
        <v>23</v>
      </c>
      <c r="O81" s="8">
        <f t="shared" si="10"/>
        <v>155</v>
      </c>
      <c r="P81" s="30">
        <f t="shared" si="6"/>
        <v>-3</v>
      </c>
      <c r="Q81" s="10">
        <f t="shared" si="11"/>
        <v>-3.0227500000000047</v>
      </c>
      <c r="R81" s="11">
        <f t="shared" si="7"/>
        <v>151.97725</v>
      </c>
      <c r="S81" s="12">
        <f t="shared" si="8"/>
        <v>0.45</v>
      </c>
      <c r="T81" s="13">
        <f t="shared" si="9"/>
        <v>-0.01950161290322582</v>
      </c>
      <c r="U81" s="14">
        <f>COUNTIF($K$2:K81,1)</f>
        <v>36</v>
      </c>
      <c r="V81">
        <v>80</v>
      </c>
    </row>
    <row r="82" spans="1:22" ht="18.75" customHeight="1">
      <c r="A82" s="3">
        <v>81</v>
      </c>
      <c r="B82" s="4">
        <v>42819</v>
      </c>
      <c r="C82" s="3" t="s">
        <v>230</v>
      </c>
      <c r="D82" s="3" t="s">
        <v>39</v>
      </c>
      <c r="E82" s="3">
        <v>1</v>
      </c>
      <c r="F82" s="3">
        <v>1</v>
      </c>
      <c r="G82" s="3" t="s">
        <v>26</v>
      </c>
      <c r="H82" s="3" t="s">
        <v>35</v>
      </c>
      <c r="I82" s="3" t="s">
        <v>14</v>
      </c>
      <c r="J82" s="15" t="s">
        <v>231</v>
      </c>
      <c r="K82" s="6" t="s">
        <v>17</v>
      </c>
      <c r="L82" s="7">
        <v>2.78</v>
      </c>
      <c r="M82" s="8">
        <v>2</v>
      </c>
      <c r="N82" s="9" t="s">
        <v>15</v>
      </c>
      <c r="O82" s="8">
        <f t="shared" si="10"/>
        <v>157</v>
      </c>
      <c r="P82" s="28">
        <f t="shared" si="6"/>
        <v>3.5599999999999996</v>
      </c>
      <c r="Q82" s="10">
        <f t="shared" si="11"/>
        <v>0.5372499999999949</v>
      </c>
      <c r="R82" s="11">
        <f t="shared" si="7"/>
        <v>157.53725</v>
      </c>
      <c r="S82" s="12">
        <f t="shared" si="8"/>
        <v>0.4567901234567901</v>
      </c>
      <c r="T82" s="13">
        <f t="shared" si="9"/>
        <v>0.0034219745222929952</v>
      </c>
      <c r="U82" s="14">
        <f>COUNTIF($K$2:K82,1)</f>
        <v>37</v>
      </c>
      <c r="V82">
        <v>81</v>
      </c>
    </row>
    <row r="83" spans="1:22" ht="20.25" customHeight="1">
      <c r="A83" s="3">
        <v>82</v>
      </c>
      <c r="B83" s="4">
        <v>42819</v>
      </c>
      <c r="C83" s="3" t="s">
        <v>230</v>
      </c>
      <c r="D83" s="3" t="s">
        <v>39</v>
      </c>
      <c r="E83" s="3">
        <v>1</v>
      </c>
      <c r="F83" s="3" t="s">
        <v>232</v>
      </c>
      <c r="G83" s="3" t="s">
        <v>26</v>
      </c>
      <c r="H83" s="3" t="s">
        <v>35</v>
      </c>
      <c r="I83" s="3" t="s">
        <v>14</v>
      </c>
      <c r="J83" s="15" t="s">
        <v>231</v>
      </c>
      <c r="K83" s="6" t="s">
        <v>17</v>
      </c>
      <c r="L83" s="7">
        <v>5.2</v>
      </c>
      <c r="M83" s="8">
        <v>0.5</v>
      </c>
      <c r="N83" s="9" t="s">
        <v>15</v>
      </c>
      <c r="O83" s="8">
        <f t="shared" si="10"/>
        <v>157.5</v>
      </c>
      <c r="P83" s="28">
        <f t="shared" si="6"/>
        <v>2.1</v>
      </c>
      <c r="Q83" s="10">
        <f t="shared" si="11"/>
        <v>2.637249999999995</v>
      </c>
      <c r="R83" s="11">
        <f t="shared" si="7"/>
        <v>160.13725</v>
      </c>
      <c r="S83" s="12">
        <f t="shared" si="8"/>
        <v>0.4634146341463415</v>
      </c>
      <c r="T83" s="13">
        <f t="shared" si="9"/>
        <v>0.01674444444444441</v>
      </c>
      <c r="U83" s="14">
        <f>COUNTIF($K$2:K83,1)</f>
        <v>38</v>
      </c>
      <c r="V83">
        <v>82</v>
      </c>
    </row>
    <row r="84" spans="1:22" ht="26.25">
      <c r="A84" s="3">
        <v>83</v>
      </c>
      <c r="B84" s="4">
        <v>42819</v>
      </c>
      <c r="C84" s="3" t="s">
        <v>233</v>
      </c>
      <c r="D84" s="3" t="s">
        <v>39</v>
      </c>
      <c r="E84" s="3">
        <v>2</v>
      </c>
      <c r="F84" s="3" t="s">
        <v>128</v>
      </c>
      <c r="G84" s="3" t="s">
        <v>25</v>
      </c>
      <c r="H84" s="3" t="s">
        <v>35</v>
      </c>
      <c r="I84" s="3" t="s">
        <v>14</v>
      </c>
      <c r="J84" s="15" t="s">
        <v>234</v>
      </c>
      <c r="K84" s="6" t="s">
        <v>16</v>
      </c>
      <c r="L84" s="7">
        <v>1.95</v>
      </c>
      <c r="M84" s="8">
        <v>6</v>
      </c>
      <c r="N84" s="9" t="s">
        <v>15</v>
      </c>
      <c r="O84" s="8">
        <f t="shared" si="10"/>
        <v>163.5</v>
      </c>
      <c r="P84" s="30">
        <f t="shared" si="6"/>
        <v>-6</v>
      </c>
      <c r="Q84" s="10">
        <f t="shared" si="11"/>
        <v>-3.362750000000005</v>
      </c>
      <c r="R84" s="11">
        <f t="shared" si="7"/>
        <v>160.13725</v>
      </c>
      <c r="S84" s="12">
        <f t="shared" si="8"/>
        <v>0.4578313253012048</v>
      </c>
      <c r="T84" s="13">
        <f t="shared" si="9"/>
        <v>-0.020567278287461806</v>
      </c>
      <c r="U84" s="14">
        <f>COUNTIF($K$2:K84,1)</f>
        <v>38</v>
      </c>
      <c r="V84">
        <v>83</v>
      </c>
    </row>
    <row r="85" spans="1:22" ht="18.75" customHeight="1">
      <c r="A85" s="3">
        <v>84</v>
      </c>
      <c r="B85" s="4">
        <v>42819</v>
      </c>
      <c r="C85" s="3" t="s">
        <v>235</v>
      </c>
      <c r="D85" s="3" t="s">
        <v>39</v>
      </c>
      <c r="E85" s="3">
        <v>1</v>
      </c>
      <c r="F85" s="3">
        <v>1</v>
      </c>
      <c r="G85" s="3" t="s">
        <v>25</v>
      </c>
      <c r="H85" s="3" t="s">
        <v>35</v>
      </c>
      <c r="I85" s="3" t="s">
        <v>14</v>
      </c>
      <c r="J85" s="15" t="s">
        <v>109</v>
      </c>
      <c r="K85" s="6" t="s">
        <v>17</v>
      </c>
      <c r="L85" s="7">
        <v>2.22</v>
      </c>
      <c r="M85" s="8">
        <v>2</v>
      </c>
      <c r="N85" s="9" t="s">
        <v>15</v>
      </c>
      <c r="O85" s="8">
        <f t="shared" si="10"/>
        <v>165.5</v>
      </c>
      <c r="P85" s="28">
        <f t="shared" si="6"/>
        <v>2.4400000000000004</v>
      </c>
      <c r="Q85" s="10">
        <f t="shared" si="11"/>
        <v>-0.9227500000000046</v>
      </c>
      <c r="R85" s="11">
        <f t="shared" si="7"/>
        <v>164.57725</v>
      </c>
      <c r="S85" s="12">
        <f t="shared" si="8"/>
        <v>0.4642857142857143</v>
      </c>
      <c r="T85" s="13">
        <f t="shared" si="9"/>
        <v>-0.005575528700906391</v>
      </c>
      <c r="U85" s="14">
        <f>COUNTIF($K$2:K85,1)</f>
        <v>39</v>
      </c>
      <c r="V85">
        <v>84</v>
      </c>
    </row>
    <row r="86" spans="1:22" ht="20.25" customHeight="1">
      <c r="A86" s="3">
        <v>85</v>
      </c>
      <c r="B86" s="4">
        <v>42819</v>
      </c>
      <c r="C86" s="3" t="s">
        <v>236</v>
      </c>
      <c r="D86" s="3" t="s">
        <v>39</v>
      </c>
      <c r="E86" s="3">
        <v>1</v>
      </c>
      <c r="F86" s="3">
        <v>2</v>
      </c>
      <c r="G86" s="3" t="s">
        <v>25</v>
      </c>
      <c r="H86" s="3" t="s">
        <v>35</v>
      </c>
      <c r="I86" s="3" t="s">
        <v>14</v>
      </c>
      <c r="J86" s="5" t="s">
        <v>32</v>
      </c>
      <c r="K86" s="6" t="s">
        <v>16</v>
      </c>
      <c r="L86" s="7">
        <v>2.165</v>
      </c>
      <c r="M86" s="8">
        <v>1</v>
      </c>
      <c r="N86" s="9" t="s">
        <v>15</v>
      </c>
      <c r="O86" s="8">
        <f t="shared" si="10"/>
        <v>166.5</v>
      </c>
      <c r="P86" s="30">
        <f t="shared" si="6"/>
        <v>-1</v>
      </c>
      <c r="Q86" s="10">
        <f t="shared" si="11"/>
        <v>-1.9227500000000046</v>
      </c>
      <c r="R86" s="11">
        <f t="shared" si="7"/>
        <v>164.57725</v>
      </c>
      <c r="S86" s="12">
        <f t="shared" si="8"/>
        <v>0.4588235294117647</v>
      </c>
      <c r="T86" s="13">
        <f t="shared" si="9"/>
        <v>-0.011548048048048095</v>
      </c>
      <c r="U86" s="14">
        <f>COUNTIF($K$2:K86,1)</f>
        <v>39</v>
      </c>
      <c r="V86">
        <v>85</v>
      </c>
    </row>
    <row r="87" spans="1:22" ht="21" customHeight="1">
      <c r="A87" s="3">
        <v>86</v>
      </c>
      <c r="B87" s="4">
        <v>42819</v>
      </c>
      <c r="C87" s="3" t="s">
        <v>237</v>
      </c>
      <c r="D87" s="3" t="s">
        <v>39</v>
      </c>
      <c r="E87" s="3">
        <v>1</v>
      </c>
      <c r="F87" s="3">
        <v>1</v>
      </c>
      <c r="G87" s="3" t="s">
        <v>26</v>
      </c>
      <c r="H87" s="3" t="s">
        <v>35</v>
      </c>
      <c r="I87" s="3" t="s">
        <v>14</v>
      </c>
      <c r="J87" s="15" t="s">
        <v>33</v>
      </c>
      <c r="K87" s="6" t="s">
        <v>17</v>
      </c>
      <c r="L87" s="7">
        <v>2.735</v>
      </c>
      <c r="M87" s="8">
        <v>1</v>
      </c>
      <c r="N87" s="9" t="s">
        <v>15</v>
      </c>
      <c r="O87" s="8">
        <f t="shared" si="10"/>
        <v>167.5</v>
      </c>
      <c r="P87" s="28">
        <f t="shared" si="6"/>
        <v>1.7349999999999999</v>
      </c>
      <c r="Q87" s="10">
        <f t="shared" si="11"/>
        <v>-0.18775000000000475</v>
      </c>
      <c r="R87" s="11">
        <f t="shared" si="7"/>
        <v>167.31225</v>
      </c>
      <c r="S87" s="12">
        <f t="shared" si="8"/>
        <v>0.46511627906976744</v>
      </c>
      <c r="T87" s="13">
        <f t="shared" si="9"/>
        <v>-0.0011208955223880243</v>
      </c>
      <c r="U87" s="14">
        <f>COUNTIF($K$2:K87,1)</f>
        <v>40</v>
      </c>
      <c r="V87">
        <v>86</v>
      </c>
    </row>
    <row r="88" spans="1:22" ht="19.5" customHeight="1">
      <c r="A88" s="3">
        <v>87</v>
      </c>
      <c r="B88" s="4">
        <v>42819</v>
      </c>
      <c r="C88" s="3" t="s">
        <v>238</v>
      </c>
      <c r="D88" s="3" t="s">
        <v>39</v>
      </c>
      <c r="E88" s="3">
        <v>1</v>
      </c>
      <c r="F88" s="3">
        <v>1</v>
      </c>
      <c r="G88" s="3" t="s">
        <v>25</v>
      </c>
      <c r="H88" s="3" t="s">
        <v>35</v>
      </c>
      <c r="I88" s="3" t="s">
        <v>14</v>
      </c>
      <c r="J88" s="5" t="s">
        <v>138</v>
      </c>
      <c r="K88" s="6" t="s">
        <v>16</v>
      </c>
      <c r="L88" s="7">
        <v>2.02</v>
      </c>
      <c r="M88" s="8">
        <v>2</v>
      </c>
      <c r="N88" s="9" t="s">
        <v>15</v>
      </c>
      <c r="O88" s="8">
        <f t="shared" si="10"/>
        <v>169.5</v>
      </c>
      <c r="P88" s="30">
        <f t="shared" si="6"/>
        <v>-2</v>
      </c>
      <c r="Q88" s="10">
        <f t="shared" si="11"/>
        <v>-2.1877500000000047</v>
      </c>
      <c r="R88" s="11">
        <f t="shared" si="7"/>
        <v>167.31225</v>
      </c>
      <c r="S88" s="12">
        <f t="shared" si="8"/>
        <v>0.45977011494252873</v>
      </c>
      <c r="T88" s="13">
        <f t="shared" si="9"/>
        <v>-0.012907079646017665</v>
      </c>
      <c r="U88" s="14">
        <f>COUNTIF($K$2:K88,1)</f>
        <v>40</v>
      </c>
      <c r="V88">
        <v>87</v>
      </c>
    </row>
    <row r="89" spans="1:22" ht="26.25">
      <c r="A89" s="3">
        <v>88</v>
      </c>
      <c r="B89" s="4">
        <v>42819</v>
      </c>
      <c r="C89" s="3" t="s">
        <v>239</v>
      </c>
      <c r="D89" s="3" t="s">
        <v>39</v>
      </c>
      <c r="E89" s="3">
        <v>2</v>
      </c>
      <c r="F89" s="3" t="s">
        <v>240</v>
      </c>
      <c r="G89" s="3" t="s">
        <v>26</v>
      </c>
      <c r="H89" s="3" t="s">
        <v>35</v>
      </c>
      <c r="I89" s="3" t="s">
        <v>14</v>
      </c>
      <c r="J89" s="15" t="s">
        <v>241</v>
      </c>
      <c r="K89" s="6" t="s">
        <v>16</v>
      </c>
      <c r="L89" s="7">
        <v>2.93</v>
      </c>
      <c r="M89" s="8">
        <v>1</v>
      </c>
      <c r="N89" s="9" t="s">
        <v>15</v>
      </c>
      <c r="O89" s="8">
        <f t="shared" si="10"/>
        <v>170.5</v>
      </c>
      <c r="P89" s="30">
        <f t="shared" si="6"/>
        <v>-1</v>
      </c>
      <c r="Q89" s="10">
        <f t="shared" si="11"/>
        <v>-3.1877500000000047</v>
      </c>
      <c r="R89" s="11">
        <f t="shared" si="7"/>
        <v>167.31225</v>
      </c>
      <c r="S89" s="12">
        <f t="shared" si="8"/>
        <v>0.45454545454545453</v>
      </c>
      <c r="T89" s="13">
        <f t="shared" si="9"/>
        <v>-0.018696480938416388</v>
      </c>
      <c r="U89" s="14">
        <f>COUNTIF($K$2:K89,1)</f>
        <v>40</v>
      </c>
      <c r="V89">
        <v>88</v>
      </c>
    </row>
    <row r="90" spans="1:22" ht="26.25">
      <c r="A90" s="3">
        <v>89</v>
      </c>
      <c r="B90" s="4">
        <v>42819</v>
      </c>
      <c r="C90" s="3" t="s">
        <v>242</v>
      </c>
      <c r="D90" s="3" t="s">
        <v>39</v>
      </c>
      <c r="E90" s="3">
        <v>2</v>
      </c>
      <c r="F90" s="3" t="s">
        <v>128</v>
      </c>
      <c r="G90" s="3" t="s">
        <v>25</v>
      </c>
      <c r="H90" s="3" t="s">
        <v>35</v>
      </c>
      <c r="I90" s="3" t="s">
        <v>14</v>
      </c>
      <c r="J90" s="15" t="s">
        <v>243</v>
      </c>
      <c r="K90" s="6" t="s">
        <v>16</v>
      </c>
      <c r="L90" s="7">
        <v>2.276</v>
      </c>
      <c r="M90" s="8">
        <v>2</v>
      </c>
      <c r="N90" s="9" t="s">
        <v>15</v>
      </c>
      <c r="O90" s="8">
        <f t="shared" si="10"/>
        <v>172.5</v>
      </c>
      <c r="P90" s="30">
        <f t="shared" si="6"/>
        <v>-2</v>
      </c>
      <c r="Q90" s="10">
        <f t="shared" si="11"/>
        <v>-5.187750000000005</v>
      </c>
      <c r="R90" s="11">
        <f t="shared" si="7"/>
        <v>167.31225</v>
      </c>
      <c r="S90" s="12">
        <f t="shared" si="8"/>
        <v>0.449438202247191</v>
      </c>
      <c r="T90" s="13">
        <f t="shared" si="9"/>
        <v>-0.030073913043478225</v>
      </c>
      <c r="U90" s="14">
        <f>COUNTIF($K$2:K90,1)</f>
        <v>40</v>
      </c>
      <c r="V90">
        <v>89</v>
      </c>
    </row>
    <row r="91" spans="1:22" ht="15">
      <c r="A91" s="3">
        <v>90</v>
      </c>
      <c r="B91" s="4">
        <v>42819</v>
      </c>
      <c r="C91" s="3" t="s">
        <v>244</v>
      </c>
      <c r="D91" s="3" t="s">
        <v>39</v>
      </c>
      <c r="E91" s="3">
        <v>1</v>
      </c>
      <c r="F91" s="3" t="s">
        <v>245</v>
      </c>
      <c r="G91" s="3" t="s">
        <v>26</v>
      </c>
      <c r="H91" s="3" t="s">
        <v>30</v>
      </c>
      <c r="I91" s="3" t="s">
        <v>99</v>
      </c>
      <c r="J91" s="32" t="s">
        <v>109</v>
      </c>
      <c r="K91" s="6" t="s">
        <v>17</v>
      </c>
      <c r="L91" s="7">
        <v>1</v>
      </c>
      <c r="M91" s="8">
        <v>2</v>
      </c>
      <c r="N91" s="9" t="s">
        <v>23</v>
      </c>
      <c r="O91" s="8">
        <f t="shared" si="10"/>
        <v>174.5</v>
      </c>
      <c r="P91" s="33">
        <f t="shared" si="6"/>
        <v>-0.10000000000000009</v>
      </c>
      <c r="Q91" s="10">
        <f t="shared" si="11"/>
        <v>-5.287750000000004</v>
      </c>
      <c r="R91" s="11">
        <f t="shared" si="7"/>
        <v>169.21224999999998</v>
      </c>
      <c r="S91" s="12">
        <f t="shared" si="8"/>
        <v>0.45555555555555555</v>
      </c>
      <c r="T91" s="13">
        <f t="shared" si="9"/>
        <v>-0.030302292263610413</v>
      </c>
      <c r="U91" s="14">
        <f>COUNTIF($K$2:K91,1)</f>
        <v>41</v>
      </c>
      <c r="V91">
        <v>90</v>
      </c>
    </row>
    <row r="92" spans="1:22" ht="18" customHeight="1">
      <c r="A92" s="3">
        <v>91</v>
      </c>
      <c r="B92" s="4">
        <v>42820</v>
      </c>
      <c r="C92" s="3" t="s">
        <v>246</v>
      </c>
      <c r="D92" s="3" t="s">
        <v>39</v>
      </c>
      <c r="E92" s="3">
        <v>1</v>
      </c>
      <c r="F92" s="3">
        <v>2</v>
      </c>
      <c r="G92" s="3" t="s">
        <v>26</v>
      </c>
      <c r="H92" s="3" t="s">
        <v>35</v>
      </c>
      <c r="I92" s="3" t="s">
        <v>14</v>
      </c>
      <c r="J92" s="5" t="s">
        <v>38</v>
      </c>
      <c r="K92" s="6" t="s">
        <v>16</v>
      </c>
      <c r="L92" s="7">
        <v>2.735</v>
      </c>
      <c r="M92" s="8">
        <v>2</v>
      </c>
      <c r="N92" s="9" t="s">
        <v>15</v>
      </c>
      <c r="O92" s="8">
        <f t="shared" si="10"/>
        <v>176.5</v>
      </c>
      <c r="P92" s="30">
        <f t="shared" si="6"/>
        <v>-2</v>
      </c>
      <c r="Q92" s="10">
        <f t="shared" si="11"/>
        <v>-7.287750000000004</v>
      </c>
      <c r="R92" s="11">
        <f t="shared" si="7"/>
        <v>169.21224999999998</v>
      </c>
      <c r="S92" s="12">
        <f t="shared" si="8"/>
        <v>0.45054945054945056</v>
      </c>
      <c r="T92" s="13">
        <f t="shared" si="9"/>
        <v>-0.04129036827195477</v>
      </c>
      <c r="U92" s="14">
        <f>COUNTIF($K$2:K92,1)</f>
        <v>41</v>
      </c>
      <c r="V92">
        <v>91</v>
      </c>
    </row>
    <row r="93" spans="1:22" ht="17.25" customHeight="1">
      <c r="A93" s="3">
        <v>92</v>
      </c>
      <c r="B93" s="4">
        <v>42820</v>
      </c>
      <c r="C93" s="3" t="s">
        <v>247</v>
      </c>
      <c r="D93" s="3" t="s">
        <v>39</v>
      </c>
      <c r="E93" s="3">
        <v>1</v>
      </c>
      <c r="F93" s="3">
        <v>1</v>
      </c>
      <c r="G93" s="3" t="s">
        <v>26</v>
      </c>
      <c r="H93" s="3" t="s">
        <v>35</v>
      </c>
      <c r="I93" s="3" t="s">
        <v>14</v>
      </c>
      <c r="J93" s="5" t="s">
        <v>61</v>
      </c>
      <c r="K93" s="6" t="s">
        <v>16</v>
      </c>
      <c r="L93" s="7">
        <v>3.2</v>
      </c>
      <c r="M93" s="8">
        <v>3</v>
      </c>
      <c r="N93" s="9" t="s">
        <v>15</v>
      </c>
      <c r="O93" s="8">
        <f t="shared" si="10"/>
        <v>179.5</v>
      </c>
      <c r="P93" s="30">
        <f t="shared" si="6"/>
        <v>-3</v>
      </c>
      <c r="Q93" s="10">
        <f t="shared" si="11"/>
        <v>-10.287750000000004</v>
      </c>
      <c r="R93" s="11">
        <f t="shared" si="7"/>
        <v>169.21224999999998</v>
      </c>
      <c r="S93" s="12">
        <f t="shared" si="8"/>
        <v>0.44565217391304346</v>
      </c>
      <c r="T93" s="13">
        <f t="shared" si="9"/>
        <v>-0.0573133704735377</v>
      </c>
      <c r="U93" s="14">
        <f>COUNTIF($K$2:K93,1)</f>
        <v>41</v>
      </c>
      <c r="V93">
        <v>92</v>
      </c>
    </row>
    <row r="94" spans="1:22" ht="17.25" customHeight="1">
      <c r="A94" s="3">
        <v>93</v>
      </c>
      <c r="B94" s="4">
        <v>42820</v>
      </c>
      <c r="C94" s="3" t="s">
        <v>248</v>
      </c>
      <c r="D94" s="3" t="s">
        <v>39</v>
      </c>
      <c r="E94" s="3">
        <v>1</v>
      </c>
      <c r="F94" s="3">
        <v>2</v>
      </c>
      <c r="G94" s="3" t="s">
        <v>26</v>
      </c>
      <c r="H94" s="3" t="s">
        <v>30</v>
      </c>
      <c r="I94" s="3" t="s">
        <v>14</v>
      </c>
      <c r="J94" s="5" t="s">
        <v>109</v>
      </c>
      <c r="K94" s="6" t="s">
        <v>16</v>
      </c>
      <c r="L94" s="7">
        <v>12</v>
      </c>
      <c r="M94" s="8">
        <v>1</v>
      </c>
      <c r="N94" s="9" t="s">
        <v>23</v>
      </c>
      <c r="O94" s="8">
        <f t="shared" si="10"/>
        <v>180.5</v>
      </c>
      <c r="P94" s="30">
        <f t="shared" si="6"/>
        <v>-1</v>
      </c>
      <c r="Q94" s="10">
        <f t="shared" si="11"/>
        <v>-11.287750000000004</v>
      </c>
      <c r="R94" s="11">
        <f t="shared" si="7"/>
        <v>169.21224999999998</v>
      </c>
      <c r="S94" s="12">
        <f t="shared" si="8"/>
        <v>0.44086021505376344</v>
      </c>
      <c r="T94" s="13">
        <f t="shared" si="9"/>
        <v>-0.06253601108033251</v>
      </c>
      <c r="U94" s="14">
        <f>COUNTIF($K$2:K94,1)</f>
        <v>41</v>
      </c>
      <c r="V94">
        <v>93</v>
      </c>
    </row>
    <row r="95" spans="1:22" ht="15.75" customHeight="1">
      <c r="A95" s="3">
        <v>94</v>
      </c>
      <c r="B95" s="4">
        <v>42820</v>
      </c>
      <c r="C95" s="3" t="s">
        <v>249</v>
      </c>
      <c r="D95" s="3" t="s">
        <v>218</v>
      </c>
      <c r="E95" s="3">
        <v>1</v>
      </c>
      <c r="F95" s="3">
        <v>1</v>
      </c>
      <c r="G95" s="3" t="s">
        <v>26</v>
      </c>
      <c r="H95" s="3" t="s">
        <v>35</v>
      </c>
      <c r="I95" s="3" t="s">
        <v>14</v>
      </c>
      <c r="J95" s="15" t="s">
        <v>109</v>
      </c>
      <c r="K95" s="6" t="s">
        <v>17</v>
      </c>
      <c r="L95" s="7">
        <v>2.43</v>
      </c>
      <c r="M95" s="8">
        <v>2</v>
      </c>
      <c r="N95" s="9" t="s">
        <v>15</v>
      </c>
      <c r="O95" s="8">
        <f t="shared" si="10"/>
        <v>182.5</v>
      </c>
      <c r="P95" s="28">
        <f t="shared" si="6"/>
        <v>2.8600000000000003</v>
      </c>
      <c r="Q95" s="24">
        <f t="shared" si="11"/>
        <v>-8.427750000000003</v>
      </c>
      <c r="R95" s="25">
        <f t="shared" si="7"/>
        <v>174.07225</v>
      </c>
      <c r="S95" s="26">
        <f t="shared" si="8"/>
        <v>0.44680851063829785</v>
      </c>
      <c r="T95" s="13">
        <f t="shared" si="9"/>
        <v>-0.04617945205479454</v>
      </c>
      <c r="U95" s="14">
        <f>COUNTIF($K$2:K95,1)</f>
        <v>42</v>
      </c>
      <c r="V95">
        <v>94</v>
      </c>
    </row>
    <row r="96" spans="1:245" ht="12.75">
      <c r="A96" s="3">
        <v>95</v>
      </c>
      <c r="B96" s="4">
        <v>42822</v>
      </c>
      <c r="C96" s="3" t="s">
        <v>250</v>
      </c>
      <c r="D96" s="3" t="s">
        <v>28</v>
      </c>
      <c r="E96" s="3">
        <v>1</v>
      </c>
      <c r="F96" s="3" t="s">
        <v>72</v>
      </c>
      <c r="G96" s="3" t="s">
        <v>26</v>
      </c>
      <c r="H96" s="3" t="s">
        <v>30</v>
      </c>
      <c r="I96" s="3" t="s">
        <v>99</v>
      </c>
      <c r="J96" s="5" t="s">
        <v>251</v>
      </c>
      <c r="K96" s="6" t="s">
        <v>16</v>
      </c>
      <c r="L96" s="7">
        <v>3.75</v>
      </c>
      <c r="M96" s="8">
        <v>3</v>
      </c>
      <c r="N96" s="9" t="s">
        <v>23</v>
      </c>
      <c r="O96" s="8">
        <f t="shared" si="10"/>
        <v>185.5</v>
      </c>
      <c r="P96" s="34">
        <f t="shared" si="6"/>
        <v>-3</v>
      </c>
      <c r="Q96" s="10">
        <f t="shared" si="11"/>
        <v>-11.427750000000003</v>
      </c>
      <c r="R96" s="11">
        <f t="shared" si="7"/>
        <v>174.07225</v>
      </c>
      <c r="S96" s="12">
        <f t="shared" si="8"/>
        <v>0.49473684210526314</v>
      </c>
      <c r="T96" s="13">
        <f t="shared" si="9"/>
        <v>-0.06160512129380056</v>
      </c>
      <c r="U96" s="14">
        <f>COUNTIF(K$2:$L96,1)</f>
        <v>47</v>
      </c>
      <c r="V96">
        <v>95</v>
      </c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</row>
    <row r="97" spans="1:245" ht="16.5" customHeight="1">
      <c r="A97" s="3">
        <v>96</v>
      </c>
      <c r="B97" s="4">
        <v>42823</v>
      </c>
      <c r="C97" s="3" t="s">
        <v>252</v>
      </c>
      <c r="D97" s="3" t="s">
        <v>39</v>
      </c>
      <c r="E97" s="3">
        <v>1</v>
      </c>
      <c r="F97" s="3">
        <v>2</v>
      </c>
      <c r="G97" s="3" t="s">
        <v>26</v>
      </c>
      <c r="H97" s="3" t="s">
        <v>30</v>
      </c>
      <c r="I97" s="3" t="s">
        <v>14</v>
      </c>
      <c r="J97" s="5" t="s">
        <v>70</v>
      </c>
      <c r="K97" s="6" t="s">
        <v>16</v>
      </c>
      <c r="L97" s="7">
        <v>4.75</v>
      </c>
      <c r="M97" s="8">
        <v>2.5</v>
      </c>
      <c r="N97" s="9" t="s">
        <v>23</v>
      </c>
      <c r="O97" s="8">
        <f t="shared" si="10"/>
        <v>188</v>
      </c>
      <c r="P97" s="30">
        <f t="shared" si="6"/>
        <v>-2.5</v>
      </c>
      <c r="Q97" s="10">
        <f t="shared" si="11"/>
        <v>-13.927750000000003</v>
      </c>
      <c r="R97" s="11">
        <f t="shared" si="7"/>
        <v>174.07225</v>
      </c>
      <c r="S97" s="12">
        <f t="shared" si="8"/>
        <v>0.4895833333333333</v>
      </c>
      <c r="T97" s="13">
        <f t="shared" si="9"/>
        <v>-0.0740837765957447</v>
      </c>
      <c r="U97" s="14">
        <f>COUNTIF(K$2:$L97,1)</f>
        <v>47</v>
      </c>
      <c r="V97">
        <v>96</v>
      </c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</row>
    <row r="98" spans="1:245" ht="15" customHeight="1">
      <c r="A98" s="3">
        <v>97</v>
      </c>
      <c r="B98" s="4">
        <v>42825</v>
      </c>
      <c r="C98" s="3" t="s">
        <v>253</v>
      </c>
      <c r="D98" s="3" t="s">
        <v>254</v>
      </c>
      <c r="E98" s="3">
        <v>1</v>
      </c>
      <c r="F98" s="3">
        <v>1</v>
      </c>
      <c r="G98" s="3" t="s">
        <v>29</v>
      </c>
      <c r="H98" s="3" t="s">
        <v>27</v>
      </c>
      <c r="I98" s="3" t="s">
        <v>14</v>
      </c>
      <c r="J98" s="15" t="s">
        <v>23</v>
      </c>
      <c r="K98" s="6" t="s">
        <v>17</v>
      </c>
      <c r="L98" s="7">
        <v>2.75</v>
      </c>
      <c r="M98" s="8">
        <v>3.5</v>
      </c>
      <c r="N98" s="9" t="s">
        <v>23</v>
      </c>
      <c r="O98" s="8">
        <f t="shared" si="10"/>
        <v>191.5</v>
      </c>
      <c r="P98" s="28">
        <f t="shared" si="6"/>
        <v>5.643749999999999</v>
      </c>
      <c r="Q98" s="10">
        <f t="shared" si="11"/>
        <v>-8.284000000000004</v>
      </c>
      <c r="R98" s="11">
        <f t="shared" si="7"/>
        <v>183.216</v>
      </c>
      <c r="S98" s="12">
        <f t="shared" si="8"/>
        <v>0.4948453608247423</v>
      </c>
      <c r="T98" s="13">
        <f t="shared" si="9"/>
        <v>-0.04325848563968664</v>
      </c>
      <c r="U98" s="14">
        <f>COUNTIF(K$2:$L98,1)</f>
        <v>48</v>
      </c>
      <c r="V98">
        <v>97</v>
      </c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</row>
    <row r="99" spans="1:245" ht="25.5">
      <c r="A99" s="3">
        <v>98</v>
      </c>
      <c r="B99" s="4">
        <v>42825</v>
      </c>
      <c r="C99" s="3" t="s">
        <v>255</v>
      </c>
      <c r="D99" s="3" t="s">
        <v>39</v>
      </c>
      <c r="E99" s="3">
        <v>2</v>
      </c>
      <c r="F99" s="31" t="s">
        <v>256</v>
      </c>
      <c r="G99" s="3" t="s">
        <v>26</v>
      </c>
      <c r="H99" s="3" t="s">
        <v>35</v>
      </c>
      <c r="I99" s="3" t="s">
        <v>14</v>
      </c>
      <c r="J99" s="15" t="s">
        <v>257</v>
      </c>
      <c r="K99" s="6" t="s">
        <v>17</v>
      </c>
      <c r="L99" s="7">
        <v>2.086</v>
      </c>
      <c r="M99" s="8">
        <v>2</v>
      </c>
      <c r="N99" s="9" t="s">
        <v>15</v>
      </c>
      <c r="O99" s="8">
        <f t="shared" si="10"/>
        <v>193.5</v>
      </c>
      <c r="P99" s="28">
        <f t="shared" si="6"/>
        <v>2.1719999999999997</v>
      </c>
      <c r="Q99" s="10">
        <f t="shared" si="11"/>
        <v>-6.1120000000000045</v>
      </c>
      <c r="R99" s="11">
        <f t="shared" si="7"/>
        <v>187.388</v>
      </c>
      <c r="S99" s="12">
        <f t="shared" si="8"/>
        <v>0.5</v>
      </c>
      <c r="T99" s="13">
        <f t="shared" si="9"/>
        <v>-0.031586563307493515</v>
      </c>
      <c r="U99" s="14">
        <f>COUNTIF(K$2:$L99,1)</f>
        <v>49</v>
      </c>
      <c r="V99">
        <v>98</v>
      </c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</row>
    <row r="100" spans="1:245" ht="15.75" customHeight="1">
      <c r="A100" s="3">
        <v>99</v>
      </c>
      <c r="B100" s="4">
        <v>42825</v>
      </c>
      <c r="C100" s="3" t="s">
        <v>258</v>
      </c>
      <c r="D100" s="3" t="s">
        <v>31</v>
      </c>
      <c r="E100" s="3">
        <v>1</v>
      </c>
      <c r="F100" s="3" t="s">
        <v>259</v>
      </c>
      <c r="G100" s="3" t="s">
        <v>26</v>
      </c>
      <c r="H100" s="3" t="s">
        <v>30</v>
      </c>
      <c r="I100" s="3" t="s">
        <v>14</v>
      </c>
      <c r="J100" s="5" t="s">
        <v>260</v>
      </c>
      <c r="K100" s="6" t="s">
        <v>16</v>
      </c>
      <c r="L100" s="7">
        <v>1.825</v>
      </c>
      <c r="M100" s="8">
        <v>3</v>
      </c>
      <c r="N100" s="9" t="s">
        <v>23</v>
      </c>
      <c r="O100" s="8">
        <f t="shared" si="10"/>
        <v>196.5</v>
      </c>
      <c r="P100" s="30">
        <f t="shared" si="6"/>
        <v>-3</v>
      </c>
      <c r="Q100" s="10">
        <f t="shared" si="11"/>
        <v>-9.112000000000005</v>
      </c>
      <c r="R100" s="11">
        <f t="shared" si="7"/>
        <v>187.388</v>
      </c>
      <c r="S100" s="12">
        <f t="shared" si="8"/>
        <v>0.494949494949495</v>
      </c>
      <c r="T100" s="13">
        <f t="shared" si="9"/>
        <v>-0.0463715012722646</v>
      </c>
      <c r="U100" s="14">
        <f>COUNTIF(K$2:$L100,1)</f>
        <v>49</v>
      </c>
      <c r="V100">
        <v>99</v>
      </c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</row>
    <row r="101" spans="1:245" ht="14.25" customHeight="1">
      <c r="A101" s="3">
        <v>100</v>
      </c>
      <c r="B101" s="4">
        <v>39172</v>
      </c>
      <c r="C101" s="3" t="s">
        <v>258</v>
      </c>
      <c r="D101" s="3" t="s">
        <v>31</v>
      </c>
      <c r="E101" s="3">
        <v>1</v>
      </c>
      <c r="F101" s="3" t="s">
        <v>261</v>
      </c>
      <c r="G101" s="3" t="s">
        <v>26</v>
      </c>
      <c r="H101" s="3" t="s">
        <v>30</v>
      </c>
      <c r="I101" s="3" t="s">
        <v>99</v>
      </c>
      <c r="J101" s="15" t="s">
        <v>260</v>
      </c>
      <c r="K101" s="6" t="s">
        <v>16</v>
      </c>
      <c r="L101" s="7">
        <v>2</v>
      </c>
      <c r="M101" s="8">
        <v>2.5</v>
      </c>
      <c r="N101" s="9" t="s">
        <v>23</v>
      </c>
      <c r="O101" s="8">
        <f t="shared" si="10"/>
        <v>199</v>
      </c>
      <c r="P101" s="30">
        <f t="shared" si="6"/>
        <v>-2.5</v>
      </c>
      <c r="Q101" s="24">
        <f t="shared" si="11"/>
        <v>-11.612000000000005</v>
      </c>
      <c r="R101" s="25">
        <f t="shared" si="7"/>
        <v>187.388</v>
      </c>
      <c r="S101" s="26">
        <f t="shared" si="8"/>
        <v>0.49</v>
      </c>
      <c r="T101" s="13">
        <f t="shared" si="9"/>
        <v>-0.058351758793969824</v>
      </c>
      <c r="U101" s="14">
        <f>COUNTIF(K$2:$L101,1)</f>
        <v>49</v>
      </c>
      <c r="V101">
        <v>100</v>
      </c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</row>
  </sheetData>
  <sheetProtection selectLockedCells="1" selectUnlockedCells="1"/>
  <autoFilter ref="A1:IK95"/>
  <printOptions/>
  <pageMargins left="0.7" right="0.7" top="0.75" bottom="0.75" header="0.5118055555555555" footer="0.511805555555555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manyon</cp:lastModifiedBy>
  <dcterms:modified xsi:type="dcterms:W3CDTF">2019-04-24T10:18:50Z</dcterms:modified>
  <cp:category/>
  <cp:version/>
  <cp:contentType/>
  <cp:contentStatus/>
</cp:coreProperties>
</file>