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manyon\Downloads\"/>
    </mc:Choice>
  </mc:AlternateContent>
  <xr:revisionPtr revIDLastSave="0" documentId="10_ncr:100000_{688DE807-2B23-4039-8CF3-7ED9946D7D28}" xr6:coauthVersionLast="31" xr6:coauthVersionMax="31" xr10:uidLastSave="{00000000-0000-0000-0000-000000000000}"/>
  <bookViews>
    <workbookView xWindow="0" yWindow="0" windowWidth="28800" windowHeight="12225" tabRatio="282" xr2:uid="{00000000-000D-0000-FFFF-FFFF00000000}"/>
  </bookViews>
  <sheets>
    <sheet name="Mai" sheetId="1" r:id="rId1"/>
  </sheets>
  <definedNames>
    <definedName name="__Anonymous_Sheet_DB__1">Mai!#REF!</definedName>
    <definedName name="__xlnm._FilterDatabase" localSheetId="0">Mai!#REF!</definedName>
    <definedName name="__xlnm._FilterDatabase_1">Mai!#REF!</definedName>
    <definedName name="_xlnm._FilterDatabase" localSheetId="0" hidden="1">Mai!$A$1:$IJ$139</definedName>
    <definedName name="Excel_BuiltIn__FilterDatabase" localSheetId="0">Mai!#REF!</definedName>
    <definedName name="Excel_BuiltIn__FilterDatabase_1">Mai!#REF!</definedName>
  </definedNames>
  <calcPr calcId="179017"/>
</workbook>
</file>

<file path=xl/calcChain.xml><?xml version="1.0" encoding="utf-8"?>
<calcChain xmlns="http://schemas.openxmlformats.org/spreadsheetml/2006/main">
  <c r="P6" i="1" l="1"/>
  <c r="P10" i="1"/>
  <c r="P11" i="1"/>
  <c r="P12" i="1"/>
  <c r="P15" i="1"/>
  <c r="P18" i="1"/>
  <c r="P19" i="1"/>
  <c r="P20" i="1"/>
  <c r="P21" i="1"/>
  <c r="P32" i="1"/>
  <c r="P42" i="1"/>
  <c r="P43" i="1"/>
  <c r="P44" i="1"/>
  <c r="P46" i="1"/>
  <c r="P50" i="1"/>
  <c r="P51" i="1"/>
  <c r="P52" i="1"/>
  <c r="P53" i="1"/>
  <c r="P54" i="1"/>
  <c r="P57" i="1"/>
  <c r="P58" i="1"/>
  <c r="P59" i="1"/>
  <c r="P60" i="1"/>
  <c r="P61" i="1"/>
  <c r="P62" i="1"/>
  <c r="P63" i="1"/>
  <c r="P65" i="1"/>
  <c r="P66" i="1"/>
  <c r="P71" i="1"/>
  <c r="P72" i="1"/>
  <c r="P73" i="1"/>
  <c r="P74" i="1"/>
  <c r="P75" i="1"/>
  <c r="P76" i="1"/>
  <c r="P79" i="1"/>
  <c r="P80" i="1"/>
  <c r="P81" i="1"/>
  <c r="P82" i="1"/>
  <c r="P83" i="1"/>
  <c r="P84" i="1"/>
  <c r="P85" i="1"/>
  <c r="P86" i="1"/>
  <c r="P87" i="1"/>
  <c r="P91" i="1"/>
  <c r="P92" i="1"/>
  <c r="P97" i="1"/>
  <c r="P98" i="1"/>
  <c r="P99" i="1"/>
  <c r="P104" i="1"/>
  <c r="P113" i="1"/>
  <c r="P114" i="1"/>
  <c r="P115" i="1"/>
  <c r="P116" i="1"/>
  <c r="P117" i="1"/>
  <c r="P121" i="1"/>
  <c r="P124" i="1"/>
  <c r="P125" i="1"/>
  <c r="P126" i="1"/>
  <c r="P130" i="1"/>
  <c r="P137" i="1"/>
  <c r="P138" i="1"/>
  <c r="U139" i="1" l="1"/>
  <c r="S139" i="1" s="1"/>
  <c r="P139" i="1"/>
  <c r="U138" i="1"/>
  <c r="S138" i="1" s="1"/>
  <c r="U137" i="1"/>
  <c r="S137" i="1" s="1"/>
  <c r="U136" i="1"/>
  <c r="S136" i="1" s="1"/>
  <c r="P136" i="1"/>
  <c r="U135" i="1"/>
  <c r="S135" i="1" s="1"/>
  <c r="P135" i="1"/>
  <c r="U134" i="1"/>
  <c r="S134" i="1" s="1"/>
  <c r="P134" i="1"/>
  <c r="U133" i="1"/>
  <c r="S133" i="1" s="1"/>
  <c r="P133" i="1"/>
  <c r="U132" i="1"/>
  <c r="S132" i="1" s="1"/>
  <c r="P132" i="1"/>
  <c r="U131" i="1"/>
  <c r="S131" i="1" s="1"/>
  <c r="P131" i="1"/>
  <c r="U130" i="1"/>
  <c r="S130" i="1" s="1"/>
  <c r="U129" i="1"/>
  <c r="S129" i="1" s="1"/>
  <c r="P129" i="1"/>
  <c r="U128" i="1"/>
  <c r="S128" i="1" s="1"/>
  <c r="P128" i="1"/>
  <c r="U127" i="1"/>
  <c r="S127" i="1" s="1"/>
  <c r="P127" i="1"/>
  <c r="U126" i="1"/>
  <c r="S126" i="1" s="1"/>
  <c r="U125" i="1"/>
  <c r="S125" i="1" s="1"/>
  <c r="U124" i="1"/>
  <c r="S124" i="1" s="1"/>
  <c r="U123" i="1"/>
  <c r="S123" i="1" s="1"/>
  <c r="P123" i="1"/>
  <c r="U122" i="1"/>
  <c r="S122" i="1" s="1"/>
  <c r="P122" i="1"/>
  <c r="U121" i="1"/>
  <c r="S121" i="1" s="1"/>
  <c r="U120" i="1"/>
  <c r="S120" i="1" s="1"/>
  <c r="P120" i="1"/>
  <c r="U119" i="1"/>
  <c r="S119" i="1" s="1"/>
  <c r="P119" i="1"/>
  <c r="U118" i="1"/>
  <c r="S118" i="1" s="1"/>
  <c r="P118" i="1"/>
  <c r="U117" i="1"/>
  <c r="S117" i="1" s="1"/>
  <c r="U116" i="1"/>
  <c r="S116" i="1" s="1"/>
  <c r="U115" i="1"/>
  <c r="S115" i="1" s="1"/>
  <c r="U114" i="1"/>
  <c r="S114" i="1" s="1"/>
  <c r="U113" i="1"/>
  <c r="S113" i="1" s="1"/>
  <c r="U112" i="1"/>
  <c r="S112" i="1" s="1"/>
  <c r="P112" i="1"/>
  <c r="U111" i="1"/>
  <c r="S111" i="1" s="1"/>
  <c r="P111" i="1"/>
  <c r="U110" i="1"/>
  <c r="S110" i="1" s="1"/>
  <c r="P110" i="1"/>
  <c r="U109" i="1"/>
  <c r="S109" i="1" s="1"/>
  <c r="P109" i="1"/>
  <c r="U108" i="1"/>
  <c r="S108" i="1" s="1"/>
  <c r="P108" i="1"/>
  <c r="U107" i="1"/>
  <c r="S107" i="1" s="1"/>
  <c r="P107" i="1"/>
  <c r="U106" i="1"/>
  <c r="S106" i="1" s="1"/>
  <c r="P106" i="1"/>
  <c r="U105" i="1"/>
  <c r="S105" i="1" s="1"/>
  <c r="P105" i="1"/>
  <c r="U104" i="1"/>
  <c r="S104" i="1" s="1"/>
  <c r="U103" i="1"/>
  <c r="S103" i="1" s="1"/>
  <c r="P103" i="1"/>
  <c r="U102" i="1"/>
  <c r="S102" i="1" s="1"/>
  <c r="P102" i="1"/>
  <c r="U101" i="1" l="1"/>
  <c r="S101" i="1" s="1"/>
  <c r="P101" i="1"/>
  <c r="U100" i="1" l="1"/>
  <c r="S100" i="1" s="1"/>
  <c r="P100" i="1"/>
  <c r="U99" i="1" l="1"/>
  <c r="S99" i="1" s="1"/>
  <c r="U98" i="1"/>
  <c r="S98" i="1" s="1"/>
  <c r="U97" i="1"/>
  <c r="S97" i="1" s="1"/>
  <c r="U96" i="1"/>
  <c r="S96" i="1" s="1"/>
  <c r="P96" i="1"/>
  <c r="U95" i="1"/>
  <c r="S95" i="1" s="1"/>
  <c r="P95" i="1"/>
  <c r="U94" i="1"/>
  <c r="S94" i="1" s="1"/>
  <c r="P94" i="1"/>
  <c r="U93" i="1"/>
  <c r="S93" i="1" s="1"/>
  <c r="P93" i="1"/>
  <c r="U92" i="1"/>
  <c r="S92" i="1" s="1"/>
  <c r="U91" i="1"/>
  <c r="S91" i="1" s="1"/>
  <c r="U90" i="1"/>
  <c r="S90" i="1" s="1"/>
  <c r="P90" i="1"/>
  <c r="U89" i="1"/>
  <c r="S89" i="1" s="1"/>
  <c r="P89" i="1"/>
  <c r="U88" i="1"/>
  <c r="S88" i="1" s="1"/>
  <c r="P88" i="1"/>
  <c r="U87" i="1"/>
  <c r="S87" i="1" s="1"/>
  <c r="U86" i="1"/>
  <c r="S86" i="1" s="1"/>
  <c r="U85" i="1"/>
  <c r="S85" i="1" s="1"/>
  <c r="U84" i="1"/>
  <c r="S84" i="1" s="1"/>
  <c r="U83" i="1"/>
  <c r="S83" i="1" s="1"/>
  <c r="U82" i="1"/>
  <c r="S82" i="1" s="1"/>
  <c r="U81" i="1"/>
  <c r="S81" i="1" s="1"/>
  <c r="U80" i="1"/>
  <c r="S80" i="1" s="1"/>
  <c r="U79" i="1"/>
  <c r="S79" i="1" s="1"/>
  <c r="U78" i="1"/>
  <c r="S78" i="1" s="1"/>
  <c r="P78" i="1"/>
  <c r="U77" i="1"/>
  <c r="S77" i="1" s="1"/>
  <c r="P77" i="1"/>
  <c r="U76" i="1"/>
  <c r="S76" i="1" s="1"/>
  <c r="U75" i="1"/>
  <c r="S75" i="1" s="1"/>
  <c r="U74" i="1"/>
  <c r="S74" i="1" s="1"/>
  <c r="U73" i="1"/>
  <c r="S73" i="1" s="1"/>
  <c r="U72" i="1"/>
  <c r="S72" i="1" s="1"/>
  <c r="U71" i="1"/>
  <c r="S71" i="1" s="1"/>
  <c r="U70" i="1"/>
  <c r="S70" i="1" s="1"/>
  <c r="P70" i="1"/>
  <c r="U69" i="1"/>
  <c r="S69" i="1" s="1"/>
  <c r="P69" i="1"/>
  <c r="U68" i="1"/>
  <c r="S68" i="1" s="1"/>
  <c r="P68" i="1"/>
  <c r="U67" i="1"/>
  <c r="S67" i="1" s="1"/>
  <c r="P67" i="1"/>
  <c r="U66" i="1"/>
  <c r="S66" i="1" s="1"/>
  <c r="U65" i="1"/>
  <c r="S65" i="1" s="1"/>
  <c r="U64" i="1"/>
  <c r="S64" i="1" s="1"/>
  <c r="P64" i="1"/>
  <c r="U63" i="1"/>
  <c r="S63" i="1" s="1"/>
  <c r="U62" i="1"/>
  <c r="S62" i="1" s="1"/>
  <c r="U61" i="1"/>
  <c r="S61" i="1" s="1"/>
  <c r="U60" i="1"/>
  <c r="S60" i="1" s="1"/>
  <c r="U59" i="1"/>
  <c r="S59" i="1" s="1"/>
  <c r="U58" i="1"/>
  <c r="S58" i="1" s="1"/>
  <c r="U57" i="1" l="1"/>
  <c r="S57" i="1" s="1"/>
  <c r="U56" i="1"/>
  <c r="S56" i="1" s="1"/>
  <c r="P56" i="1"/>
  <c r="U55" i="1"/>
  <c r="S55" i="1" s="1"/>
  <c r="P55" i="1"/>
  <c r="U54" i="1"/>
  <c r="S54" i="1" s="1"/>
  <c r="U53" i="1"/>
  <c r="S53" i="1" s="1"/>
  <c r="U52" i="1"/>
  <c r="S52" i="1" s="1"/>
  <c r="U51" i="1"/>
  <c r="S51" i="1" s="1"/>
  <c r="U50" i="1"/>
  <c r="S50" i="1" s="1"/>
  <c r="U49" i="1"/>
  <c r="S49" i="1" s="1"/>
  <c r="P49" i="1"/>
  <c r="U48" i="1"/>
  <c r="S48" i="1" s="1"/>
  <c r="P48" i="1"/>
  <c r="U47" i="1"/>
  <c r="S47" i="1" s="1"/>
  <c r="P47" i="1"/>
  <c r="U46" i="1"/>
  <c r="S46" i="1" s="1"/>
  <c r="U45" i="1"/>
  <c r="S45" i="1" s="1"/>
  <c r="P45" i="1"/>
  <c r="U44" i="1"/>
  <c r="S44" i="1" s="1"/>
  <c r="U43" i="1"/>
  <c r="S43" i="1" s="1"/>
  <c r="U42" i="1"/>
  <c r="S42" i="1" s="1"/>
  <c r="U41" i="1"/>
  <c r="S41" i="1" s="1"/>
  <c r="P41" i="1"/>
  <c r="U40" i="1"/>
  <c r="S40" i="1" s="1"/>
  <c r="P40" i="1"/>
  <c r="U39" i="1"/>
  <c r="S39" i="1" s="1"/>
  <c r="P39" i="1"/>
  <c r="U38" i="1"/>
  <c r="S38" i="1" s="1"/>
  <c r="P38" i="1"/>
  <c r="U37" i="1"/>
  <c r="S37" i="1" s="1"/>
  <c r="P37" i="1"/>
  <c r="U36" i="1"/>
  <c r="S36" i="1" s="1"/>
  <c r="P36" i="1"/>
  <c r="U35" i="1"/>
  <c r="S35" i="1" s="1"/>
  <c r="P35" i="1"/>
  <c r="U34" i="1"/>
  <c r="S34" i="1" s="1"/>
  <c r="P34" i="1"/>
  <c r="U33" i="1"/>
  <c r="S33" i="1" s="1"/>
  <c r="P33" i="1"/>
  <c r="U32" i="1"/>
  <c r="S32" i="1" s="1"/>
  <c r="U31" i="1"/>
  <c r="S31" i="1" s="1"/>
  <c r="P31" i="1"/>
  <c r="U30" i="1"/>
  <c r="S30" i="1" s="1"/>
  <c r="P30" i="1"/>
  <c r="U29" i="1"/>
  <c r="S29" i="1" s="1"/>
  <c r="P29" i="1"/>
  <c r="U28" i="1"/>
  <c r="S28" i="1" s="1"/>
  <c r="P28" i="1"/>
  <c r="U27" i="1"/>
  <c r="S27" i="1" s="1"/>
  <c r="P27" i="1"/>
  <c r="U26" i="1"/>
  <c r="S26" i="1" s="1"/>
  <c r="P26" i="1"/>
  <c r="U25" i="1"/>
  <c r="S25" i="1" s="1"/>
  <c r="P25" i="1"/>
  <c r="U24" i="1"/>
  <c r="S24" i="1" s="1"/>
  <c r="P24" i="1"/>
  <c r="U23" i="1"/>
  <c r="S23" i="1" s="1"/>
  <c r="P23" i="1"/>
  <c r="U22" i="1"/>
  <c r="S22" i="1" s="1"/>
  <c r="P22" i="1"/>
  <c r="U21" i="1"/>
  <c r="S21" i="1" s="1"/>
  <c r="U20" i="1"/>
  <c r="S20" i="1" s="1"/>
  <c r="U19" i="1"/>
  <c r="S19" i="1" s="1"/>
  <c r="U18" i="1" l="1"/>
  <c r="S18" i="1" s="1"/>
  <c r="U17" i="1"/>
  <c r="S17" i="1" s="1"/>
  <c r="P17" i="1"/>
  <c r="U16" i="1"/>
  <c r="S16" i="1" s="1"/>
  <c r="P16" i="1"/>
  <c r="U15" i="1"/>
  <c r="S15" i="1" s="1"/>
  <c r="U14" i="1"/>
  <c r="S14" i="1" s="1"/>
  <c r="P14" i="1"/>
  <c r="U13" i="1"/>
  <c r="S13" i="1" s="1"/>
  <c r="P13" i="1"/>
  <c r="U12" i="1"/>
  <c r="S12" i="1" s="1"/>
  <c r="U11" i="1"/>
  <c r="S11" i="1" s="1"/>
  <c r="U10" i="1"/>
  <c r="S10" i="1" s="1"/>
  <c r="U9" i="1"/>
  <c r="S9" i="1" s="1"/>
  <c r="P9" i="1"/>
  <c r="U8" i="1"/>
  <c r="S8" i="1" s="1"/>
  <c r="P8" i="1"/>
  <c r="U7" i="1"/>
  <c r="S7" i="1" s="1"/>
  <c r="P7" i="1"/>
  <c r="U6" i="1"/>
  <c r="S6" i="1" s="1"/>
  <c r="U5" i="1"/>
  <c r="S5" i="1" s="1"/>
  <c r="P5" i="1"/>
  <c r="U4" i="1"/>
  <c r="S4" i="1" s="1"/>
  <c r="P4" i="1"/>
  <c r="U3" i="1"/>
  <c r="S3" i="1" s="1"/>
  <c r="P3" i="1"/>
  <c r="Q3" i="1" s="1"/>
  <c r="O3" i="1"/>
  <c r="O4" i="1" s="1"/>
  <c r="Q4" i="1" l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  <c r="Q88" i="1" s="1"/>
  <c r="Q89" i="1" s="1"/>
  <c r="Q90" i="1" s="1"/>
  <c r="Q91" i="1" s="1"/>
  <c r="Q92" i="1" s="1"/>
  <c r="Q93" i="1" s="1"/>
  <c r="Q94" i="1" s="1"/>
  <c r="Q95" i="1" s="1"/>
  <c r="Q96" i="1" s="1"/>
  <c r="Q97" i="1" s="1"/>
  <c r="Q98" i="1" s="1"/>
  <c r="Q99" i="1" s="1"/>
  <c r="Q100" i="1" s="1"/>
  <c r="O5" i="1"/>
  <c r="R3" i="1"/>
  <c r="T3" i="1" s="1"/>
  <c r="Q101" i="1" l="1"/>
  <c r="Q102" i="1" s="1"/>
  <c r="Q103" i="1" s="1"/>
  <c r="Q104" i="1" s="1"/>
  <c r="Q105" i="1" s="1"/>
  <c r="Q106" i="1" s="1"/>
  <c r="Q107" i="1" s="1"/>
  <c r="Q108" i="1" s="1"/>
  <c r="Q109" i="1" s="1"/>
  <c r="Q110" i="1" s="1"/>
  <c r="Q111" i="1" s="1"/>
  <c r="Q112" i="1" s="1"/>
  <c r="Q113" i="1" s="1"/>
  <c r="Q114" i="1" s="1"/>
  <c r="Q115" i="1" s="1"/>
  <c r="Q116" i="1" s="1"/>
  <c r="Q117" i="1" s="1"/>
  <c r="Q118" i="1" s="1"/>
  <c r="Q119" i="1" s="1"/>
  <c r="Q120" i="1" s="1"/>
  <c r="Q121" i="1" s="1"/>
  <c r="Q122" i="1" s="1"/>
  <c r="Q123" i="1" s="1"/>
  <c r="Q124" i="1" s="1"/>
  <c r="Q125" i="1" s="1"/>
  <c r="Q126" i="1" s="1"/>
  <c r="Q127" i="1" s="1"/>
  <c r="Q128" i="1" s="1"/>
  <c r="Q129" i="1" s="1"/>
  <c r="Q130" i="1" s="1"/>
  <c r="Q131" i="1" s="1"/>
  <c r="Q132" i="1" s="1"/>
  <c r="Q133" i="1" s="1"/>
  <c r="Q134" i="1" s="1"/>
  <c r="Q135" i="1" s="1"/>
  <c r="Q136" i="1" s="1"/>
  <c r="Q137" i="1" s="1"/>
  <c r="Q138" i="1" s="1"/>
  <c r="Q139" i="1" s="1"/>
  <c r="R4" i="1"/>
  <c r="T4" i="1" s="1"/>
  <c r="O6" i="1"/>
  <c r="R5" i="1"/>
  <c r="T5" i="1" s="1"/>
  <c r="O7" i="1" l="1"/>
  <c r="R6" i="1"/>
  <c r="T6" i="1" s="1"/>
  <c r="O8" i="1" l="1"/>
  <c r="R7" i="1"/>
  <c r="T7" i="1" s="1"/>
  <c r="O9" i="1" l="1"/>
  <c r="R8" i="1"/>
  <c r="T8" i="1" s="1"/>
  <c r="O10" i="1" l="1"/>
  <c r="R9" i="1"/>
  <c r="T9" i="1" s="1"/>
  <c r="O11" i="1" l="1"/>
  <c r="R10" i="1"/>
  <c r="T10" i="1" s="1"/>
  <c r="O12" i="1" l="1"/>
  <c r="R11" i="1"/>
  <c r="T11" i="1" s="1"/>
  <c r="O13" i="1" l="1"/>
  <c r="R12" i="1"/>
  <c r="T12" i="1" s="1"/>
  <c r="O14" i="1" l="1"/>
  <c r="R13" i="1"/>
  <c r="T13" i="1" s="1"/>
  <c r="O15" i="1" l="1"/>
  <c r="R14" i="1"/>
  <c r="T14" i="1" s="1"/>
  <c r="O16" i="1" l="1"/>
  <c r="R15" i="1"/>
  <c r="T15" i="1" s="1"/>
  <c r="O17" i="1" l="1"/>
  <c r="R16" i="1"/>
  <c r="T16" i="1" s="1"/>
  <c r="O18" i="1" l="1"/>
  <c r="R17" i="1"/>
  <c r="T17" i="1" s="1"/>
  <c r="R18" i="1" l="1"/>
  <c r="T18" i="1" s="1"/>
  <c r="O19" i="1"/>
  <c r="O20" i="1" l="1"/>
  <c r="R19" i="1"/>
  <c r="T19" i="1" s="1"/>
  <c r="O21" i="1" l="1"/>
  <c r="R20" i="1"/>
  <c r="T20" i="1" s="1"/>
  <c r="O22" i="1" l="1"/>
  <c r="R21" i="1"/>
  <c r="T21" i="1" s="1"/>
  <c r="R22" i="1" l="1"/>
  <c r="T22" i="1" s="1"/>
  <c r="O23" i="1"/>
  <c r="O24" i="1" l="1"/>
  <c r="R23" i="1"/>
  <c r="T23" i="1" s="1"/>
  <c r="O25" i="1" l="1"/>
  <c r="R24" i="1"/>
  <c r="T24" i="1" s="1"/>
  <c r="O26" i="1" l="1"/>
  <c r="R25" i="1"/>
  <c r="T25" i="1" s="1"/>
  <c r="O27" i="1" l="1"/>
  <c r="R26" i="1"/>
  <c r="T26" i="1" s="1"/>
  <c r="O28" i="1" l="1"/>
  <c r="R27" i="1"/>
  <c r="T27" i="1" s="1"/>
  <c r="O29" i="1" l="1"/>
  <c r="R28" i="1"/>
  <c r="T28" i="1" s="1"/>
  <c r="O30" i="1" l="1"/>
  <c r="R29" i="1"/>
  <c r="T29" i="1" s="1"/>
  <c r="O31" i="1" l="1"/>
  <c r="R30" i="1"/>
  <c r="T30" i="1" s="1"/>
  <c r="O32" i="1" l="1"/>
  <c r="R31" i="1"/>
  <c r="T31" i="1" s="1"/>
  <c r="R32" i="1" l="1"/>
  <c r="T32" i="1" s="1"/>
  <c r="O33" i="1"/>
  <c r="O34" i="1" l="1"/>
  <c r="R33" i="1"/>
  <c r="T33" i="1" s="1"/>
  <c r="O35" i="1" l="1"/>
  <c r="R34" i="1"/>
  <c r="T34" i="1" s="1"/>
  <c r="R35" i="1" l="1"/>
  <c r="T35" i="1" s="1"/>
  <c r="O36" i="1"/>
  <c r="R36" i="1" l="1"/>
  <c r="T36" i="1" s="1"/>
  <c r="O37" i="1"/>
  <c r="R37" i="1" l="1"/>
  <c r="T37" i="1" s="1"/>
  <c r="O38" i="1"/>
  <c r="R38" i="1" l="1"/>
  <c r="T38" i="1" s="1"/>
  <c r="O39" i="1"/>
  <c r="R39" i="1" l="1"/>
  <c r="T39" i="1" s="1"/>
  <c r="O40" i="1"/>
  <c r="R40" i="1" l="1"/>
  <c r="T40" i="1" s="1"/>
  <c r="O41" i="1"/>
  <c r="R41" i="1" l="1"/>
  <c r="T41" i="1" s="1"/>
  <c r="O42" i="1"/>
  <c r="O43" i="1" l="1"/>
  <c r="R42" i="1"/>
  <c r="T42" i="1" s="1"/>
  <c r="O44" i="1" l="1"/>
  <c r="R43" i="1"/>
  <c r="T43" i="1" s="1"/>
  <c r="O45" i="1" l="1"/>
  <c r="R44" i="1"/>
  <c r="T44" i="1" s="1"/>
  <c r="O46" i="1" l="1"/>
  <c r="R45" i="1"/>
  <c r="T45" i="1" s="1"/>
  <c r="R46" i="1" l="1"/>
  <c r="T46" i="1" s="1"/>
  <c r="O47" i="1"/>
  <c r="R47" i="1" l="1"/>
  <c r="T47" i="1" s="1"/>
  <c r="O48" i="1"/>
  <c r="O49" i="1" l="1"/>
  <c r="R48" i="1"/>
  <c r="T48" i="1" s="1"/>
  <c r="O50" i="1" l="1"/>
  <c r="R49" i="1"/>
  <c r="T49" i="1" s="1"/>
  <c r="R50" i="1" l="1"/>
  <c r="T50" i="1" s="1"/>
  <c r="O51" i="1"/>
  <c r="R51" i="1" l="1"/>
  <c r="T51" i="1" s="1"/>
  <c r="O52" i="1"/>
  <c r="R52" i="1" l="1"/>
  <c r="T52" i="1" s="1"/>
  <c r="O53" i="1"/>
  <c r="R53" i="1" l="1"/>
  <c r="T53" i="1" s="1"/>
  <c r="O54" i="1"/>
  <c r="R54" i="1" l="1"/>
  <c r="T54" i="1" s="1"/>
  <c r="O55" i="1"/>
  <c r="O56" i="1" l="1"/>
  <c r="R55" i="1"/>
  <c r="T55" i="1" s="1"/>
  <c r="R56" i="1" l="1"/>
  <c r="T56" i="1" s="1"/>
  <c r="O57" i="1"/>
  <c r="R57" i="1" l="1"/>
  <c r="T57" i="1" s="1"/>
  <c r="O58" i="1"/>
  <c r="O59" i="1" l="1"/>
  <c r="R58" i="1"/>
  <c r="T58" i="1" s="1"/>
  <c r="O60" i="1" l="1"/>
  <c r="R59" i="1"/>
  <c r="T59" i="1" s="1"/>
  <c r="O61" i="1" l="1"/>
  <c r="R60" i="1"/>
  <c r="T60" i="1" s="1"/>
  <c r="O62" i="1" l="1"/>
  <c r="R61" i="1"/>
  <c r="T61" i="1" s="1"/>
  <c r="O63" i="1" l="1"/>
  <c r="R62" i="1"/>
  <c r="T62" i="1" s="1"/>
  <c r="R63" i="1" l="1"/>
  <c r="T63" i="1" s="1"/>
  <c r="O64" i="1"/>
  <c r="O65" i="1" l="1"/>
  <c r="R64" i="1"/>
  <c r="T64" i="1" s="1"/>
  <c r="R65" i="1" l="1"/>
  <c r="T65" i="1" s="1"/>
  <c r="O66" i="1"/>
  <c r="O67" i="1" l="1"/>
  <c r="R66" i="1"/>
  <c r="T66" i="1" s="1"/>
  <c r="O68" i="1" l="1"/>
  <c r="R67" i="1"/>
  <c r="T67" i="1" s="1"/>
  <c r="O69" i="1" l="1"/>
  <c r="R68" i="1"/>
  <c r="T68" i="1" s="1"/>
  <c r="O70" i="1" l="1"/>
  <c r="R69" i="1"/>
  <c r="T69" i="1" s="1"/>
  <c r="O71" i="1" l="1"/>
  <c r="R70" i="1"/>
  <c r="T70" i="1" s="1"/>
  <c r="O72" i="1" l="1"/>
  <c r="R71" i="1"/>
  <c r="T71" i="1" s="1"/>
  <c r="O73" i="1" l="1"/>
  <c r="R72" i="1"/>
  <c r="T72" i="1" s="1"/>
  <c r="O74" i="1" l="1"/>
  <c r="R73" i="1"/>
  <c r="T73" i="1" s="1"/>
  <c r="O75" i="1" l="1"/>
  <c r="R74" i="1"/>
  <c r="T74" i="1" s="1"/>
  <c r="O76" i="1" l="1"/>
  <c r="R75" i="1"/>
  <c r="T75" i="1" s="1"/>
  <c r="O77" i="1" l="1"/>
  <c r="R76" i="1"/>
  <c r="T76" i="1" s="1"/>
  <c r="O78" i="1" l="1"/>
  <c r="R77" i="1"/>
  <c r="T77" i="1" s="1"/>
  <c r="O79" i="1" l="1"/>
  <c r="R78" i="1"/>
  <c r="T78" i="1" s="1"/>
  <c r="O80" i="1" l="1"/>
  <c r="R79" i="1"/>
  <c r="T79" i="1" s="1"/>
  <c r="O81" i="1" l="1"/>
  <c r="R80" i="1"/>
  <c r="T80" i="1" s="1"/>
  <c r="O82" i="1" l="1"/>
  <c r="R81" i="1"/>
  <c r="T81" i="1" s="1"/>
  <c r="O83" i="1" l="1"/>
  <c r="R82" i="1"/>
  <c r="T82" i="1" s="1"/>
  <c r="O84" i="1" l="1"/>
  <c r="R83" i="1"/>
  <c r="T83" i="1" s="1"/>
  <c r="O85" i="1" l="1"/>
  <c r="R84" i="1"/>
  <c r="T84" i="1" s="1"/>
  <c r="O86" i="1" l="1"/>
  <c r="R85" i="1"/>
  <c r="T85" i="1" s="1"/>
  <c r="O87" i="1" l="1"/>
  <c r="R86" i="1"/>
  <c r="T86" i="1" s="1"/>
  <c r="O88" i="1" l="1"/>
  <c r="R87" i="1"/>
  <c r="T87" i="1" s="1"/>
  <c r="O89" i="1" l="1"/>
  <c r="R88" i="1"/>
  <c r="T88" i="1" s="1"/>
  <c r="O90" i="1" l="1"/>
  <c r="R89" i="1"/>
  <c r="T89" i="1" s="1"/>
  <c r="O91" i="1" l="1"/>
  <c r="R90" i="1"/>
  <c r="T90" i="1" s="1"/>
  <c r="O92" i="1" l="1"/>
  <c r="R91" i="1"/>
  <c r="T91" i="1" s="1"/>
  <c r="O93" i="1" l="1"/>
  <c r="R92" i="1"/>
  <c r="T92" i="1" s="1"/>
  <c r="R93" i="1" l="1"/>
  <c r="T93" i="1" s="1"/>
  <c r="O94" i="1"/>
  <c r="O95" i="1" l="1"/>
  <c r="R94" i="1"/>
  <c r="T94" i="1" s="1"/>
  <c r="O96" i="1" l="1"/>
  <c r="R95" i="1"/>
  <c r="T95" i="1" s="1"/>
  <c r="O97" i="1" l="1"/>
  <c r="R96" i="1"/>
  <c r="T96" i="1" s="1"/>
  <c r="R97" i="1" l="1"/>
  <c r="T97" i="1" s="1"/>
  <c r="O98" i="1"/>
  <c r="O99" i="1" l="1"/>
  <c r="R98" i="1"/>
  <c r="T98" i="1" s="1"/>
  <c r="R99" i="1" l="1"/>
  <c r="T99" i="1" s="1"/>
  <c r="O100" i="1"/>
  <c r="O101" i="1" l="1"/>
  <c r="R100" i="1"/>
  <c r="T100" i="1" s="1"/>
  <c r="R101" i="1" l="1"/>
  <c r="T101" i="1" s="1"/>
  <c r="O102" i="1"/>
  <c r="O103" i="1" l="1"/>
  <c r="R102" i="1"/>
  <c r="T102" i="1" s="1"/>
  <c r="O104" i="1" l="1"/>
  <c r="R103" i="1"/>
  <c r="T103" i="1" s="1"/>
  <c r="O105" i="1" l="1"/>
  <c r="R104" i="1"/>
  <c r="T104" i="1" s="1"/>
  <c r="O106" i="1" l="1"/>
  <c r="R105" i="1"/>
  <c r="T105" i="1" s="1"/>
  <c r="R106" i="1" l="1"/>
  <c r="T106" i="1" s="1"/>
  <c r="O107" i="1"/>
  <c r="O108" i="1" l="1"/>
  <c r="R107" i="1"/>
  <c r="T107" i="1" s="1"/>
  <c r="O109" i="1" l="1"/>
  <c r="R108" i="1"/>
  <c r="T108" i="1" s="1"/>
  <c r="O110" i="1" l="1"/>
  <c r="R109" i="1"/>
  <c r="T109" i="1" s="1"/>
  <c r="O111" i="1" l="1"/>
  <c r="R110" i="1"/>
  <c r="T110" i="1" s="1"/>
  <c r="O112" i="1" l="1"/>
  <c r="R111" i="1"/>
  <c r="T111" i="1" s="1"/>
  <c r="R112" i="1" l="1"/>
  <c r="T112" i="1" s="1"/>
  <c r="O113" i="1"/>
  <c r="O114" i="1" l="1"/>
  <c r="R113" i="1"/>
  <c r="T113" i="1" s="1"/>
  <c r="O115" i="1" l="1"/>
  <c r="R114" i="1"/>
  <c r="T114" i="1" s="1"/>
  <c r="O116" i="1" l="1"/>
  <c r="R115" i="1"/>
  <c r="T115" i="1" s="1"/>
  <c r="O117" i="1" l="1"/>
  <c r="R116" i="1"/>
  <c r="T116" i="1" s="1"/>
  <c r="O118" i="1" l="1"/>
  <c r="R117" i="1"/>
  <c r="T117" i="1" s="1"/>
  <c r="O119" i="1" l="1"/>
  <c r="R118" i="1"/>
  <c r="T118" i="1" s="1"/>
  <c r="O120" i="1" l="1"/>
  <c r="R119" i="1"/>
  <c r="T119" i="1" s="1"/>
  <c r="O121" i="1" l="1"/>
  <c r="R120" i="1"/>
  <c r="T120" i="1" s="1"/>
  <c r="O122" i="1" l="1"/>
  <c r="R121" i="1"/>
  <c r="T121" i="1" s="1"/>
  <c r="O123" i="1" l="1"/>
  <c r="R122" i="1"/>
  <c r="T122" i="1" s="1"/>
  <c r="O124" i="1" l="1"/>
  <c r="R123" i="1"/>
  <c r="T123" i="1" s="1"/>
  <c r="O125" i="1" l="1"/>
  <c r="R124" i="1"/>
  <c r="T124" i="1" s="1"/>
  <c r="O126" i="1" l="1"/>
  <c r="R125" i="1"/>
  <c r="T125" i="1" s="1"/>
  <c r="O127" i="1" l="1"/>
  <c r="R126" i="1"/>
  <c r="T126" i="1" s="1"/>
  <c r="O128" i="1" l="1"/>
  <c r="R127" i="1"/>
  <c r="T127" i="1" s="1"/>
  <c r="O129" i="1" l="1"/>
  <c r="R128" i="1"/>
  <c r="T128" i="1" s="1"/>
  <c r="O130" i="1" l="1"/>
  <c r="R129" i="1"/>
  <c r="T129" i="1" s="1"/>
  <c r="O131" i="1" l="1"/>
  <c r="R130" i="1"/>
  <c r="T130" i="1" s="1"/>
  <c r="O132" i="1" l="1"/>
  <c r="R131" i="1"/>
  <c r="T131" i="1" s="1"/>
  <c r="O133" i="1" l="1"/>
  <c r="R132" i="1"/>
  <c r="T132" i="1" s="1"/>
  <c r="O134" i="1" l="1"/>
  <c r="R133" i="1"/>
  <c r="T133" i="1" s="1"/>
  <c r="O135" i="1" l="1"/>
  <c r="R134" i="1"/>
  <c r="T134" i="1" s="1"/>
  <c r="O136" i="1" l="1"/>
  <c r="R135" i="1"/>
  <c r="T135" i="1" s="1"/>
  <c r="O137" i="1" l="1"/>
  <c r="R136" i="1"/>
  <c r="T136" i="1" s="1"/>
  <c r="O138" i="1" l="1"/>
  <c r="R137" i="1"/>
  <c r="T137" i="1" s="1"/>
  <c r="O139" i="1" l="1"/>
  <c r="R139" i="1" s="1"/>
  <c r="T139" i="1" s="1"/>
  <c r="R138" i="1"/>
  <c r="T138" i="1" s="1"/>
</calcChain>
</file>

<file path=xl/sharedStrings.xml><?xml version="1.0" encoding="utf-8"?>
<sst xmlns="http://schemas.openxmlformats.org/spreadsheetml/2006/main" count="1224" uniqueCount="339">
  <si>
    <t>Nr.</t>
  </si>
  <si>
    <t>Datum</t>
  </si>
  <si>
    <t>Spiel</t>
  </si>
  <si>
    <t>Kategorie</t>
  </si>
  <si>
    <t>Tipp</t>
  </si>
  <si>
    <t>Anbieter</t>
  </si>
  <si>
    <t>Ergebnis</t>
  </si>
  <si>
    <t>Quote</t>
  </si>
  <si>
    <t>Steuern 5%</t>
  </si>
  <si>
    <t>staked</t>
  </si>
  <si>
    <t>++++</t>
  </si>
  <si>
    <t>returned</t>
  </si>
  <si>
    <t>Hitrate</t>
  </si>
  <si>
    <t>Yield %</t>
  </si>
  <si>
    <t>Pregame</t>
  </si>
  <si>
    <t>nein</t>
  </si>
  <si>
    <t>0</t>
  </si>
  <si>
    <t>1</t>
  </si>
  <si>
    <t>RIGHT?</t>
  </si>
  <si>
    <t>WIN</t>
  </si>
  <si>
    <t>Treffer</t>
  </si>
  <si>
    <t>Anzahl</t>
  </si>
  <si>
    <t>Einheiten</t>
  </si>
  <si>
    <t>ja</t>
  </si>
  <si>
    <t>Tippgeber</t>
  </si>
  <si>
    <t>df</t>
  </si>
  <si>
    <t>ma</t>
  </si>
  <si>
    <t>unibet</t>
  </si>
  <si>
    <t>Fussball</t>
  </si>
  <si>
    <t>da</t>
  </si>
  <si>
    <t>Bet365</t>
  </si>
  <si>
    <t>1xbet</t>
  </si>
  <si>
    <t>Amateure</t>
  </si>
  <si>
    <t>NBA</t>
  </si>
  <si>
    <t>1
2</t>
  </si>
  <si>
    <t>Live</t>
  </si>
  <si>
    <t>2
2</t>
  </si>
  <si>
    <t>1
1</t>
  </si>
  <si>
    <t>0-0</t>
  </si>
  <si>
    <t>1-0</t>
  </si>
  <si>
    <t>H2H 2</t>
  </si>
  <si>
    <t>EL</t>
  </si>
  <si>
    <t>1-1</t>
  </si>
  <si>
    <t>3-0</t>
  </si>
  <si>
    <t>Monaco - Juve
Cleveland - Raptors</t>
  </si>
  <si>
    <t>Dybala Schuss
1</t>
  </si>
  <si>
    <t>ja
125-103</t>
  </si>
  <si>
    <t>Celta Vigo - Manchester United</t>
  </si>
  <si>
    <t>United mehr Ball</t>
  </si>
  <si>
    <t>46%</t>
  </si>
  <si>
    <t>Bremen II - Halle</t>
  </si>
  <si>
    <t>Offenbach - Koblenz
Emmen - Utrecht II</t>
  </si>
  <si>
    <t>1 H2H
1</t>
  </si>
  <si>
    <r>
      <t xml:space="preserve">2-0
</t>
    </r>
    <r>
      <rPr>
        <b/>
        <sz val="10"/>
        <color rgb="FFFF0000"/>
        <rFont val="Arial"/>
        <family val="2"/>
      </rPr>
      <t>0-3</t>
    </r>
  </si>
  <si>
    <t>Aschaffenburg - Bamberg</t>
  </si>
  <si>
    <t>1 Asian -1</t>
  </si>
  <si>
    <t>Raptors - Cavaliers
Rockets - Spurs</t>
  </si>
  <si>
    <t>Irving over 5,5
2 +10,5</t>
  </si>
  <si>
    <r>
      <t xml:space="preserve">4
</t>
    </r>
    <r>
      <rPr>
        <b/>
        <sz val="10"/>
        <color rgb="FF00B050"/>
        <rFont val="Arial"/>
        <family val="2"/>
      </rPr>
      <t>92-103</t>
    </r>
  </si>
  <si>
    <t>2
Leonard over 42</t>
  </si>
  <si>
    <t>94-115
43</t>
  </si>
  <si>
    <t>Ingolstadt - Leverkusen</t>
  </si>
  <si>
    <t>Bayern - Darmstadt</t>
  </si>
  <si>
    <t>Darmstadt kein Tor</t>
  </si>
  <si>
    <t>Magdeburg - FSV Frankfurt
Lohfelden - Stadtallendorf</t>
  </si>
  <si>
    <t>1-1
2-1</t>
  </si>
  <si>
    <t>Siegen - Rödinghausen</t>
  </si>
  <si>
    <t>2 asian -0,75</t>
  </si>
  <si>
    <t>Portsmouth - Cheltenham
Slowakai - Italien</t>
  </si>
  <si>
    <r>
      <rPr>
        <b/>
        <sz val="10"/>
        <color rgb="FF00B050"/>
        <rFont val="Arial"/>
        <family val="2"/>
      </rPr>
      <t>2-0</t>
    </r>
    <r>
      <rPr>
        <b/>
        <sz val="10"/>
        <color rgb="FFFF0000"/>
        <rFont val="Arial"/>
        <family val="2"/>
      </rPr>
      <t xml:space="preserve">
3-2 n.V.</t>
    </r>
  </si>
  <si>
    <t>Polonia U19 - Legia U19</t>
  </si>
  <si>
    <t>SK - FaZe
Sydney - Melbourne</t>
  </si>
  <si>
    <t>4. Map 1
over 1,5</t>
  </si>
  <si>
    <t>16-11
1-1</t>
  </si>
  <si>
    <t>Sandhausen II - Bissingen
Siegburg - Bergisch 09</t>
  </si>
  <si>
    <r>
      <rPr>
        <b/>
        <sz val="10"/>
        <color rgb="FF00B050"/>
        <rFont val="Arial"/>
        <family val="2"/>
      </rPr>
      <t>0-3</t>
    </r>
    <r>
      <rPr>
        <b/>
        <sz val="10"/>
        <color rgb="FFFF0000"/>
        <rFont val="Arial"/>
        <family val="2"/>
      </rPr>
      <t xml:space="preserve">
0-0</t>
    </r>
  </si>
  <si>
    <t>Zenit - Grozny
Raptors - Cavaliers</t>
  </si>
  <si>
    <r>
      <rPr>
        <b/>
        <sz val="10"/>
        <color rgb="FFFF0000"/>
        <rFont val="Arial"/>
        <family val="2"/>
      </rPr>
      <t>0-1</t>
    </r>
    <r>
      <rPr>
        <b/>
        <sz val="10"/>
        <color rgb="FF00B050"/>
        <rFont val="Arial"/>
        <family val="2"/>
      </rPr>
      <t xml:space="preserve">
102-109</t>
    </r>
  </si>
  <si>
    <t>Zürich - Le Mont
Chelsea - Middlesborough</t>
  </si>
  <si>
    <t>over 2,5
over 2,5</t>
  </si>
  <si>
    <t>tipico</t>
  </si>
  <si>
    <t>5-1
3-0</t>
  </si>
  <si>
    <t>Lens - Straßburg</t>
  </si>
  <si>
    <t>X2</t>
  </si>
  <si>
    <t>Elfsborg - Malmö
Pisa - Cittadella</t>
  </si>
  <si>
    <t>goalgoal
under 2,5</t>
  </si>
  <si>
    <r>
      <t xml:space="preserve">1-1
</t>
    </r>
    <r>
      <rPr>
        <b/>
        <sz val="10"/>
        <color rgb="FFFF0000"/>
        <rFont val="Arial"/>
        <family val="2"/>
      </rPr>
      <t>1-4</t>
    </r>
  </si>
  <si>
    <t>fnatic - Kinguin</t>
  </si>
  <si>
    <t>esports</t>
  </si>
  <si>
    <t>1 -5,5</t>
  </si>
  <si>
    <t>16-10</t>
  </si>
  <si>
    <t>1 -4,5</t>
  </si>
  <si>
    <t>16-8</t>
  </si>
  <si>
    <t>Bonn - Bamberg
Celtics - Wizards</t>
  </si>
  <si>
    <t>2 -4,5
2 +10,5</t>
  </si>
  <si>
    <r>
      <t xml:space="preserve">71-87
</t>
    </r>
    <r>
      <rPr>
        <b/>
        <sz val="10"/>
        <color rgb="FFFF0000"/>
        <rFont val="Arial"/>
        <family val="2"/>
      </rPr>
      <t>123-101</t>
    </r>
  </si>
  <si>
    <t>Hammer - Rhynern</t>
  </si>
  <si>
    <t>over 1,5</t>
  </si>
  <si>
    <t>0-1</t>
  </si>
  <si>
    <t>Atletico - Real</t>
  </si>
  <si>
    <t>CL</t>
  </si>
  <si>
    <t>over 6,5 Gelbe</t>
  </si>
  <si>
    <t>6</t>
  </si>
  <si>
    <t>Celtics - Wizards</t>
  </si>
  <si>
    <t>Thomas 29,5</t>
  </si>
  <si>
    <t>19</t>
  </si>
  <si>
    <t>G2 - dignitas
Astralis - EnVyUs</t>
  </si>
  <si>
    <t>1 -4,5
1 -4,5</t>
  </si>
  <si>
    <r>
      <t xml:space="preserve">16-10
</t>
    </r>
    <r>
      <rPr>
        <b/>
        <sz val="10"/>
        <color rgb="FFFF0000"/>
        <rFont val="Arial"/>
        <family val="2"/>
      </rPr>
      <t>13-16</t>
    </r>
  </si>
  <si>
    <t>Schweden - Lettland
Kanada - Schweiz
Russland - Slowakai</t>
  </si>
  <si>
    <t>Eishockey</t>
  </si>
  <si>
    <t>1 HC
1
1</t>
  </si>
  <si>
    <r>
      <rPr>
        <b/>
        <sz val="10"/>
        <color rgb="FF00B050"/>
        <rFont val="Arial"/>
        <family val="2"/>
      </rPr>
      <t>2-0</t>
    </r>
    <r>
      <rPr>
        <b/>
        <sz val="10"/>
        <color rgb="FFFF0000"/>
        <rFont val="Arial"/>
        <family val="2"/>
      </rPr>
      <t xml:space="preserve">
2-3
</t>
    </r>
    <r>
      <rPr>
        <b/>
        <sz val="10"/>
        <color rgb="FF00B050"/>
        <rFont val="Arial"/>
        <family val="2"/>
      </rPr>
      <t>4-0</t>
    </r>
  </si>
  <si>
    <t>Lyon - Ajax</t>
  </si>
  <si>
    <t>over 4,5</t>
  </si>
  <si>
    <t>live</t>
  </si>
  <si>
    <t>3-1</t>
  </si>
  <si>
    <t>Baunatal - Vellmar</t>
  </si>
  <si>
    <t>Red Star - Sochaux</t>
  </si>
  <si>
    <t>over 2,5</t>
  </si>
  <si>
    <t>Schöneiche - Hertha 06</t>
  </si>
  <si>
    <t>Buchbach - 1860 II</t>
  </si>
  <si>
    <t>Schalding - Augsburg II</t>
  </si>
  <si>
    <t>4-4</t>
  </si>
  <si>
    <t>Elversberg - Nöttingen</t>
  </si>
  <si>
    <t>1 HC -1,75</t>
  </si>
  <si>
    <t>4-0</t>
  </si>
  <si>
    <t>Amberg - Wü Kickers II</t>
  </si>
  <si>
    <t>5-2</t>
  </si>
  <si>
    <t>Hankofen - Unterföhring</t>
  </si>
  <si>
    <t>2-0</t>
  </si>
  <si>
    <t>1 H2H</t>
  </si>
  <si>
    <t>1X</t>
  </si>
  <si>
    <t>Ismaning - Landsberg
Homburg - Pirmasens</t>
  </si>
  <si>
    <r>
      <rPr>
        <b/>
        <sz val="10"/>
        <color rgb="FF00B050"/>
        <rFont val="Arial"/>
        <family val="2"/>
      </rPr>
      <t>4-0</t>
    </r>
    <r>
      <rPr>
        <b/>
        <sz val="10"/>
        <color rgb="FFFF0000"/>
        <rFont val="Arial"/>
        <family val="2"/>
      </rPr>
      <t xml:space="preserve">
0-1</t>
    </r>
  </si>
  <si>
    <t>Würzburger FV - Aubstadt
Freiburg - Ingolstadt</t>
  </si>
  <si>
    <t>2
over 2 asian</t>
  </si>
  <si>
    <r>
      <t xml:space="preserve">1-3
</t>
    </r>
    <r>
      <rPr>
        <b/>
        <sz val="10"/>
        <color theme="1" tint="0.499984740745262"/>
        <rFont val="Arial"/>
        <family val="2"/>
      </rPr>
      <t>1-1</t>
    </r>
  </si>
  <si>
    <t>5er Kombi</t>
  </si>
  <si>
    <t>Kombi</t>
  </si>
  <si>
    <t>3/5</t>
  </si>
  <si>
    <t>Oberachern - Offenburg
Benevento - Frosinone</t>
  </si>
  <si>
    <t>over 2,5
X2</t>
  </si>
  <si>
    <r>
      <rPr>
        <b/>
        <sz val="10"/>
        <color rgb="FF00B050"/>
        <rFont val="Arial"/>
        <family val="2"/>
      </rPr>
      <t>3-0</t>
    </r>
    <r>
      <rPr>
        <b/>
        <sz val="10"/>
        <color rgb="FFFF0000"/>
        <rFont val="Arial"/>
        <family val="2"/>
      </rPr>
      <t xml:space="preserve">
2-1</t>
    </r>
  </si>
  <si>
    <t>Kickers - Trier
Homburg - Pirmasens
Buchbach - 1860 II</t>
  </si>
  <si>
    <t>over 2
over 2
over 1,5</t>
  </si>
  <si>
    <r>
      <rPr>
        <b/>
        <sz val="10"/>
        <color rgb="FF00B050"/>
        <rFont val="Arial"/>
        <family val="2"/>
      </rPr>
      <t>2-1</t>
    </r>
    <r>
      <rPr>
        <b/>
        <sz val="10"/>
        <color rgb="FFFF0000"/>
        <rFont val="Arial"/>
        <family val="2"/>
      </rPr>
      <t xml:space="preserve">
0-1
0-1</t>
    </r>
  </si>
  <si>
    <t>Schalke - Hamburg</t>
  </si>
  <si>
    <t>Brünninghausen - Rhynern</t>
  </si>
  <si>
    <t>Beckum - Hassel</t>
  </si>
  <si>
    <t>Bergheim - Siegburg</t>
  </si>
  <si>
    <t>0-2</t>
  </si>
  <si>
    <t>Heerenveen - Nijmengen
Hilden - Kapellen</t>
  </si>
  <si>
    <r>
      <rPr>
        <b/>
        <sz val="10"/>
        <color rgb="FFFF0000"/>
        <rFont val="Arial"/>
        <family val="2"/>
      </rPr>
      <t>0-2</t>
    </r>
    <r>
      <rPr>
        <b/>
        <sz val="10"/>
        <color rgb="FF00B050"/>
        <rFont val="Arial"/>
        <family val="2"/>
      </rPr>
      <t xml:space="preserve">
2-1</t>
    </r>
  </si>
  <si>
    <t>Vitesse - Roda</t>
  </si>
  <si>
    <t>2 H2H</t>
  </si>
  <si>
    <t>Twente - Groningen</t>
  </si>
  <si>
    <t>2-5</t>
  </si>
  <si>
    <t>Famalicao - Viseu</t>
  </si>
  <si>
    <t>2-1</t>
  </si>
  <si>
    <t>Eagles - Rotterdam
Bergisch - Freialdenhoven</t>
  </si>
  <si>
    <t>2
1</t>
  </si>
  <si>
    <r>
      <rPr>
        <b/>
        <sz val="10"/>
        <color rgb="FF00B050"/>
        <rFont val="Arial"/>
        <family val="2"/>
      </rPr>
      <t>1-3</t>
    </r>
    <r>
      <rPr>
        <b/>
        <sz val="10"/>
        <color rgb="FFFF0000"/>
        <rFont val="Arial"/>
        <family val="2"/>
      </rPr>
      <t xml:space="preserve">
1-2</t>
    </r>
  </si>
  <si>
    <t>Wright Sieger Gibraltar</t>
  </si>
  <si>
    <t>Darts</t>
  </si>
  <si>
    <t>no</t>
  </si>
  <si>
    <t>Athletico - Leganes
Etienne - Paris</t>
  </si>
  <si>
    <r>
      <t xml:space="preserve">1-1
</t>
    </r>
    <r>
      <rPr>
        <b/>
        <sz val="10"/>
        <color rgb="FF00B050"/>
        <rFont val="Arial"/>
        <family val="2"/>
      </rPr>
      <t>0-5</t>
    </r>
  </si>
  <si>
    <t>Schalke U19 - München U19</t>
  </si>
  <si>
    <t>over 5,5</t>
  </si>
  <si>
    <t>2-4</t>
  </si>
  <si>
    <t>Reading - Fulham</t>
  </si>
  <si>
    <t>Juve - Lazio
Monaco - Etienne</t>
  </si>
  <si>
    <t>gewinnt Pokal 1
1 asian -1,25</t>
  </si>
  <si>
    <t>2-0
2-0</t>
  </si>
  <si>
    <t>Melgar - River Plate</t>
  </si>
  <si>
    <t>2-3</t>
  </si>
  <si>
    <t>over 1,5 Teamtore</t>
  </si>
  <si>
    <t>Vigo - Real
Celtics - Cavaliers</t>
  </si>
  <si>
    <t>1-4
107-114</t>
  </si>
  <si>
    <t>Risikokombi</t>
  </si>
  <si>
    <t>5/7</t>
  </si>
  <si>
    <t>Vigo - Real
Celtics - Cavaliers
Monaco - Etienne
Juve - Lazio
Fenerbahce - Büyük
Zürich - Genf</t>
  </si>
  <si>
    <t>2 HZ
2
zuerst 7 Ecken 1
1 asian -1
over 2 asian
1 asian -1</t>
  </si>
  <si>
    <r>
      <t xml:space="preserve">0-1
107-114
10
2-0
2-2
</t>
    </r>
    <r>
      <rPr>
        <b/>
        <sz val="10"/>
        <color rgb="FFFF0000"/>
        <rFont val="Arial"/>
        <family val="2"/>
      </rPr>
      <t>1-1</t>
    </r>
  </si>
  <si>
    <t>Fognini - Zverev
USA - Finnland</t>
  </si>
  <si>
    <t>Tennis</t>
  </si>
  <si>
    <t>1 +1,5
1</t>
  </si>
  <si>
    <t>0-2
0-2</t>
  </si>
  <si>
    <t>Rheinbach - Herkenrath
Brescia - Trapani</t>
  </si>
  <si>
    <t>2/2
over 1,5</t>
  </si>
  <si>
    <t>1-5
2-0</t>
  </si>
  <si>
    <t>Russland - Tschechien
USA - Finnland</t>
  </si>
  <si>
    <t>1 inkl. OT
1 inkl. OT</t>
  </si>
  <si>
    <r>
      <rPr>
        <b/>
        <sz val="10"/>
        <color rgb="FF00B050"/>
        <rFont val="Arial"/>
        <family val="2"/>
      </rPr>
      <t>3-0</t>
    </r>
    <r>
      <rPr>
        <b/>
        <sz val="10"/>
        <color rgb="FFFF0000"/>
        <rFont val="Arial"/>
        <family val="2"/>
      </rPr>
      <t xml:space="preserve">
0-2</t>
    </r>
  </si>
  <si>
    <t>PENTA - BIG</t>
  </si>
  <si>
    <t>Leicester - Tottenham
Exeter - Carlisle</t>
  </si>
  <si>
    <t>Leicester Tor
GoalGoal</t>
  </si>
  <si>
    <r>
      <rPr>
        <b/>
        <sz val="10"/>
        <color rgb="FF00B050"/>
        <rFont val="Arial"/>
        <family val="2"/>
      </rPr>
      <t>1-6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2-2</t>
    </r>
  </si>
  <si>
    <t>Bernburg - Halberstadt
Auxerre - Red Star</t>
  </si>
  <si>
    <t>2
over 1,5</t>
  </si>
  <si>
    <r>
      <t xml:space="preserve">1-2
</t>
    </r>
    <r>
      <rPr>
        <b/>
        <sz val="10"/>
        <color rgb="FFFF0000"/>
        <rFont val="Arial"/>
        <family val="2"/>
      </rPr>
      <t>1-0</t>
    </r>
  </si>
  <si>
    <t>Straßburg - Peronnas
Sochaux - Troyes
Laval - Nimes</t>
  </si>
  <si>
    <t>2 +2,5
2 asian -1
2 asian -1</t>
  </si>
  <si>
    <r>
      <rPr>
        <b/>
        <sz val="10"/>
        <color rgb="FF00B050"/>
        <rFont val="Arial"/>
        <family val="2"/>
      </rPr>
      <t>2-1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theme="0" tint="-0.499984740745262"/>
        <rFont val="Arial"/>
        <family val="2"/>
      </rPr>
      <t>1-2
1-2</t>
    </r>
  </si>
  <si>
    <t>Sochaux - Troyes</t>
  </si>
  <si>
    <t>Münster - Regensburg
Zürich - Will</t>
  </si>
  <si>
    <t>beide treffen
1 Hc</t>
  </si>
  <si>
    <t>0-1
0-2</t>
  </si>
  <si>
    <t>Wismer - Rathenow
Lohfelden - Dreieich</t>
  </si>
  <si>
    <r>
      <rPr>
        <b/>
        <sz val="10"/>
        <color rgb="FF00B050"/>
        <rFont val="Arial"/>
        <family val="2"/>
      </rPr>
      <t>3-4</t>
    </r>
    <r>
      <rPr>
        <b/>
        <sz val="10"/>
        <color rgb="FFFF0000"/>
        <rFont val="Arial"/>
        <family val="2"/>
      </rPr>
      <t xml:space="preserve">
0-0</t>
    </r>
  </si>
  <si>
    <t>Vellmar - Fulda</t>
  </si>
  <si>
    <t>Hamburg - Wolfsburg</t>
  </si>
  <si>
    <t>über 4,5 Gelbe</t>
  </si>
  <si>
    <t>5</t>
  </si>
  <si>
    <t>Hof - Schalding
Hoffenheim - Augsburg</t>
  </si>
  <si>
    <r>
      <rPr>
        <b/>
        <sz val="10"/>
        <color rgb="FF00B050"/>
        <rFont val="Arial"/>
        <family val="2"/>
      </rPr>
      <t>0-1</t>
    </r>
    <r>
      <rPr>
        <b/>
        <sz val="10"/>
        <color rgb="FFFF0000"/>
        <rFont val="Arial"/>
        <family val="2"/>
      </rPr>
      <t xml:space="preserve">
0-0</t>
    </r>
  </si>
  <si>
    <t>Bayern - Freiburg
Dortmund - Augsburg</t>
  </si>
  <si>
    <t>1 + Lewa
1 + Auba</t>
  </si>
  <si>
    <r>
      <rPr>
        <b/>
        <sz val="10"/>
        <color rgb="FF00B050"/>
        <rFont val="Arial"/>
        <family val="2"/>
      </rPr>
      <t>4-1</t>
    </r>
    <r>
      <rPr>
        <b/>
        <sz val="10"/>
        <color rgb="FFFF0000"/>
        <rFont val="Arial"/>
        <family val="2"/>
      </rPr>
      <t xml:space="preserve"> nein
</t>
    </r>
    <r>
      <rPr>
        <b/>
        <sz val="10"/>
        <color rgb="FF00B050"/>
        <rFont val="Arial"/>
        <family val="2"/>
      </rPr>
      <t>4-3 ja</t>
    </r>
  </si>
  <si>
    <t>3er Kombi</t>
  </si>
  <si>
    <t>1/3</t>
  </si>
  <si>
    <t>Schalke II - Dortmund II
Trier - Mannheim
Bonn - Viktoria Köln
Garching - Burghausen
Aschaffenburg - Großbardorf</t>
  </si>
  <si>
    <t>2
2
2
1 asian -1
1</t>
  </si>
  <si>
    <r>
      <rPr>
        <b/>
        <sz val="10"/>
        <color rgb="FF00B050"/>
        <rFont val="Arial"/>
        <family val="2"/>
      </rPr>
      <t>0-1
0-1</t>
    </r>
    <r>
      <rPr>
        <b/>
        <sz val="10"/>
        <color rgb="FFFF0000"/>
        <rFont val="Arial"/>
        <family val="2"/>
      </rPr>
      <t xml:space="preserve">
2-0
</t>
    </r>
    <r>
      <rPr>
        <b/>
        <sz val="10"/>
        <color rgb="FF00B050"/>
        <rFont val="Arial"/>
        <family val="2"/>
      </rPr>
      <t>4-0
1-0</t>
    </r>
  </si>
  <si>
    <t>Schalke II - Dortmund II</t>
  </si>
  <si>
    <t>Papa Gelb</t>
  </si>
  <si>
    <t>Gustavo Gelb</t>
  </si>
  <si>
    <t>Marseille - Bastia
Lorient - Bordeaux</t>
  </si>
  <si>
    <t>over 0,5
over 1,5</t>
  </si>
  <si>
    <t>1-0
1-1</t>
  </si>
  <si>
    <t>Baumberg - Kray
Hilden - Ratingen</t>
  </si>
  <si>
    <r>
      <rPr>
        <b/>
        <sz val="10"/>
        <color rgb="FF00B050"/>
        <rFont val="Arial"/>
        <family val="2"/>
      </rPr>
      <t>4-4</t>
    </r>
    <r>
      <rPr>
        <b/>
        <sz val="10"/>
        <color rgb="FFFF0000"/>
        <rFont val="Arial"/>
        <family val="2"/>
      </rPr>
      <t xml:space="preserve">
0-2</t>
    </r>
  </si>
  <si>
    <t xml:space="preserve">SW Essen - Kapellen </t>
  </si>
  <si>
    <t>6-2</t>
  </si>
  <si>
    <t>Bocholt - Hönnepel</t>
  </si>
  <si>
    <t>Düsseldorf - Aue</t>
  </si>
  <si>
    <t>under 2 asian</t>
  </si>
  <si>
    <t>Kaiserslautern - Nürnberg</t>
  </si>
  <si>
    <t>Windeck - Bergisch Gladbach
Braunschweig - Karlsruhe</t>
  </si>
  <si>
    <t>2 HC -1
1</t>
  </si>
  <si>
    <r>
      <t xml:space="preserve">2-1
</t>
    </r>
    <r>
      <rPr>
        <b/>
        <sz val="10"/>
        <color rgb="FF00B050"/>
        <rFont val="Arial"/>
        <family val="2"/>
      </rPr>
      <t>2-1</t>
    </r>
  </si>
  <si>
    <t>Hertha 06 - Altglienicke</t>
  </si>
  <si>
    <t>2 HC -1</t>
  </si>
  <si>
    <t>0-5</t>
  </si>
  <si>
    <t>2 HC -2</t>
  </si>
  <si>
    <t>Herkenrath - Alfter
Northeim - Osnabrück II
Lazio - Inter</t>
  </si>
  <si>
    <t>1
1
X2</t>
  </si>
  <si>
    <t>Dresden - Bielefeld</t>
  </si>
  <si>
    <t>Atletico - Bilbao</t>
  </si>
  <si>
    <t>4. Tor Atletico</t>
  </si>
  <si>
    <t>Viseu - Piedade</t>
  </si>
  <si>
    <t>2-2</t>
  </si>
  <si>
    <r>
      <t xml:space="preserve">0-0
</t>
    </r>
    <r>
      <rPr>
        <b/>
        <sz val="10"/>
        <color rgb="FF00B050"/>
        <rFont val="Arial"/>
        <family val="2"/>
      </rPr>
      <t>3-1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1-3</t>
    </r>
  </si>
  <si>
    <t>Dortmund U19 - Bayern U19</t>
  </si>
  <si>
    <t>Cavaliers - Celtics</t>
  </si>
  <si>
    <t>1 -10 Hz</t>
  </si>
  <si>
    <t>47-57</t>
  </si>
  <si>
    <t>Lok Leipzig - Chemnitz</t>
  </si>
  <si>
    <t>1-2</t>
  </si>
  <si>
    <t>Völklingen - Bissingen</t>
  </si>
  <si>
    <t>Wolfsburg - Braunschweig
Basel - Sion</t>
  </si>
  <si>
    <t>1
1 Pokal</t>
  </si>
  <si>
    <t>1-0
3-0</t>
  </si>
  <si>
    <t>Heidelberg - Nöttingen
Worms - Morlautern</t>
  </si>
  <si>
    <r>
      <rPr>
        <b/>
        <sz val="10"/>
        <color rgb="FF00B050"/>
        <rFont val="Arial"/>
        <family val="2"/>
      </rPr>
      <t>0-4</t>
    </r>
    <r>
      <rPr>
        <b/>
        <sz val="10"/>
        <color rgb="FFFF0000"/>
        <rFont val="Arial"/>
        <family val="2"/>
      </rPr>
      <t xml:space="preserve">
1-2</t>
    </r>
  </si>
  <si>
    <t>Wehen - Hadamar</t>
  </si>
  <si>
    <t>1 asian -2</t>
  </si>
  <si>
    <t>Norderstedt - Halstenbeck</t>
  </si>
  <si>
    <t>Leher - Bremer SV</t>
  </si>
  <si>
    <t>2 HC</t>
  </si>
  <si>
    <t>Kitschee - Tottenham</t>
  </si>
  <si>
    <t>Freundschaftsspiel</t>
  </si>
  <si>
    <t>2 asian -1,25 HZ</t>
  </si>
  <si>
    <t>over 3,5</t>
  </si>
  <si>
    <t>1-4</t>
  </si>
  <si>
    <t>Hennef - Rheinbach</t>
  </si>
  <si>
    <t>1 HC -1</t>
  </si>
  <si>
    <t>5-1</t>
  </si>
  <si>
    <t>Frankfurt - Dortmund</t>
  </si>
  <si>
    <t>over 4 Gelbe</t>
  </si>
  <si>
    <t>Barca - Alaves
Paris - Angers</t>
  </si>
  <si>
    <t>1 HC -1
1 HC -1</t>
  </si>
  <si>
    <r>
      <rPr>
        <b/>
        <sz val="10"/>
        <color rgb="FF00B050"/>
        <rFont val="Arial"/>
        <family val="2"/>
      </rPr>
      <t>3-1</t>
    </r>
    <r>
      <rPr>
        <b/>
        <sz val="10"/>
        <color rgb="FFFF0000"/>
        <rFont val="Arial"/>
        <family val="2"/>
      </rPr>
      <t xml:space="preserve">
1-0</t>
    </r>
  </si>
  <si>
    <t>Sand F - Wolfsburg F
Celtic - Aberdeen</t>
  </si>
  <si>
    <t>1-2
2-1</t>
  </si>
  <si>
    <t>Portugal U20 - Iran U20
Barca - Alaves</t>
  </si>
  <si>
    <t>1 asian -1
1</t>
  </si>
  <si>
    <r>
      <rPr>
        <b/>
        <sz val="10"/>
        <color theme="1" tint="0.34998626667073579"/>
        <rFont val="Arial"/>
        <family val="2"/>
      </rPr>
      <t>2-1</t>
    </r>
    <r>
      <rPr>
        <b/>
        <sz val="10"/>
        <color rgb="FFFF0000"/>
        <rFont val="Arial"/>
        <family val="2"/>
      </rPr>
      <t xml:space="preserve">
</t>
    </r>
    <r>
      <rPr>
        <b/>
        <sz val="10"/>
        <color rgb="FF00B050"/>
        <rFont val="Arial"/>
        <family val="2"/>
      </rPr>
      <t>3-1</t>
    </r>
  </si>
  <si>
    <t>Portugal U20 - Iran U20</t>
  </si>
  <si>
    <t>race to 9 Ecken</t>
  </si>
  <si>
    <t>Rathenow - Hertha 06
Altglienicke - Schöneiche</t>
  </si>
  <si>
    <t>1/1
1/1</t>
  </si>
  <si>
    <t>1-0/3-1
2-0/4-1</t>
  </si>
  <si>
    <t>Rathenow - Hertha 06</t>
  </si>
  <si>
    <t>1 asian -3</t>
  </si>
  <si>
    <t>Altglienicke - Schöneiche</t>
  </si>
  <si>
    <t>4-1</t>
  </si>
  <si>
    <t>2/5</t>
  </si>
  <si>
    <t>Beckum - Gütersloh</t>
  </si>
  <si>
    <t>3-2</t>
  </si>
  <si>
    <t>Wesseling - Herkenrath</t>
  </si>
  <si>
    <t>Roda - Maastricht</t>
  </si>
  <si>
    <t>2. Tor 1</t>
  </si>
  <si>
    <t>Hamilton - Dundee</t>
  </si>
  <si>
    <t>Blackpool - Exeter</t>
  </si>
  <si>
    <t>NEC - Breda
Benfica - Guimares</t>
  </si>
  <si>
    <t>Ecken</t>
  </si>
  <si>
    <t>zuerst 9 E
1</t>
  </si>
  <si>
    <r>
      <t xml:space="preserve">6
</t>
    </r>
    <r>
      <rPr>
        <b/>
        <sz val="10"/>
        <color rgb="FF00B050"/>
        <rFont val="Arial"/>
        <family val="2"/>
      </rPr>
      <t>2-1</t>
    </r>
  </si>
  <si>
    <t>M Zverev - Napolitano</t>
  </si>
  <si>
    <t>4. Satz 2</t>
  </si>
  <si>
    <t>2-6</t>
  </si>
  <si>
    <t>Japan U19 - Cuba U20</t>
  </si>
  <si>
    <t>1 asian -1</t>
  </si>
  <si>
    <t>Barthel - Pironkowa</t>
  </si>
  <si>
    <t>over 18,5</t>
  </si>
  <si>
    <t>0-6/4-6</t>
  </si>
  <si>
    <t>Kohlschreiber - Kyrgios
Querrey - Chung</t>
  </si>
  <si>
    <t>over 3,5 Sätze
over 3,5 Sätze</t>
  </si>
  <si>
    <r>
      <t xml:space="preserve">0-3
</t>
    </r>
    <r>
      <rPr>
        <b/>
        <sz val="10"/>
        <color rgb="FF00B050"/>
        <rFont val="Arial"/>
        <family val="2"/>
      </rPr>
      <t>1-1</t>
    </r>
  </si>
  <si>
    <t>Escobedo - Istomin
Chardy - Albot</t>
  </si>
  <si>
    <t>over 3,5
1 HC -1,5</t>
  </si>
  <si>
    <r>
      <t xml:space="preserve">0-3
</t>
    </r>
    <r>
      <rPr>
        <b/>
        <sz val="10"/>
        <color rgb="FF00B050"/>
        <rFont val="Arial"/>
        <family val="2"/>
      </rPr>
      <t>3-0</t>
    </r>
  </si>
  <si>
    <t>Isner - Thompson
Baghdatis - Almagro</t>
  </si>
  <si>
    <t>Tiebreak ja
2</t>
  </si>
  <si>
    <t>ja
1-3</t>
  </si>
  <si>
    <t>Brown - Monfils</t>
  </si>
  <si>
    <t>over 3,5 Sätze</t>
  </si>
  <si>
    <t>0-3</t>
  </si>
  <si>
    <t>1860 - Regensburg</t>
  </si>
  <si>
    <t>over 4,5 Gelbe</t>
  </si>
  <si>
    <t>4</t>
  </si>
  <si>
    <t>Lippstadt U19 - Schalke U19</t>
  </si>
  <si>
    <t>6. Tor Schalke</t>
  </si>
  <si>
    <t>Meppen - Mannheim
Puoille - Bellucci</t>
  </si>
  <si>
    <t>Fussball/Tennis</t>
  </si>
  <si>
    <t>over 1,5
2 +2,5</t>
  </si>
  <si>
    <t>0-0
3-0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</si>
</sst>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theme="1" tint="0.499984740745262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 tint="0.3499862666707357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rgb="FFFAC08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0" fillId="0" borderId="0" xfId="0" applyNumberFormat="1"/>
    <xf numFmtId="49" fontId="4" fillId="2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0" fontId="2" fillId="4" borderId="5" xfId="0" quotePrefix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/>
    <xf numFmtId="0" fontId="2" fillId="4" borderId="5" xfId="0" applyFont="1" applyFill="1" applyBorder="1"/>
    <xf numFmtId="0" fontId="2" fillId="3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5" borderId="0" xfId="0" applyFill="1"/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9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10" fontId="2" fillId="2" borderId="11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10" fontId="2" fillId="2" borderId="12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0" fontId="2" fillId="2" borderId="13" xfId="0" applyNumberFormat="1" applyFont="1" applyFill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3D69B"/>
      <rgbColor rgb="00FF99CC"/>
      <rgbColor rgb="00CC99FF"/>
      <rgbColor rgb="00FAC08F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Statistik Mai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yVal>
            <c:numRef>
              <c:f>Mai!$Q$2:$Q$139</c:f>
              <c:numCache>
                <c:formatCode>General</c:formatCode>
                <c:ptCount val="138"/>
                <c:pt idx="0">
                  <c:v>0</c:v>
                </c:pt>
                <c:pt idx="1">
                  <c:v>1.762</c:v>
                </c:pt>
                <c:pt idx="2">
                  <c:v>0.76200000000000001</c:v>
                </c:pt>
                <c:pt idx="3">
                  <c:v>-1.238</c:v>
                </c:pt>
                <c:pt idx="4">
                  <c:v>-3.238</c:v>
                </c:pt>
                <c:pt idx="5">
                  <c:v>-0.75300000000000056</c:v>
                </c:pt>
                <c:pt idx="6">
                  <c:v>-2.2530000000000006</c:v>
                </c:pt>
                <c:pt idx="7">
                  <c:v>-0.4885000000000006</c:v>
                </c:pt>
                <c:pt idx="8">
                  <c:v>-0.4885000000000006</c:v>
                </c:pt>
                <c:pt idx="9">
                  <c:v>1.3864999999999994</c:v>
                </c:pt>
                <c:pt idx="10">
                  <c:v>0.3864999999999994</c:v>
                </c:pt>
                <c:pt idx="11">
                  <c:v>-2.1135000000000006</c:v>
                </c:pt>
                <c:pt idx="12">
                  <c:v>-4.1135000000000002</c:v>
                </c:pt>
                <c:pt idx="13">
                  <c:v>-5.1135000000000002</c:v>
                </c:pt>
                <c:pt idx="14">
                  <c:v>-3.9665000000000004</c:v>
                </c:pt>
                <c:pt idx="15">
                  <c:v>-4.9664999999999999</c:v>
                </c:pt>
                <c:pt idx="16">
                  <c:v>-5.9664999999999999</c:v>
                </c:pt>
                <c:pt idx="17">
                  <c:v>-3.2164999999999999</c:v>
                </c:pt>
                <c:pt idx="18">
                  <c:v>-2.0164999999999997</c:v>
                </c:pt>
                <c:pt idx="19">
                  <c:v>-3.0164999999999997</c:v>
                </c:pt>
                <c:pt idx="20">
                  <c:v>-2.1564999999999994</c:v>
                </c:pt>
                <c:pt idx="21">
                  <c:v>-1.3884999999999994</c:v>
                </c:pt>
                <c:pt idx="22">
                  <c:v>-3.3884999999999996</c:v>
                </c:pt>
                <c:pt idx="23">
                  <c:v>-4.3884999999999996</c:v>
                </c:pt>
                <c:pt idx="24">
                  <c:v>-6.3884999999999996</c:v>
                </c:pt>
                <c:pt idx="25">
                  <c:v>-7.8884999999999996</c:v>
                </c:pt>
                <c:pt idx="26">
                  <c:v>-8.8885000000000005</c:v>
                </c:pt>
                <c:pt idx="27">
                  <c:v>-10.888500000000001</c:v>
                </c:pt>
                <c:pt idx="28">
                  <c:v>-12.388500000000001</c:v>
                </c:pt>
                <c:pt idx="29">
                  <c:v>-14.388500000000001</c:v>
                </c:pt>
                <c:pt idx="30">
                  <c:v>-16.388500000000001</c:v>
                </c:pt>
                <c:pt idx="31">
                  <c:v>-17.888500000000001</c:v>
                </c:pt>
                <c:pt idx="32">
                  <c:v>-19.388500000000001</c:v>
                </c:pt>
                <c:pt idx="33">
                  <c:v>-20.888500000000001</c:v>
                </c:pt>
                <c:pt idx="34">
                  <c:v>-17.263500000000001</c:v>
                </c:pt>
                <c:pt idx="35">
                  <c:v>-14.8635</c:v>
                </c:pt>
                <c:pt idx="36">
                  <c:v>-12.188500000000001</c:v>
                </c:pt>
                <c:pt idx="37">
                  <c:v>-7.8685000000000018</c:v>
                </c:pt>
                <c:pt idx="38">
                  <c:v>-5.0222500000000023</c:v>
                </c:pt>
                <c:pt idx="39">
                  <c:v>-6.0222500000000023</c:v>
                </c:pt>
                <c:pt idx="40">
                  <c:v>-5.2722500000000023</c:v>
                </c:pt>
                <c:pt idx="41">
                  <c:v>-5.7722500000000023</c:v>
                </c:pt>
                <c:pt idx="42">
                  <c:v>-7.2722500000000023</c:v>
                </c:pt>
                <c:pt idx="43">
                  <c:v>-9.2722500000000032</c:v>
                </c:pt>
                <c:pt idx="44">
                  <c:v>-7.1847500000000029</c:v>
                </c:pt>
                <c:pt idx="45">
                  <c:v>-8.6847500000000029</c:v>
                </c:pt>
                <c:pt idx="46">
                  <c:v>-5.5047500000000031</c:v>
                </c:pt>
                <c:pt idx="47">
                  <c:v>-7.0047500000000031</c:v>
                </c:pt>
                <c:pt idx="48">
                  <c:v>-8.5047500000000031</c:v>
                </c:pt>
                <c:pt idx="49">
                  <c:v>-9.5047500000000031</c:v>
                </c:pt>
                <c:pt idx="50">
                  <c:v>-10.504750000000003</c:v>
                </c:pt>
                <c:pt idx="51">
                  <c:v>-11.504750000000003</c:v>
                </c:pt>
                <c:pt idx="52">
                  <c:v>-12.004750000000003</c:v>
                </c:pt>
                <c:pt idx="53">
                  <c:v>-13.004750000000003</c:v>
                </c:pt>
                <c:pt idx="54">
                  <c:v>-14.504750000000003</c:v>
                </c:pt>
                <c:pt idx="55">
                  <c:v>-16.004750000000001</c:v>
                </c:pt>
                <c:pt idx="56">
                  <c:v>-15.009750000000002</c:v>
                </c:pt>
                <c:pt idx="57">
                  <c:v>-15.509750000000002</c:v>
                </c:pt>
                <c:pt idx="58">
                  <c:v>-16.509750000000004</c:v>
                </c:pt>
                <c:pt idx="59">
                  <c:v>-11.914750000000005</c:v>
                </c:pt>
                <c:pt idx="60">
                  <c:v>-13.414750000000005</c:v>
                </c:pt>
                <c:pt idx="61">
                  <c:v>-11.044750000000004</c:v>
                </c:pt>
                <c:pt idx="62">
                  <c:v>-8.7172500000000035</c:v>
                </c:pt>
                <c:pt idx="63">
                  <c:v>-9.2172500000000035</c:v>
                </c:pt>
                <c:pt idx="64">
                  <c:v>-9.7172500000000035</c:v>
                </c:pt>
                <c:pt idx="65">
                  <c:v>-10.717250000000003</c:v>
                </c:pt>
                <c:pt idx="66">
                  <c:v>-8.4872500000000031</c:v>
                </c:pt>
                <c:pt idx="67">
                  <c:v>-11.487250000000003</c:v>
                </c:pt>
                <c:pt idx="68">
                  <c:v>-10.147250000000003</c:v>
                </c:pt>
                <c:pt idx="69">
                  <c:v>-9.1222500000000029</c:v>
                </c:pt>
                <c:pt idx="70">
                  <c:v>-11.122250000000003</c:v>
                </c:pt>
                <c:pt idx="71">
                  <c:v>-10.554750000000002</c:v>
                </c:pt>
                <c:pt idx="72">
                  <c:v>-9.1347500000000021</c:v>
                </c:pt>
                <c:pt idx="73">
                  <c:v>-8.162250000000002</c:v>
                </c:pt>
                <c:pt idx="74">
                  <c:v>-9.162250000000002</c:v>
                </c:pt>
                <c:pt idx="75">
                  <c:v>-10.162250000000002</c:v>
                </c:pt>
                <c:pt idx="76">
                  <c:v>-9.1102500000000024</c:v>
                </c:pt>
                <c:pt idx="77">
                  <c:v>-6.3102500000000026</c:v>
                </c:pt>
                <c:pt idx="78">
                  <c:v>-10.310250000000003</c:v>
                </c:pt>
                <c:pt idx="79">
                  <c:v>-12.310250000000003</c:v>
                </c:pt>
                <c:pt idx="80">
                  <c:v>-13.310250000000003</c:v>
                </c:pt>
                <c:pt idx="81">
                  <c:v>-13.810250000000003</c:v>
                </c:pt>
                <c:pt idx="82">
                  <c:v>-12.104000000000003</c:v>
                </c:pt>
                <c:pt idx="83">
                  <c:v>-10.704000000000002</c:v>
                </c:pt>
                <c:pt idx="84">
                  <c:v>-11.704000000000002</c:v>
                </c:pt>
                <c:pt idx="85">
                  <c:v>-9.828000000000003</c:v>
                </c:pt>
                <c:pt idx="86">
                  <c:v>-11.328000000000003</c:v>
                </c:pt>
                <c:pt idx="87">
                  <c:v>-12.328000000000003</c:v>
                </c:pt>
                <c:pt idx="88">
                  <c:v>-12.828000000000003</c:v>
                </c:pt>
                <c:pt idx="89">
                  <c:v>-10.668000000000003</c:v>
                </c:pt>
                <c:pt idx="90">
                  <c:v>-11.168000000000003</c:v>
                </c:pt>
                <c:pt idx="91">
                  <c:v>-13.168000000000003</c:v>
                </c:pt>
                <c:pt idx="92">
                  <c:v>-8.5555000000000039</c:v>
                </c:pt>
                <c:pt idx="93">
                  <c:v>-6.5215000000000041</c:v>
                </c:pt>
                <c:pt idx="94">
                  <c:v>-7.0215000000000041</c:v>
                </c:pt>
                <c:pt idx="95">
                  <c:v>-8.5215000000000032</c:v>
                </c:pt>
                <c:pt idx="96">
                  <c:v>-5.009000000000003</c:v>
                </c:pt>
                <c:pt idx="97">
                  <c:v>-7.009000000000003</c:v>
                </c:pt>
                <c:pt idx="98">
                  <c:v>-10.509000000000004</c:v>
                </c:pt>
                <c:pt idx="99">
                  <c:v>-12.509000000000004</c:v>
                </c:pt>
                <c:pt idx="100">
                  <c:v>-10.671500000000004</c:v>
                </c:pt>
                <c:pt idx="101">
                  <c:v>-12.671500000000004</c:v>
                </c:pt>
                <c:pt idx="102">
                  <c:v>-8.6360000000000028</c:v>
                </c:pt>
                <c:pt idx="103">
                  <c:v>-13.636000000000003</c:v>
                </c:pt>
                <c:pt idx="104">
                  <c:v>-16.636000000000003</c:v>
                </c:pt>
                <c:pt idx="105">
                  <c:v>-13.309000000000003</c:v>
                </c:pt>
                <c:pt idx="106">
                  <c:v>-18.309000000000005</c:v>
                </c:pt>
                <c:pt idx="107">
                  <c:v>-23.309000000000005</c:v>
                </c:pt>
                <c:pt idx="108">
                  <c:v>-20.469000000000005</c:v>
                </c:pt>
                <c:pt idx="109">
                  <c:v>-18.669000000000004</c:v>
                </c:pt>
                <c:pt idx="110">
                  <c:v>-12.967500000000005</c:v>
                </c:pt>
                <c:pt idx="111">
                  <c:v>-10.127500000000005</c:v>
                </c:pt>
                <c:pt idx="112">
                  <c:v>-16.127500000000005</c:v>
                </c:pt>
                <c:pt idx="113">
                  <c:v>-12.797500000000005</c:v>
                </c:pt>
                <c:pt idx="114">
                  <c:v>-12.527500000000005</c:v>
                </c:pt>
                <c:pt idx="115">
                  <c:v>-13.527500000000005</c:v>
                </c:pt>
                <c:pt idx="116">
                  <c:v>-9.9095000000000049</c:v>
                </c:pt>
                <c:pt idx="117">
                  <c:v>-16.909500000000005</c:v>
                </c:pt>
                <c:pt idx="118">
                  <c:v>-12.649500000000005</c:v>
                </c:pt>
                <c:pt idx="119">
                  <c:v>-13.649500000000005</c:v>
                </c:pt>
                <c:pt idx="120">
                  <c:v>-11.609500000000004</c:v>
                </c:pt>
                <c:pt idx="121">
                  <c:v>-8.4895000000000032</c:v>
                </c:pt>
                <c:pt idx="122">
                  <c:v>-9.4895000000000032</c:v>
                </c:pt>
                <c:pt idx="123">
                  <c:v>-10.489500000000003</c:v>
                </c:pt>
                <c:pt idx="124">
                  <c:v>-11.489500000000003</c:v>
                </c:pt>
                <c:pt idx="125">
                  <c:v>-13.989500000000003</c:v>
                </c:pt>
                <c:pt idx="126">
                  <c:v>-12.664500000000004</c:v>
                </c:pt>
                <c:pt idx="127">
                  <c:v>-11.187500000000004</c:v>
                </c:pt>
                <c:pt idx="128">
                  <c:v>-13.187500000000004</c:v>
                </c:pt>
                <c:pt idx="129">
                  <c:v>-15.187500000000004</c:v>
                </c:pt>
                <c:pt idx="130">
                  <c:v>-18.187500000000004</c:v>
                </c:pt>
                <c:pt idx="131">
                  <c:v>-21.187500000000004</c:v>
                </c:pt>
                <c:pt idx="132">
                  <c:v>-19.577500000000004</c:v>
                </c:pt>
                <c:pt idx="133">
                  <c:v>-21.577500000000004</c:v>
                </c:pt>
                <c:pt idx="134">
                  <c:v>-22.077500000000004</c:v>
                </c:pt>
                <c:pt idx="135">
                  <c:v>-27.077500000000004</c:v>
                </c:pt>
                <c:pt idx="136">
                  <c:v>-30.077500000000004</c:v>
                </c:pt>
                <c:pt idx="137">
                  <c:v>-32.077500000000001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6C-4013-9870-B311F7968B7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419924360"/>
        <c:axId val="419923704"/>
      </c:scatterChart>
      <c:valAx>
        <c:axId val="419924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Anzahl der Tipps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3704"/>
        <c:crosses val="autoZero"/>
        <c:crossBetween val="midCat"/>
      </c:valAx>
      <c:valAx>
        <c:axId val="41992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Einheiten Gewinn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9924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885825</xdr:colOff>
      <xdr:row>139</xdr:row>
      <xdr:rowOff>161925</xdr:rowOff>
    </xdr:from>
    <xdr:to>
      <xdr:col>13</xdr:col>
      <xdr:colOff>238125</xdr:colOff>
      <xdr:row>157</xdr:row>
      <xdr:rowOff>38101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9444450-1F1E-401A-9F9B-9FF37709F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139"/>
  <sheetViews>
    <sheetView tabSelected="1" topLeftCell="A130" zoomScaleNormal="100" workbookViewId="0">
      <selection activeCell="J121" sqref="J121"/>
    </sheetView>
  </sheetViews>
  <sheetFormatPr baseColWidth="10" defaultColWidth="11.5703125" defaultRowHeight="15" x14ac:dyDescent="0.25"/>
  <cols>
    <col min="1" max="1" width="9.140625" style="1" customWidth="1"/>
    <col min="2" max="2" width="10.140625" style="1" customWidth="1"/>
    <col min="3" max="3" width="31.5703125" style="1" customWidth="1"/>
    <col min="4" max="4" width="18.42578125" style="1" customWidth="1"/>
    <col min="5" max="5" width="6.42578125" style="1" customWidth="1"/>
    <col min="6" max="6" width="19" style="1" customWidth="1"/>
    <col min="7" max="8" width="9.28515625" style="1" customWidth="1"/>
    <col min="9" max="10" width="9.140625" style="1" customWidth="1"/>
    <col min="11" max="244" width="9.140625" style="2" customWidth="1"/>
  </cols>
  <sheetData>
    <row r="1" spans="1:244" s="26" customFormat="1" ht="12.75" x14ac:dyDescent="0.2">
      <c r="A1" s="16" t="s">
        <v>0</v>
      </c>
      <c r="B1" s="16" t="s">
        <v>1</v>
      </c>
      <c r="C1" s="16" t="s">
        <v>2</v>
      </c>
      <c r="D1" s="16" t="s">
        <v>3</v>
      </c>
      <c r="E1" s="16" t="s">
        <v>21</v>
      </c>
      <c r="F1" s="16" t="s">
        <v>4</v>
      </c>
      <c r="G1" s="16" t="s">
        <v>24</v>
      </c>
      <c r="H1" s="16" t="s">
        <v>5</v>
      </c>
      <c r="I1" s="16"/>
      <c r="J1" s="17" t="s">
        <v>6</v>
      </c>
      <c r="K1" s="17" t="s">
        <v>18</v>
      </c>
      <c r="L1" s="16" t="s">
        <v>7</v>
      </c>
      <c r="M1" s="16" t="s">
        <v>22</v>
      </c>
      <c r="N1" s="16" t="s">
        <v>8</v>
      </c>
      <c r="O1" s="16" t="s">
        <v>9</v>
      </c>
      <c r="P1" s="16" t="s">
        <v>19</v>
      </c>
      <c r="Q1" s="31" t="s">
        <v>10</v>
      </c>
      <c r="R1" s="32" t="s">
        <v>11</v>
      </c>
      <c r="S1" s="33" t="s">
        <v>12</v>
      </c>
      <c r="T1" s="21" t="s">
        <v>13</v>
      </c>
      <c r="U1" s="22" t="s">
        <v>20</v>
      </c>
      <c r="V1" s="23" t="s">
        <v>21</v>
      </c>
    </row>
    <row r="2" spans="1:244" s="26" customFormat="1" ht="12.75" x14ac:dyDescent="0.2">
      <c r="A2" s="16"/>
      <c r="B2" s="16"/>
      <c r="C2" s="16"/>
      <c r="D2" s="16"/>
      <c r="E2" s="16"/>
      <c r="F2" s="16"/>
      <c r="G2" s="16"/>
      <c r="H2" s="16"/>
      <c r="I2" s="16"/>
      <c r="J2" s="17"/>
      <c r="K2" s="17"/>
      <c r="L2" s="16"/>
      <c r="M2" s="16"/>
      <c r="N2" s="16"/>
      <c r="O2" s="16"/>
      <c r="P2" s="16"/>
      <c r="Q2" s="18">
        <v>0</v>
      </c>
      <c r="R2" s="19"/>
      <c r="S2" s="20"/>
      <c r="T2" s="21"/>
      <c r="U2" s="30"/>
      <c r="V2" s="30"/>
    </row>
    <row r="3" spans="1:244" ht="27.75" customHeight="1" x14ac:dyDescent="0.2">
      <c r="A3" s="3">
        <v>1</v>
      </c>
      <c r="B3" s="4">
        <v>42858</v>
      </c>
      <c r="C3" s="3" t="s">
        <v>44</v>
      </c>
      <c r="D3" s="3" t="s">
        <v>33</v>
      </c>
      <c r="E3" s="3">
        <v>2</v>
      </c>
      <c r="F3" s="3" t="s">
        <v>45</v>
      </c>
      <c r="G3" s="3" t="s">
        <v>26</v>
      </c>
      <c r="H3" s="3" t="s">
        <v>27</v>
      </c>
      <c r="I3" s="3" t="s">
        <v>14</v>
      </c>
      <c r="J3" s="15" t="s">
        <v>46</v>
      </c>
      <c r="K3" s="6" t="s">
        <v>17</v>
      </c>
      <c r="L3" s="8">
        <v>1.98</v>
      </c>
      <c r="M3" s="8">
        <v>2</v>
      </c>
      <c r="N3" s="9" t="s">
        <v>23</v>
      </c>
      <c r="O3" s="8">
        <f>M3</f>
        <v>2</v>
      </c>
      <c r="P3" s="27">
        <f t="shared" ref="P3:P66" si="0">IF(AND(K3="1",N3="ja"),(M3*L3*0.95)-M3,IF(AND(K3="1",N3="nein"),M3*L3-M3,-M3))</f>
        <v>1.762</v>
      </c>
      <c r="Q3" s="10">
        <f>P3</f>
        <v>1.762</v>
      </c>
      <c r="R3" s="11">
        <f t="shared" ref="R3:R66" si="1">O3+Q3</f>
        <v>3.762</v>
      </c>
      <c r="S3" s="12">
        <f t="shared" ref="S3:S66" si="2">U3/V3</f>
        <v>1</v>
      </c>
      <c r="T3" s="13">
        <f t="shared" ref="T3:T66" si="3">((R3-O3)/O3)*100%</f>
        <v>0.88100000000000001</v>
      </c>
      <c r="U3" s="14">
        <f>COUNTIF($K$2:K3,1)</f>
        <v>1</v>
      </c>
      <c r="V3">
        <v>1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5.75" customHeight="1" x14ac:dyDescent="0.2">
      <c r="A4" s="3">
        <v>2</v>
      </c>
      <c r="B4" s="4">
        <v>42859</v>
      </c>
      <c r="C4" s="3" t="s">
        <v>47</v>
      </c>
      <c r="D4" s="3" t="s">
        <v>41</v>
      </c>
      <c r="E4" s="3">
        <v>1</v>
      </c>
      <c r="F4" s="3" t="s">
        <v>48</v>
      </c>
      <c r="G4" s="3" t="s">
        <v>26</v>
      </c>
      <c r="H4" s="3" t="s">
        <v>27</v>
      </c>
      <c r="I4" s="3" t="s">
        <v>14</v>
      </c>
      <c r="J4" s="5" t="s">
        <v>49</v>
      </c>
      <c r="K4" s="6" t="s">
        <v>16</v>
      </c>
      <c r="L4" s="8">
        <v>1.85</v>
      </c>
      <c r="M4" s="8">
        <v>1</v>
      </c>
      <c r="N4" s="9" t="s">
        <v>23</v>
      </c>
      <c r="O4" s="8">
        <f>O3+M4</f>
        <v>3</v>
      </c>
      <c r="P4" s="34">
        <f t="shared" si="0"/>
        <v>-1</v>
      </c>
      <c r="Q4" s="10">
        <f>Q3+P4</f>
        <v>0.76200000000000001</v>
      </c>
      <c r="R4" s="11">
        <f t="shared" si="1"/>
        <v>3.762</v>
      </c>
      <c r="S4" s="12">
        <f t="shared" si="2"/>
        <v>0.5</v>
      </c>
      <c r="T4" s="13">
        <f t="shared" si="3"/>
        <v>0.254</v>
      </c>
      <c r="U4" s="14">
        <f>COUNTIF($K$2:K4,1)</f>
        <v>1</v>
      </c>
      <c r="V4">
        <v>2</v>
      </c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7.25" customHeight="1" x14ac:dyDescent="0.2">
      <c r="A5" s="3">
        <v>3</v>
      </c>
      <c r="B5" s="4">
        <v>42860</v>
      </c>
      <c r="C5" s="3" t="s">
        <v>50</v>
      </c>
      <c r="D5" s="3" t="s">
        <v>28</v>
      </c>
      <c r="E5" s="3">
        <v>1</v>
      </c>
      <c r="F5" s="3">
        <v>1</v>
      </c>
      <c r="G5" s="3" t="s">
        <v>25</v>
      </c>
      <c r="H5" s="3" t="s">
        <v>31</v>
      </c>
      <c r="I5" s="3" t="s">
        <v>14</v>
      </c>
      <c r="J5" s="5" t="s">
        <v>42</v>
      </c>
      <c r="K5" s="6" t="s">
        <v>16</v>
      </c>
      <c r="L5" s="7">
        <v>2.1150000000000002</v>
      </c>
      <c r="M5" s="8">
        <v>2</v>
      </c>
      <c r="N5" s="9" t="s">
        <v>15</v>
      </c>
      <c r="O5" s="8">
        <f>O4+M5</f>
        <v>5</v>
      </c>
      <c r="P5" s="29">
        <f t="shared" si="0"/>
        <v>-2</v>
      </c>
      <c r="Q5" s="10">
        <f>Q4+P5</f>
        <v>-1.238</v>
      </c>
      <c r="R5" s="11">
        <f t="shared" si="1"/>
        <v>3.762</v>
      </c>
      <c r="S5" s="12">
        <f t="shared" si="2"/>
        <v>0.33333333333333331</v>
      </c>
      <c r="T5" s="13">
        <f t="shared" si="3"/>
        <v>-0.24759999999999999</v>
      </c>
      <c r="U5" s="14">
        <f>COUNTIF($K$2:K5,1)</f>
        <v>1</v>
      </c>
      <c r="V5">
        <v>3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7.75" customHeight="1" x14ac:dyDescent="0.2">
      <c r="A6" s="3">
        <v>4</v>
      </c>
      <c r="B6" s="4">
        <v>42860</v>
      </c>
      <c r="C6" s="3" t="s">
        <v>51</v>
      </c>
      <c r="D6" s="3" t="s">
        <v>28</v>
      </c>
      <c r="E6" s="3">
        <v>2</v>
      </c>
      <c r="F6" s="3" t="s">
        <v>52</v>
      </c>
      <c r="G6" s="3" t="s">
        <v>26</v>
      </c>
      <c r="H6" s="3" t="s">
        <v>31</v>
      </c>
      <c r="I6" s="3" t="s">
        <v>14</v>
      </c>
      <c r="J6" s="15" t="s">
        <v>53</v>
      </c>
      <c r="K6" s="6" t="s">
        <v>16</v>
      </c>
      <c r="L6" s="7">
        <v>1.99</v>
      </c>
      <c r="M6" s="8">
        <v>2</v>
      </c>
      <c r="N6" s="9" t="s">
        <v>23</v>
      </c>
      <c r="O6" s="8">
        <f t="shared" ref="O6:O69" si="4">O5+M6</f>
        <v>7</v>
      </c>
      <c r="P6" s="29">
        <f t="shared" si="0"/>
        <v>-2</v>
      </c>
      <c r="Q6" s="10">
        <f t="shared" ref="Q6:Q69" si="5">Q5+P6</f>
        <v>-3.238</v>
      </c>
      <c r="R6" s="11">
        <f t="shared" si="1"/>
        <v>3.762</v>
      </c>
      <c r="S6" s="12">
        <f t="shared" si="2"/>
        <v>0.25</v>
      </c>
      <c r="T6" s="13">
        <f t="shared" si="3"/>
        <v>-0.46257142857142858</v>
      </c>
      <c r="U6" s="14">
        <f>COUNTIF($K$2:K6,1)</f>
        <v>1</v>
      </c>
      <c r="V6">
        <v>4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7.25" customHeight="1" x14ac:dyDescent="0.2">
      <c r="A7" s="3">
        <v>5</v>
      </c>
      <c r="B7" s="4">
        <v>42860</v>
      </c>
      <c r="C7" s="3" t="s">
        <v>54</v>
      </c>
      <c r="D7" s="3" t="s">
        <v>32</v>
      </c>
      <c r="E7" s="3">
        <v>1</v>
      </c>
      <c r="F7" s="3" t="s">
        <v>55</v>
      </c>
      <c r="G7" s="3" t="s">
        <v>26</v>
      </c>
      <c r="H7" s="3" t="s">
        <v>30</v>
      </c>
      <c r="I7" s="3" t="s">
        <v>14</v>
      </c>
      <c r="J7" s="15" t="s">
        <v>43</v>
      </c>
      <c r="K7" s="6" t="s">
        <v>17</v>
      </c>
      <c r="L7" s="8">
        <v>1.8</v>
      </c>
      <c r="M7" s="8">
        <v>3.5</v>
      </c>
      <c r="N7" s="9" t="s">
        <v>23</v>
      </c>
      <c r="O7" s="8">
        <f t="shared" si="4"/>
        <v>10.5</v>
      </c>
      <c r="P7" s="37">
        <f t="shared" si="0"/>
        <v>2.4849999999999994</v>
      </c>
      <c r="Q7" s="10">
        <f t="shared" si="5"/>
        <v>-0.75300000000000056</v>
      </c>
      <c r="R7" s="11">
        <f t="shared" si="1"/>
        <v>9.7469999999999999</v>
      </c>
      <c r="S7" s="12">
        <f t="shared" si="2"/>
        <v>0.4</v>
      </c>
      <c r="T7" s="13">
        <f t="shared" si="3"/>
        <v>-7.171428571428573E-2</v>
      </c>
      <c r="U7" s="14">
        <f>COUNTIF($K$2:K7,1)</f>
        <v>2</v>
      </c>
      <c r="V7">
        <v>5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ht="25.5" customHeight="1" x14ac:dyDescent="0.2">
      <c r="A8" s="3">
        <v>6</v>
      </c>
      <c r="B8" s="4">
        <v>42860</v>
      </c>
      <c r="C8" s="3" t="s">
        <v>56</v>
      </c>
      <c r="D8" s="3" t="s">
        <v>33</v>
      </c>
      <c r="E8" s="3">
        <v>2</v>
      </c>
      <c r="F8" s="3" t="s">
        <v>57</v>
      </c>
      <c r="G8" s="3" t="s">
        <v>26</v>
      </c>
      <c r="H8" s="3" t="s">
        <v>30</v>
      </c>
      <c r="I8" s="3" t="s">
        <v>14</v>
      </c>
      <c r="J8" s="5" t="s">
        <v>58</v>
      </c>
      <c r="K8" s="6" t="s">
        <v>16</v>
      </c>
      <c r="L8" s="7">
        <v>2.25</v>
      </c>
      <c r="M8" s="8">
        <v>1.5</v>
      </c>
      <c r="N8" s="9" t="s">
        <v>15</v>
      </c>
      <c r="O8" s="8">
        <f t="shared" si="4"/>
        <v>12</v>
      </c>
      <c r="P8" s="29">
        <f t="shared" si="0"/>
        <v>-1.5</v>
      </c>
      <c r="Q8" s="10">
        <f t="shared" si="5"/>
        <v>-2.2530000000000006</v>
      </c>
      <c r="R8" s="11">
        <f t="shared" si="1"/>
        <v>9.7469999999999999</v>
      </c>
      <c r="S8" s="12">
        <f t="shared" si="2"/>
        <v>0.33333333333333331</v>
      </c>
      <c r="T8" s="13">
        <f t="shared" si="3"/>
        <v>-0.18775</v>
      </c>
      <c r="U8" s="14">
        <f>COUNTIF($K$2:K8,1)</f>
        <v>2</v>
      </c>
      <c r="V8">
        <v>6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ht="27" customHeight="1" x14ac:dyDescent="0.2">
      <c r="A9" s="3">
        <v>7</v>
      </c>
      <c r="B9" s="4">
        <v>42860</v>
      </c>
      <c r="C9" s="3" t="s">
        <v>56</v>
      </c>
      <c r="D9" s="3" t="s">
        <v>33</v>
      </c>
      <c r="E9" s="3">
        <v>2</v>
      </c>
      <c r="F9" s="3" t="s">
        <v>59</v>
      </c>
      <c r="G9" s="3" t="s">
        <v>26</v>
      </c>
      <c r="H9" s="3" t="s">
        <v>30</v>
      </c>
      <c r="I9" s="3" t="s">
        <v>14</v>
      </c>
      <c r="J9" s="15" t="s">
        <v>60</v>
      </c>
      <c r="K9" s="6" t="s">
        <v>17</v>
      </c>
      <c r="L9" s="7">
        <v>2.91</v>
      </c>
      <c r="M9" s="8">
        <v>1</v>
      </c>
      <c r="N9" s="9" t="s">
        <v>23</v>
      </c>
      <c r="O9" s="8">
        <f t="shared" si="4"/>
        <v>13</v>
      </c>
      <c r="P9" s="27">
        <f t="shared" si="0"/>
        <v>1.7645</v>
      </c>
      <c r="Q9" s="10">
        <f t="shared" si="5"/>
        <v>-0.4885000000000006</v>
      </c>
      <c r="R9" s="11">
        <f t="shared" si="1"/>
        <v>12.5115</v>
      </c>
      <c r="S9" s="12">
        <f t="shared" si="2"/>
        <v>0.42857142857142855</v>
      </c>
      <c r="T9" s="13">
        <f t="shared" si="3"/>
        <v>-3.7576923076923091E-2</v>
      </c>
      <c r="U9" s="14">
        <f>COUNTIF($K$2:K9,1)</f>
        <v>3</v>
      </c>
      <c r="V9">
        <v>7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ht="15" customHeight="1" x14ac:dyDescent="0.2">
      <c r="A10" s="3">
        <v>8</v>
      </c>
      <c r="B10" s="4">
        <v>42861</v>
      </c>
      <c r="C10" s="3" t="s">
        <v>61</v>
      </c>
      <c r="D10" s="3" t="s">
        <v>28</v>
      </c>
      <c r="E10" s="3">
        <v>1</v>
      </c>
      <c r="F10" s="3" t="s">
        <v>40</v>
      </c>
      <c r="G10" s="3" t="s">
        <v>29</v>
      </c>
      <c r="H10" s="3" t="s">
        <v>31</v>
      </c>
      <c r="I10" s="3" t="s">
        <v>14</v>
      </c>
      <c r="J10" s="35" t="s">
        <v>42</v>
      </c>
      <c r="K10" s="6" t="s">
        <v>17</v>
      </c>
      <c r="L10" s="8">
        <v>1</v>
      </c>
      <c r="M10" s="8">
        <v>2</v>
      </c>
      <c r="N10" s="9" t="s">
        <v>15</v>
      </c>
      <c r="O10" s="8">
        <f t="shared" si="4"/>
        <v>15</v>
      </c>
      <c r="P10" s="38">
        <f t="shared" si="0"/>
        <v>0</v>
      </c>
      <c r="Q10" s="10">
        <f t="shared" si="5"/>
        <v>-0.4885000000000006</v>
      </c>
      <c r="R10" s="11">
        <f t="shared" si="1"/>
        <v>14.5115</v>
      </c>
      <c r="S10" s="12">
        <f t="shared" si="2"/>
        <v>0.5</v>
      </c>
      <c r="T10" s="13">
        <f t="shared" si="3"/>
        <v>-3.2566666666666674E-2</v>
      </c>
      <c r="U10" s="14">
        <f>COUNTIF($K$2:K10,1)</f>
        <v>4</v>
      </c>
      <c r="V10">
        <v>8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ht="16.5" customHeight="1" x14ac:dyDescent="0.2">
      <c r="A11" s="3">
        <v>9</v>
      </c>
      <c r="B11" s="4">
        <v>42861</v>
      </c>
      <c r="C11" s="3" t="s">
        <v>62</v>
      </c>
      <c r="D11" s="3" t="s">
        <v>28</v>
      </c>
      <c r="E11" s="3">
        <v>1</v>
      </c>
      <c r="F11" s="3" t="s">
        <v>63</v>
      </c>
      <c r="G11" s="3" t="s">
        <v>26</v>
      </c>
      <c r="H11" s="3" t="s">
        <v>31</v>
      </c>
      <c r="I11" s="3" t="s">
        <v>14</v>
      </c>
      <c r="J11" s="15" t="s">
        <v>39</v>
      </c>
      <c r="K11" s="6" t="s">
        <v>17</v>
      </c>
      <c r="L11" s="7">
        <v>1.75</v>
      </c>
      <c r="M11" s="8">
        <v>2.5</v>
      </c>
      <c r="N11" s="9" t="s">
        <v>15</v>
      </c>
      <c r="O11" s="8">
        <f t="shared" si="4"/>
        <v>17.5</v>
      </c>
      <c r="P11" s="27">
        <f t="shared" si="0"/>
        <v>1.875</v>
      </c>
      <c r="Q11" s="10">
        <f t="shared" si="5"/>
        <v>1.3864999999999994</v>
      </c>
      <c r="R11" s="11">
        <f t="shared" si="1"/>
        <v>18.886499999999998</v>
      </c>
      <c r="S11" s="12">
        <f t="shared" si="2"/>
        <v>0.55555555555555558</v>
      </c>
      <c r="T11" s="13">
        <f t="shared" si="3"/>
        <v>7.9228571428571315E-2</v>
      </c>
      <c r="U11" s="14">
        <f>COUNTIF($K$2:K11,1)</f>
        <v>5</v>
      </c>
      <c r="V11">
        <v>9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ht="26.25" customHeight="1" x14ac:dyDescent="0.2">
      <c r="A12" s="3">
        <v>10</v>
      </c>
      <c r="B12" s="4">
        <v>42861</v>
      </c>
      <c r="C12" s="3" t="s">
        <v>64</v>
      </c>
      <c r="D12" s="3" t="s">
        <v>28</v>
      </c>
      <c r="E12" s="3">
        <v>2</v>
      </c>
      <c r="F12" s="3" t="s">
        <v>34</v>
      </c>
      <c r="G12" s="3" t="s">
        <v>25</v>
      </c>
      <c r="H12" s="3" t="s">
        <v>31</v>
      </c>
      <c r="I12" s="3" t="s">
        <v>14</v>
      </c>
      <c r="J12" s="5" t="s">
        <v>65</v>
      </c>
      <c r="K12" s="6" t="s">
        <v>16</v>
      </c>
      <c r="L12" s="7">
        <v>2.1150000000000002</v>
      </c>
      <c r="M12" s="8">
        <v>1</v>
      </c>
      <c r="N12" s="9" t="s">
        <v>15</v>
      </c>
      <c r="O12" s="8">
        <f t="shared" si="4"/>
        <v>18.5</v>
      </c>
      <c r="P12" s="29">
        <f t="shared" si="0"/>
        <v>-1</v>
      </c>
      <c r="Q12" s="10">
        <f t="shared" si="5"/>
        <v>0.3864999999999994</v>
      </c>
      <c r="R12" s="11">
        <f t="shared" si="1"/>
        <v>18.886499999999998</v>
      </c>
      <c r="S12" s="12">
        <f t="shared" si="2"/>
        <v>0.5</v>
      </c>
      <c r="T12" s="13">
        <f t="shared" si="3"/>
        <v>2.0891891891891789E-2</v>
      </c>
      <c r="U12" s="14">
        <f>COUNTIF($K$2:K12,1)</f>
        <v>5</v>
      </c>
      <c r="V12">
        <v>10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ht="16.5" customHeight="1" x14ac:dyDescent="0.2">
      <c r="A13" s="3">
        <v>11</v>
      </c>
      <c r="B13" s="4">
        <v>42861</v>
      </c>
      <c r="C13" s="3" t="s">
        <v>66</v>
      </c>
      <c r="D13" s="3" t="s">
        <v>32</v>
      </c>
      <c r="E13" s="3">
        <v>1</v>
      </c>
      <c r="F13" s="3" t="s">
        <v>67</v>
      </c>
      <c r="G13" s="3" t="s">
        <v>26</v>
      </c>
      <c r="H13" s="3" t="s">
        <v>31</v>
      </c>
      <c r="I13" s="3" t="s">
        <v>14</v>
      </c>
      <c r="J13" s="5" t="s">
        <v>42</v>
      </c>
      <c r="K13" s="6" t="s">
        <v>16</v>
      </c>
      <c r="L13" s="8">
        <v>1.952</v>
      </c>
      <c r="M13" s="8">
        <v>2.5</v>
      </c>
      <c r="N13" s="9" t="s">
        <v>23</v>
      </c>
      <c r="O13" s="8">
        <f t="shared" si="4"/>
        <v>21</v>
      </c>
      <c r="P13" s="28">
        <f t="shared" si="0"/>
        <v>-2.5</v>
      </c>
      <c r="Q13" s="10">
        <f t="shared" si="5"/>
        <v>-2.1135000000000006</v>
      </c>
      <c r="R13" s="11">
        <f t="shared" si="1"/>
        <v>18.886499999999998</v>
      </c>
      <c r="S13" s="12">
        <f t="shared" si="2"/>
        <v>0.45454545454545453</v>
      </c>
      <c r="T13" s="13">
        <f t="shared" si="3"/>
        <v>-0.10064285714285723</v>
      </c>
      <c r="U13" s="14">
        <f>COUNTIF($K$2:K13,1)</f>
        <v>5</v>
      </c>
      <c r="V13">
        <v>11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ht="28.5" customHeight="1" x14ac:dyDescent="0.2">
      <c r="A14" s="3">
        <v>12</v>
      </c>
      <c r="B14" s="4">
        <v>42861</v>
      </c>
      <c r="C14" s="3" t="s">
        <v>68</v>
      </c>
      <c r="D14" s="3" t="s">
        <v>110</v>
      </c>
      <c r="E14" s="3">
        <v>2</v>
      </c>
      <c r="F14" s="3" t="s">
        <v>37</v>
      </c>
      <c r="G14" s="3" t="s">
        <v>26</v>
      </c>
      <c r="H14" s="3" t="s">
        <v>31</v>
      </c>
      <c r="I14" s="3" t="s">
        <v>14</v>
      </c>
      <c r="J14" s="5" t="s">
        <v>69</v>
      </c>
      <c r="K14" s="6" t="s">
        <v>16</v>
      </c>
      <c r="L14" s="7">
        <v>1.7789999999999999</v>
      </c>
      <c r="M14" s="8">
        <v>2</v>
      </c>
      <c r="N14" s="9" t="s">
        <v>15</v>
      </c>
      <c r="O14" s="8">
        <f t="shared" si="4"/>
        <v>23</v>
      </c>
      <c r="P14" s="29">
        <f t="shared" si="0"/>
        <v>-2</v>
      </c>
      <c r="Q14" s="10">
        <f t="shared" si="5"/>
        <v>-4.1135000000000002</v>
      </c>
      <c r="R14" s="11">
        <f t="shared" si="1"/>
        <v>18.886499999999998</v>
      </c>
      <c r="S14" s="12">
        <f t="shared" si="2"/>
        <v>0.41666666666666669</v>
      </c>
      <c r="T14" s="13">
        <f t="shared" si="3"/>
        <v>-0.1788478260869566</v>
      </c>
      <c r="U14" s="14">
        <f>COUNTIF($K$2:K14,1)</f>
        <v>5</v>
      </c>
      <c r="V14">
        <v>12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ht="16.5" customHeight="1" x14ac:dyDescent="0.2">
      <c r="A15" s="3">
        <v>13</v>
      </c>
      <c r="B15" s="4">
        <v>42861</v>
      </c>
      <c r="C15" s="3" t="s">
        <v>70</v>
      </c>
      <c r="D15" s="3" t="s">
        <v>28</v>
      </c>
      <c r="E15" s="3">
        <v>1</v>
      </c>
      <c r="F15" s="3">
        <v>2</v>
      </c>
      <c r="G15" s="3" t="s">
        <v>26</v>
      </c>
      <c r="H15" s="3" t="s">
        <v>30</v>
      </c>
      <c r="I15" s="3" t="s">
        <v>35</v>
      </c>
      <c r="J15" s="5" t="s">
        <v>38</v>
      </c>
      <c r="K15" s="6" t="s">
        <v>16</v>
      </c>
      <c r="L15" s="7">
        <v>1.95</v>
      </c>
      <c r="M15" s="8">
        <v>1</v>
      </c>
      <c r="N15" s="9" t="s">
        <v>15</v>
      </c>
      <c r="O15" s="8">
        <f t="shared" si="4"/>
        <v>24</v>
      </c>
      <c r="P15" s="29">
        <f t="shared" si="0"/>
        <v>-1</v>
      </c>
      <c r="Q15" s="10">
        <f t="shared" si="5"/>
        <v>-5.1135000000000002</v>
      </c>
      <c r="R15" s="11">
        <f t="shared" si="1"/>
        <v>18.886499999999998</v>
      </c>
      <c r="S15" s="12">
        <f t="shared" si="2"/>
        <v>0.38461538461538464</v>
      </c>
      <c r="T15" s="13">
        <f t="shared" si="3"/>
        <v>-0.21306250000000007</v>
      </c>
      <c r="U15" s="14">
        <f>COUNTIF($K$2:K15,1)</f>
        <v>5</v>
      </c>
      <c r="V15">
        <v>13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ht="26.25" customHeight="1" x14ac:dyDescent="0.2">
      <c r="A16" s="3">
        <v>14</v>
      </c>
      <c r="B16" s="4">
        <v>42862</v>
      </c>
      <c r="C16" s="3" t="s">
        <v>71</v>
      </c>
      <c r="D16" s="3" t="s">
        <v>88</v>
      </c>
      <c r="E16" s="3">
        <v>2</v>
      </c>
      <c r="F16" s="3" t="s">
        <v>72</v>
      </c>
      <c r="G16" s="3" t="s">
        <v>26</v>
      </c>
      <c r="H16" s="3" t="s">
        <v>30</v>
      </c>
      <c r="I16" s="3" t="s">
        <v>35</v>
      </c>
      <c r="J16" s="15" t="s">
        <v>73</v>
      </c>
      <c r="K16" s="6" t="s">
        <v>17</v>
      </c>
      <c r="L16" s="8">
        <v>2.2599999999999998</v>
      </c>
      <c r="M16" s="8">
        <v>1</v>
      </c>
      <c r="N16" s="9" t="s">
        <v>23</v>
      </c>
      <c r="O16" s="8">
        <f t="shared" si="4"/>
        <v>25</v>
      </c>
      <c r="P16" s="37">
        <f t="shared" si="0"/>
        <v>1.1469999999999998</v>
      </c>
      <c r="Q16" s="10">
        <f t="shared" si="5"/>
        <v>-3.9665000000000004</v>
      </c>
      <c r="R16" s="11">
        <f t="shared" si="1"/>
        <v>21.0335</v>
      </c>
      <c r="S16" s="12">
        <f t="shared" si="2"/>
        <v>0.42857142857142855</v>
      </c>
      <c r="T16" s="13">
        <f t="shared" si="3"/>
        <v>-0.15866</v>
      </c>
      <c r="U16" s="14">
        <f>COUNTIF($K$2:K16,1)</f>
        <v>6</v>
      </c>
      <c r="V16">
        <v>14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ht="27" customHeight="1" x14ac:dyDescent="0.2">
      <c r="A17" s="3">
        <v>15</v>
      </c>
      <c r="B17" s="4">
        <v>42862</v>
      </c>
      <c r="C17" s="3" t="s">
        <v>74</v>
      </c>
      <c r="D17" s="3" t="s">
        <v>32</v>
      </c>
      <c r="E17" s="3">
        <v>2</v>
      </c>
      <c r="F17" s="3" t="s">
        <v>36</v>
      </c>
      <c r="G17" s="3" t="s">
        <v>26</v>
      </c>
      <c r="H17" s="3" t="s">
        <v>31</v>
      </c>
      <c r="I17" s="3" t="s">
        <v>14</v>
      </c>
      <c r="J17" s="5" t="s">
        <v>75</v>
      </c>
      <c r="K17" s="6" t="s">
        <v>16</v>
      </c>
      <c r="L17" s="7">
        <v>2.5299999999999998</v>
      </c>
      <c r="M17" s="8">
        <v>1</v>
      </c>
      <c r="N17" s="9" t="s">
        <v>15</v>
      </c>
      <c r="O17" s="8">
        <f t="shared" si="4"/>
        <v>26</v>
      </c>
      <c r="P17" s="29">
        <f t="shared" si="0"/>
        <v>-1</v>
      </c>
      <c r="Q17" s="10">
        <f t="shared" si="5"/>
        <v>-4.9664999999999999</v>
      </c>
      <c r="R17" s="11">
        <f t="shared" si="1"/>
        <v>21.0335</v>
      </c>
      <c r="S17" s="12">
        <f t="shared" si="2"/>
        <v>0.4</v>
      </c>
      <c r="T17" s="13">
        <f t="shared" si="3"/>
        <v>-0.19101923076923077</v>
      </c>
      <c r="U17" s="14">
        <f>COUNTIF($K$2:K17,1)</f>
        <v>6</v>
      </c>
      <c r="V17">
        <v>15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ht="24.75" customHeight="1" x14ac:dyDescent="0.2">
      <c r="A18" s="3">
        <v>16</v>
      </c>
      <c r="B18" s="4">
        <v>42862</v>
      </c>
      <c r="C18" s="3" t="s">
        <v>76</v>
      </c>
      <c r="D18" s="3" t="s">
        <v>28</v>
      </c>
      <c r="E18" s="3">
        <v>2</v>
      </c>
      <c r="F18" s="3" t="s">
        <v>34</v>
      </c>
      <c r="G18" s="3" t="s">
        <v>26</v>
      </c>
      <c r="H18" s="3" t="s">
        <v>31</v>
      </c>
      <c r="I18" s="3" t="s">
        <v>35</v>
      </c>
      <c r="J18" s="15" t="s">
        <v>77</v>
      </c>
      <c r="K18" s="6" t="s">
        <v>16</v>
      </c>
      <c r="L18" s="7">
        <v>2.2400000000000002</v>
      </c>
      <c r="M18" s="8">
        <v>1</v>
      </c>
      <c r="N18" s="9" t="s">
        <v>15</v>
      </c>
      <c r="O18" s="8">
        <f t="shared" si="4"/>
        <v>27</v>
      </c>
      <c r="P18" s="29">
        <f t="shared" si="0"/>
        <v>-1</v>
      </c>
      <c r="Q18" s="24">
        <f t="shared" si="5"/>
        <v>-5.9664999999999999</v>
      </c>
      <c r="R18" s="25">
        <f t="shared" si="1"/>
        <v>21.0335</v>
      </c>
      <c r="S18" s="36">
        <f t="shared" si="2"/>
        <v>0.375</v>
      </c>
      <c r="T18" s="13">
        <f t="shared" si="3"/>
        <v>-0.22098148148148147</v>
      </c>
      <c r="U18" s="14">
        <f>COUNTIF($K$2:K18,1)</f>
        <v>6</v>
      </c>
      <c r="V18">
        <v>16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ht="26.25" x14ac:dyDescent="0.25">
      <c r="A19" s="3">
        <v>17</v>
      </c>
      <c r="B19" s="4">
        <v>42863</v>
      </c>
      <c r="C19" s="3" t="s">
        <v>78</v>
      </c>
      <c r="D19" s="3" t="s">
        <v>28</v>
      </c>
      <c r="E19" s="3">
        <v>2</v>
      </c>
      <c r="F19" s="3" t="s">
        <v>79</v>
      </c>
      <c r="G19" s="3" t="s">
        <v>26</v>
      </c>
      <c r="H19" s="3" t="s">
        <v>80</v>
      </c>
      <c r="I19" s="3" t="s">
        <v>14</v>
      </c>
      <c r="J19" s="15" t="s">
        <v>81</v>
      </c>
      <c r="K19" s="6" t="s">
        <v>17</v>
      </c>
      <c r="L19" s="8">
        <v>2.1</v>
      </c>
      <c r="M19" s="8">
        <v>2.5</v>
      </c>
      <c r="N19" s="9" t="s">
        <v>15</v>
      </c>
      <c r="O19" s="8">
        <f t="shared" si="4"/>
        <v>29.5</v>
      </c>
      <c r="P19" s="37">
        <f t="shared" si="0"/>
        <v>2.75</v>
      </c>
      <c r="Q19" s="10">
        <f t="shared" si="5"/>
        <v>-3.2164999999999999</v>
      </c>
      <c r="R19" s="11">
        <f t="shared" si="1"/>
        <v>26.2835</v>
      </c>
      <c r="S19" s="12">
        <f t="shared" si="2"/>
        <v>0.41176470588235292</v>
      </c>
      <c r="T19" s="13">
        <f t="shared" si="3"/>
        <v>-0.10903389830508474</v>
      </c>
      <c r="U19" s="14">
        <f>COUNTIF($K$2:K19,1)</f>
        <v>7</v>
      </c>
      <c r="V19">
        <v>17</v>
      </c>
    </row>
    <row r="20" spans="1:244" ht="16.5" customHeight="1" x14ac:dyDescent="0.25">
      <c r="A20" s="3">
        <v>18</v>
      </c>
      <c r="B20" s="4">
        <v>42863</v>
      </c>
      <c r="C20" s="3" t="s">
        <v>82</v>
      </c>
      <c r="D20" s="3" t="s">
        <v>28</v>
      </c>
      <c r="E20" s="3">
        <v>1</v>
      </c>
      <c r="F20" s="3" t="s">
        <v>83</v>
      </c>
      <c r="G20" s="3" t="s">
        <v>25</v>
      </c>
      <c r="H20" s="3" t="s">
        <v>31</v>
      </c>
      <c r="I20" s="3" t="s">
        <v>14</v>
      </c>
      <c r="J20" s="15" t="s">
        <v>42</v>
      </c>
      <c r="K20" s="6" t="s">
        <v>17</v>
      </c>
      <c r="L20" s="7">
        <v>1.8</v>
      </c>
      <c r="M20" s="8">
        <v>1.5</v>
      </c>
      <c r="N20" s="9" t="s">
        <v>15</v>
      </c>
      <c r="O20" s="8">
        <f t="shared" si="4"/>
        <v>31</v>
      </c>
      <c r="P20" s="27">
        <f t="shared" si="0"/>
        <v>1.2000000000000002</v>
      </c>
      <c r="Q20" s="10">
        <f t="shared" si="5"/>
        <v>-2.0164999999999997</v>
      </c>
      <c r="R20" s="11">
        <f t="shared" si="1"/>
        <v>28.983499999999999</v>
      </c>
      <c r="S20" s="12">
        <f t="shared" si="2"/>
        <v>0.44444444444444442</v>
      </c>
      <c r="T20" s="13">
        <f t="shared" si="3"/>
        <v>-6.5048387096774213E-2</v>
      </c>
      <c r="U20" s="14">
        <f>COUNTIF($K$2:K20,1)</f>
        <v>8</v>
      </c>
      <c r="V20">
        <v>18</v>
      </c>
    </row>
    <row r="21" spans="1:244" ht="26.25" x14ac:dyDescent="0.25">
      <c r="A21" s="3">
        <v>19</v>
      </c>
      <c r="B21" s="4">
        <v>42863</v>
      </c>
      <c r="C21" s="3" t="s">
        <v>84</v>
      </c>
      <c r="D21" s="3" t="s">
        <v>28</v>
      </c>
      <c r="E21" s="3">
        <v>1</v>
      </c>
      <c r="F21" s="3" t="s">
        <v>85</v>
      </c>
      <c r="G21" s="3" t="s">
        <v>26</v>
      </c>
      <c r="H21" s="3" t="s">
        <v>31</v>
      </c>
      <c r="I21" s="3" t="s">
        <v>14</v>
      </c>
      <c r="J21" s="15" t="s">
        <v>86</v>
      </c>
      <c r="K21" s="6" t="s">
        <v>16</v>
      </c>
      <c r="L21" s="7">
        <v>2.31</v>
      </c>
      <c r="M21" s="8">
        <v>1</v>
      </c>
      <c r="N21" s="9" t="s">
        <v>15</v>
      </c>
      <c r="O21" s="8">
        <f t="shared" si="4"/>
        <v>32</v>
      </c>
      <c r="P21" s="29">
        <f t="shared" si="0"/>
        <v>-1</v>
      </c>
      <c r="Q21" s="10">
        <f t="shared" si="5"/>
        <v>-3.0164999999999997</v>
      </c>
      <c r="R21" s="11">
        <f t="shared" si="1"/>
        <v>28.983499999999999</v>
      </c>
      <c r="S21" s="12">
        <f t="shared" si="2"/>
        <v>0.42105263157894735</v>
      </c>
      <c r="T21" s="13">
        <f t="shared" si="3"/>
        <v>-9.426562500000002E-2</v>
      </c>
      <c r="U21" s="14">
        <f>COUNTIF($K$2:K21,1)</f>
        <v>8</v>
      </c>
      <c r="V21">
        <v>19</v>
      </c>
    </row>
    <row r="22" spans="1:244" ht="15.75" customHeight="1" x14ac:dyDescent="0.25">
      <c r="A22" s="3">
        <v>20</v>
      </c>
      <c r="B22" s="4">
        <v>42864</v>
      </c>
      <c r="C22" s="3" t="s">
        <v>87</v>
      </c>
      <c r="D22" s="3" t="s">
        <v>88</v>
      </c>
      <c r="E22" s="3">
        <v>1</v>
      </c>
      <c r="F22" s="3" t="s">
        <v>89</v>
      </c>
      <c r="G22" s="3" t="s">
        <v>26</v>
      </c>
      <c r="H22" s="3" t="s">
        <v>31</v>
      </c>
      <c r="I22" s="3" t="s">
        <v>14</v>
      </c>
      <c r="J22" s="15" t="s">
        <v>90</v>
      </c>
      <c r="K22" s="6" t="s">
        <v>17</v>
      </c>
      <c r="L22" s="8">
        <v>1.86</v>
      </c>
      <c r="M22" s="8">
        <v>1</v>
      </c>
      <c r="N22" s="9" t="s">
        <v>15</v>
      </c>
      <c r="O22" s="8">
        <f t="shared" si="4"/>
        <v>33</v>
      </c>
      <c r="P22" s="37">
        <f t="shared" si="0"/>
        <v>0.8600000000000001</v>
      </c>
      <c r="Q22" s="10">
        <f t="shared" si="5"/>
        <v>-2.1564999999999994</v>
      </c>
      <c r="R22" s="11">
        <f t="shared" si="1"/>
        <v>30.843499999999999</v>
      </c>
      <c r="S22" s="12">
        <f t="shared" si="2"/>
        <v>0.45</v>
      </c>
      <c r="T22" s="13">
        <f t="shared" si="3"/>
        <v>-6.5348484848484878E-2</v>
      </c>
      <c r="U22" s="14">
        <f>COUNTIF($K$2:K22,1)</f>
        <v>9</v>
      </c>
      <c r="V22">
        <v>20</v>
      </c>
    </row>
    <row r="23" spans="1:244" ht="16.5" customHeight="1" x14ac:dyDescent="0.25">
      <c r="A23" s="3">
        <v>21</v>
      </c>
      <c r="B23" s="4">
        <v>42864</v>
      </c>
      <c r="C23" s="3" t="s">
        <v>87</v>
      </c>
      <c r="D23" s="3" t="s">
        <v>88</v>
      </c>
      <c r="E23" s="3">
        <v>1</v>
      </c>
      <c r="F23" s="3" t="s">
        <v>91</v>
      </c>
      <c r="G23" s="3" t="s">
        <v>26</v>
      </c>
      <c r="H23" s="3" t="s">
        <v>31</v>
      </c>
      <c r="I23" s="3" t="s">
        <v>14</v>
      </c>
      <c r="J23" s="15" t="s">
        <v>92</v>
      </c>
      <c r="K23" s="6" t="s">
        <v>17</v>
      </c>
      <c r="L23" s="7">
        <v>1.768</v>
      </c>
      <c r="M23" s="8">
        <v>1</v>
      </c>
      <c r="N23" s="9" t="s">
        <v>15</v>
      </c>
      <c r="O23" s="8">
        <f t="shared" si="4"/>
        <v>34</v>
      </c>
      <c r="P23" s="27">
        <f t="shared" si="0"/>
        <v>0.76800000000000002</v>
      </c>
      <c r="Q23" s="10">
        <f t="shared" si="5"/>
        <v>-1.3884999999999994</v>
      </c>
      <c r="R23" s="11">
        <f t="shared" si="1"/>
        <v>32.611499999999999</v>
      </c>
      <c r="S23" s="12">
        <f t="shared" si="2"/>
        <v>0.47619047619047616</v>
      </c>
      <c r="T23" s="13">
        <f t="shared" si="3"/>
        <v>-4.0838235294117661E-2</v>
      </c>
      <c r="U23" s="14">
        <f>COUNTIF($K$2:K23,1)</f>
        <v>10</v>
      </c>
      <c r="V23">
        <v>21</v>
      </c>
    </row>
    <row r="24" spans="1:244" ht="26.25" x14ac:dyDescent="0.25">
      <c r="A24" s="3">
        <v>22</v>
      </c>
      <c r="B24" s="4">
        <v>42865</v>
      </c>
      <c r="C24" s="3" t="s">
        <v>93</v>
      </c>
      <c r="D24" s="3" t="s">
        <v>33</v>
      </c>
      <c r="E24" s="3">
        <v>2</v>
      </c>
      <c r="F24" s="3" t="s">
        <v>94</v>
      </c>
      <c r="G24" s="3" t="s">
        <v>29</v>
      </c>
      <c r="H24" s="3" t="s">
        <v>30</v>
      </c>
      <c r="I24" s="3" t="s">
        <v>14</v>
      </c>
      <c r="J24" s="15" t="s">
        <v>95</v>
      </c>
      <c r="K24" s="6" t="s">
        <v>16</v>
      </c>
      <c r="L24" s="7">
        <v>1.9</v>
      </c>
      <c r="M24" s="8">
        <v>2</v>
      </c>
      <c r="N24" s="9" t="s">
        <v>15</v>
      </c>
      <c r="O24" s="8">
        <f t="shared" si="4"/>
        <v>36</v>
      </c>
      <c r="P24" s="29">
        <f t="shared" si="0"/>
        <v>-2</v>
      </c>
      <c r="Q24" s="10">
        <f t="shared" si="5"/>
        <v>-3.3884999999999996</v>
      </c>
      <c r="R24" s="11">
        <f t="shared" si="1"/>
        <v>32.611499999999999</v>
      </c>
      <c r="S24" s="12">
        <f t="shared" si="2"/>
        <v>0.45454545454545453</v>
      </c>
      <c r="T24" s="13">
        <f t="shared" si="3"/>
        <v>-9.4125000000000014E-2</v>
      </c>
      <c r="U24" s="14">
        <f>COUNTIF($K$2:K24,1)</f>
        <v>10</v>
      </c>
      <c r="V24">
        <v>22</v>
      </c>
    </row>
    <row r="25" spans="1:244" x14ac:dyDescent="0.25">
      <c r="A25" s="3">
        <v>23</v>
      </c>
      <c r="B25" s="4">
        <v>42865</v>
      </c>
      <c r="C25" s="3" t="s">
        <v>96</v>
      </c>
      <c r="D25" s="3" t="s">
        <v>32</v>
      </c>
      <c r="E25" s="3">
        <v>1</v>
      </c>
      <c r="F25" s="3" t="s">
        <v>97</v>
      </c>
      <c r="G25" s="3" t="s">
        <v>26</v>
      </c>
      <c r="H25" s="3" t="s">
        <v>30</v>
      </c>
      <c r="I25" s="3" t="s">
        <v>35</v>
      </c>
      <c r="J25" s="5" t="s">
        <v>98</v>
      </c>
      <c r="K25" s="6" t="s">
        <v>16</v>
      </c>
      <c r="L25" s="8">
        <v>2.2000000000000002</v>
      </c>
      <c r="M25" s="8">
        <v>1</v>
      </c>
      <c r="N25" s="9" t="s">
        <v>23</v>
      </c>
      <c r="O25" s="8">
        <f t="shared" si="4"/>
        <v>37</v>
      </c>
      <c r="P25" s="28">
        <f t="shared" si="0"/>
        <v>-1</v>
      </c>
      <c r="Q25" s="10">
        <f t="shared" si="5"/>
        <v>-4.3884999999999996</v>
      </c>
      <c r="R25" s="11">
        <f t="shared" si="1"/>
        <v>32.611499999999999</v>
      </c>
      <c r="S25" s="12">
        <f t="shared" si="2"/>
        <v>0.43478260869565216</v>
      </c>
      <c r="T25" s="13">
        <f t="shared" si="3"/>
        <v>-0.11860810810810812</v>
      </c>
      <c r="U25" s="14">
        <f>COUNTIF($K$2:K25,1)</f>
        <v>10</v>
      </c>
      <c r="V25">
        <v>23</v>
      </c>
    </row>
    <row r="26" spans="1:244" x14ac:dyDescent="0.25">
      <c r="A26" s="3">
        <v>24</v>
      </c>
      <c r="B26" s="4">
        <v>42865</v>
      </c>
      <c r="C26" s="3" t="s">
        <v>99</v>
      </c>
      <c r="D26" s="3" t="s">
        <v>100</v>
      </c>
      <c r="E26" s="3">
        <v>1</v>
      </c>
      <c r="F26" s="3" t="s">
        <v>101</v>
      </c>
      <c r="G26" s="3" t="s">
        <v>26</v>
      </c>
      <c r="H26" s="3" t="s">
        <v>30</v>
      </c>
      <c r="I26" s="3" t="s">
        <v>35</v>
      </c>
      <c r="J26" s="5" t="s">
        <v>102</v>
      </c>
      <c r="K26" s="6" t="s">
        <v>16</v>
      </c>
      <c r="L26" s="7">
        <v>1.8</v>
      </c>
      <c r="M26" s="8">
        <v>2</v>
      </c>
      <c r="N26" s="9" t="s">
        <v>23</v>
      </c>
      <c r="O26" s="8">
        <f t="shared" si="4"/>
        <v>39</v>
      </c>
      <c r="P26" s="29">
        <f t="shared" si="0"/>
        <v>-2</v>
      </c>
      <c r="Q26" s="10">
        <f t="shared" si="5"/>
        <v>-6.3884999999999996</v>
      </c>
      <c r="R26" s="11">
        <f t="shared" si="1"/>
        <v>32.611499999999999</v>
      </c>
      <c r="S26" s="12">
        <f t="shared" si="2"/>
        <v>0.41666666666666669</v>
      </c>
      <c r="T26" s="13">
        <f t="shared" si="3"/>
        <v>-0.16380769230769232</v>
      </c>
      <c r="U26" s="14">
        <f>COUNTIF($K$2:K26,1)</f>
        <v>10</v>
      </c>
      <c r="V26">
        <v>24</v>
      </c>
    </row>
    <row r="27" spans="1:244" ht="15.75" customHeight="1" x14ac:dyDescent="0.25">
      <c r="A27" s="3">
        <v>25</v>
      </c>
      <c r="B27" s="4">
        <v>42865</v>
      </c>
      <c r="C27" s="3" t="s">
        <v>103</v>
      </c>
      <c r="D27" s="3" t="s">
        <v>33</v>
      </c>
      <c r="E27" s="3">
        <v>1</v>
      </c>
      <c r="F27" s="3" t="s">
        <v>104</v>
      </c>
      <c r="G27" s="3" t="s">
        <v>26</v>
      </c>
      <c r="H27" s="3" t="s">
        <v>80</v>
      </c>
      <c r="I27" s="3" t="s">
        <v>14</v>
      </c>
      <c r="J27" s="5" t="s">
        <v>105</v>
      </c>
      <c r="K27" s="6" t="s">
        <v>16</v>
      </c>
      <c r="L27" s="8">
        <v>1.75</v>
      </c>
      <c r="M27" s="8">
        <v>1.5</v>
      </c>
      <c r="N27" s="9" t="s">
        <v>15</v>
      </c>
      <c r="O27" s="8">
        <f t="shared" si="4"/>
        <v>40.5</v>
      </c>
      <c r="P27" s="28">
        <f t="shared" si="0"/>
        <v>-1.5</v>
      </c>
      <c r="Q27" s="10">
        <f t="shared" si="5"/>
        <v>-7.8884999999999996</v>
      </c>
      <c r="R27" s="11">
        <f t="shared" si="1"/>
        <v>32.611499999999999</v>
      </c>
      <c r="S27" s="12">
        <f t="shared" si="2"/>
        <v>0.4</v>
      </c>
      <c r="T27" s="13">
        <f t="shared" si="3"/>
        <v>-0.1947777777777778</v>
      </c>
      <c r="U27" s="14">
        <f>COUNTIF($K$2:K27,1)</f>
        <v>10</v>
      </c>
      <c r="V27">
        <v>25</v>
      </c>
    </row>
    <row r="28" spans="1:244" ht="26.25" x14ac:dyDescent="0.25">
      <c r="A28" s="3">
        <v>26</v>
      </c>
      <c r="B28" s="4">
        <v>42866</v>
      </c>
      <c r="C28" s="3" t="s">
        <v>106</v>
      </c>
      <c r="D28" s="3" t="s">
        <v>88</v>
      </c>
      <c r="E28" s="3">
        <v>2</v>
      </c>
      <c r="F28" s="3" t="s">
        <v>107</v>
      </c>
      <c r="G28" s="3" t="s">
        <v>26</v>
      </c>
      <c r="H28" s="3" t="s">
        <v>30</v>
      </c>
      <c r="I28" s="3" t="s">
        <v>14</v>
      </c>
      <c r="J28" s="15" t="s">
        <v>108</v>
      </c>
      <c r="K28" s="6" t="s">
        <v>16</v>
      </c>
      <c r="L28" s="7">
        <v>3.05</v>
      </c>
      <c r="M28" s="8">
        <v>1</v>
      </c>
      <c r="N28" s="9" t="s">
        <v>15</v>
      </c>
      <c r="O28" s="8">
        <f t="shared" si="4"/>
        <v>41.5</v>
      </c>
      <c r="P28" s="29">
        <f t="shared" si="0"/>
        <v>-1</v>
      </c>
      <c r="Q28" s="10">
        <f t="shared" si="5"/>
        <v>-8.8885000000000005</v>
      </c>
      <c r="R28" s="11">
        <f t="shared" si="1"/>
        <v>32.611499999999999</v>
      </c>
      <c r="S28" s="12">
        <f t="shared" si="2"/>
        <v>0.38461538461538464</v>
      </c>
      <c r="T28" s="13">
        <f t="shared" si="3"/>
        <v>-0.21418072289156628</v>
      </c>
      <c r="U28" s="14">
        <f>COUNTIF($K$2:K28,1)</f>
        <v>10</v>
      </c>
      <c r="V28">
        <v>26</v>
      </c>
    </row>
    <row r="29" spans="1:244" ht="39" x14ac:dyDescent="0.25">
      <c r="A29" s="3">
        <v>27</v>
      </c>
      <c r="B29" s="4">
        <v>42866</v>
      </c>
      <c r="C29" s="3" t="s">
        <v>109</v>
      </c>
      <c r="D29" s="3" t="s">
        <v>110</v>
      </c>
      <c r="E29" s="3">
        <v>3</v>
      </c>
      <c r="F29" s="3" t="s">
        <v>111</v>
      </c>
      <c r="G29" s="3" t="s">
        <v>26</v>
      </c>
      <c r="H29" s="3" t="s">
        <v>31</v>
      </c>
      <c r="I29" s="3" t="s">
        <v>14</v>
      </c>
      <c r="J29" s="5" t="s">
        <v>112</v>
      </c>
      <c r="K29" s="6" t="s">
        <v>16</v>
      </c>
      <c r="L29" s="8">
        <v>1.7989999999999999</v>
      </c>
      <c r="M29" s="8">
        <v>2</v>
      </c>
      <c r="N29" s="9" t="s">
        <v>15</v>
      </c>
      <c r="O29" s="8">
        <f t="shared" si="4"/>
        <v>43.5</v>
      </c>
      <c r="P29" s="28">
        <f t="shared" si="0"/>
        <v>-2</v>
      </c>
      <c r="Q29" s="10">
        <f t="shared" si="5"/>
        <v>-10.888500000000001</v>
      </c>
      <c r="R29" s="11">
        <f t="shared" si="1"/>
        <v>32.611499999999999</v>
      </c>
      <c r="S29" s="12">
        <f t="shared" si="2"/>
        <v>0.37037037037037035</v>
      </c>
      <c r="T29" s="13">
        <f t="shared" si="3"/>
        <v>-0.25031034482758624</v>
      </c>
      <c r="U29" s="14">
        <f>COUNTIF($K$2:K29,1)</f>
        <v>10</v>
      </c>
      <c r="V29">
        <v>27</v>
      </c>
    </row>
    <row r="30" spans="1:244" x14ac:dyDescent="0.25">
      <c r="A30" s="3">
        <v>28</v>
      </c>
      <c r="B30" s="4">
        <v>42866</v>
      </c>
      <c r="C30" s="3" t="s">
        <v>113</v>
      </c>
      <c r="D30" s="3" t="s">
        <v>41</v>
      </c>
      <c r="E30" s="3">
        <v>1</v>
      </c>
      <c r="F30" s="3" t="s">
        <v>114</v>
      </c>
      <c r="G30" s="3" t="s">
        <v>25</v>
      </c>
      <c r="H30" s="3" t="s">
        <v>30</v>
      </c>
      <c r="I30" s="3" t="s">
        <v>115</v>
      </c>
      <c r="J30" s="5" t="s">
        <v>116</v>
      </c>
      <c r="K30" s="6" t="s">
        <v>16</v>
      </c>
      <c r="L30" s="7">
        <v>2.5</v>
      </c>
      <c r="M30" s="8">
        <v>1.5</v>
      </c>
      <c r="N30" s="9" t="s">
        <v>15</v>
      </c>
      <c r="O30" s="8">
        <f t="shared" si="4"/>
        <v>45</v>
      </c>
      <c r="P30" s="29">
        <f t="shared" si="0"/>
        <v>-1.5</v>
      </c>
      <c r="Q30" s="10">
        <f t="shared" si="5"/>
        <v>-12.388500000000001</v>
      </c>
      <c r="R30" s="11">
        <f t="shared" si="1"/>
        <v>32.611499999999999</v>
      </c>
      <c r="S30" s="12">
        <f t="shared" si="2"/>
        <v>0.35714285714285715</v>
      </c>
      <c r="T30" s="13">
        <f t="shared" si="3"/>
        <v>-0.27529999999999999</v>
      </c>
      <c r="U30" s="14">
        <f>COUNTIF($K$2:K30,1)</f>
        <v>10</v>
      </c>
      <c r="V30">
        <v>28</v>
      </c>
    </row>
    <row r="31" spans="1:244" ht="17.25" customHeight="1" x14ac:dyDescent="0.25">
      <c r="A31" s="3">
        <v>29</v>
      </c>
      <c r="B31" s="4">
        <v>42867</v>
      </c>
      <c r="C31" s="3" t="s">
        <v>117</v>
      </c>
      <c r="D31" s="3" t="s">
        <v>32</v>
      </c>
      <c r="E31" s="3">
        <v>1</v>
      </c>
      <c r="F31" s="3">
        <v>1</v>
      </c>
      <c r="G31" s="3" t="s">
        <v>25</v>
      </c>
      <c r="H31" s="3" t="s">
        <v>31</v>
      </c>
      <c r="I31" s="3" t="s">
        <v>14</v>
      </c>
      <c r="J31" s="5" t="s">
        <v>42</v>
      </c>
      <c r="K31" s="6" t="s">
        <v>16</v>
      </c>
      <c r="L31" s="8">
        <v>2.09</v>
      </c>
      <c r="M31" s="8">
        <v>2</v>
      </c>
      <c r="N31" s="9" t="s">
        <v>15</v>
      </c>
      <c r="O31" s="8">
        <f t="shared" si="4"/>
        <v>47</v>
      </c>
      <c r="P31" s="28">
        <f t="shared" si="0"/>
        <v>-2</v>
      </c>
      <c r="Q31" s="10">
        <f t="shared" si="5"/>
        <v>-14.388500000000001</v>
      </c>
      <c r="R31" s="11">
        <f t="shared" si="1"/>
        <v>32.611499999999999</v>
      </c>
      <c r="S31" s="12">
        <f t="shared" si="2"/>
        <v>0.34482758620689657</v>
      </c>
      <c r="T31" s="13">
        <f t="shared" si="3"/>
        <v>-0.30613829787234043</v>
      </c>
      <c r="U31" s="14">
        <f>COUNTIF($K$2:K31,1)</f>
        <v>10</v>
      </c>
      <c r="V31">
        <v>29</v>
      </c>
    </row>
    <row r="32" spans="1:244" ht="16.5" customHeight="1" x14ac:dyDescent="0.25">
      <c r="A32" s="3">
        <v>30</v>
      </c>
      <c r="B32" s="4">
        <v>42867</v>
      </c>
      <c r="C32" s="3" t="s">
        <v>118</v>
      </c>
      <c r="D32" s="3" t="s">
        <v>28</v>
      </c>
      <c r="E32" s="3">
        <v>1</v>
      </c>
      <c r="F32" s="3" t="s">
        <v>119</v>
      </c>
      <c r="G32" s="3" t="s">
        <v>26</v>
      </c>
      <c r="H32" s="3" t="s">
        <v>30</v>
      </c>
      <c r="I32" s="3" t="s">
        <v>35</v>
      </c>
      <c r="J32" s="5" t="s">
        <v>42</v>
      </c>
      <c r="K32" s="6" t="s">
        <v>16</v>
      </c>
      <c r="L32" s="7">
        <v>2.1</v>
      </c>
      <c r="M32" s="8">
        <v>2</v>
      </c>
      <c r="N32" s="9" t="s">
        <v>23</v>
      </c>
      <c r="O32" s="8">
        <f t="shared" si="4"/>
        <v>49</v>
      </c>
      <c r="P32" s="29">
        <f t="shared" si="0"/>
        <v>-2</v>
      </c>
      <c r="Q32" s="10">
        <f t="shared" si="5"/>
        <v>-16.388500000000001</v>
      </c>
      <c r="R32" s="11">
        <f t="shared" si="1"/>
        <v>32.611499999999999</v>
      </c>
      <c r="S32" s="12">
        <f t="shared" si="2"/>
        <v>0.33333333333333331</v>
      </c>
      <c r="T32" s="13">
        <f t="shared" si="3"/>
        <v>-0.33445918367346938</v>
      </c>
      <c r="U32" s="14">
        <f>COUNTIF($K$2:K32,1)</f>
        <v>10</v>
      </c>
      <c r="V32">
        <v>30</v>
      </c>
    </row>
    <row r="33" spans="1:22" ht="17.25" customHeight="1" x14ac:dyDescent="0.25">
      <c r="A33" s="3">
        <v>31</v>
      </c>
      <c r="B33" s="4">
        <v>42868</v>
      </c>
      <c r="C33" s="3" t="s">
        <v>120</v>
      </c>
      <c r="D33" s="3" t="s">
        <v>32</v>
      </c>
      <c r="E33" s="3">
        <v>1</v>
      </c>
      <c r="F33" s="3">
        <v>1</v>
      </c>
      <c r="G33" s="3" t="s">
        <v>26</v>
      </c>
      <c r="H33" s="3" t="s">
        <v>31</v>
      </c>
      <c r="I33" s="3" t="s">
        <v>14</v>
      </c>
      <c r="J33" s="5" t="s">
        <v>42</v>
      </c>
      <c r="K33" s="6" t="s">
        <v>16</v>
      </c>
      <c r="L33" s="8">
        <v>2.02</v>
      </c>
      <c r="M33" s="8">
        <v>1.5</v>
      </c>
      <c r="N33" s="9" t="s">
        <v>15</v>
      </c>
      <c r="O33" s="8">
        <f t="shared" si="4"/>
        <v>50.5</v>
      </c>
      <c r="P33" s="28">
        <f t="shared" si="0"/>
        <v>-1.5</v>
      </c>
      <c r="Q33" s="10">
        <f t="shared" si="5"/>
        <v>-17.888500000000001</v>
      </c>
      <c r="R33" s="11">
        <f t="shared" si="1"/>
        <v>32.611499999999999</v>
      </c>
      <c r="S33" s="12">
        <f t="shared" si="2"/>
        <v>0.32258064516129031</v>
      </c>
      <c r="T33" s="13">
        <f t="shared" si="3"/>
        <v>-0.35422772277227726</v>
      </c>
      <c r="U33" s="14">
        <f>COUNTIF($K$2:K33,1)</f>
        <v>10</v>
      </c>
      <c r="V33">
        <v>31</v>
      </c>
    </row>
    <row r="34" spans="1:22" ht="16.5" customHeight="1" x14ac:dyDescent="0.25">
      <c r="A34" s="3">
        <v>32</v>
      </c>
      <c r="B34" s="4">
        <v>42868</v>
      </c>
      <c r="C34" s="3" t="s">
        <v>121</v>
      </c>
      <c r="D34" s="3" t="s">
        <v>32</v>
      </c>
      <c r="E34" s="3">
        <v>1</v>
      </c>
      <c r="F34" s="3">
        <v>1</v>
      </c>
      <c r="G34" s="3" t="s">
        <v>26</v>
      </c>
      <c r="H34" s="3" t="s">
        <v>31</v>
      </c>
      <c r="I34" s="3" t="s">
        <v>14</v>
      </c>
      <c r="J34" s="5" t="s">
        <v>98</v>
      </c>
      <c r="K34" s="6" t="s">
        <v>16</v>
      </c>
      <c r="L34" s="7">
        <v>2.4</v>
      </c>
      <c r="M34" s="8">
        <v>1.5</v>
      </c>
      <c r="N34" s="9" t="s">
        <v>15</v>
      </c>
      <c r="O34" s="8">
        <f t="shared" si="4"/>
        <v>52</v>
      </c>
      <c r="P34" s="39">
        <f t="shared" si="0"/>
        <v>-1.5</v>
      </c>
      <c r="Q34" s="10">
        <f t="shared" si="5"/>
        <v>-19.388500000000001</v>
      </c>
      <c r="R34" s="11">
        <f t="shared" si="1"/>
        <v>32.611499999999999</v>
      </c>
      <c r="S34" s="12">
        <f t="shared" si="2"/>
        <v>0.3125</v>
      </c>
      <c r="T34" s="13">
        <f t="shared" si="3"/>
        <v>-0.37285576923076924</v>
      </c>
      <c r="U34" s="14">
        <f>COUNTIF($K$2:K34,1)</f>
        <v>10</v>
      </c>
      <c r="V34">
        <v>32</v>
      </c>
    </row>
    <row r="35" spans="1:22" ht="18" customHeight="1" x14ac:dyDescent="0.25">
      <c r="A35" s="3">
        <v>33</v>
      </c>
      <c r="B35" s="4">
        <v>42868</v>
      </c>
      <c r="C35" s="3" t="s">
        <v>122</v>
      </c>
      <c r="D35" s="3" t="s">
        <v>32</v>
      </c>
      <c r="E35" s="3">
        <v>1</v>
      </c>
      <c r="F35" s="3">
        <v>1</v>
      </c>
      <c r="G35" s="3" t="s">
        <v>26</v>
      </c>
      <c r="H35" s="3" t="s">
        <v>31</v>
      </c>
      <c r="I35" s="3" t="s">
        <v>14</v>
      </c>
      <c r="J35" s="5" t="s">
        <v>123</v>
      </c>
      <c r="K35" s="6" t="s">
        <v>16</v>
      </c>
      <c r="L35" s="8">
        <v>2.5</v>
      </c>
      <c r="M35" s="8">
        <v>1.5</v>
      </c>
      <c r="N35" s="9" t="s">
        <v>15</v>
      </c>
      <c r="O35" s="8">
        <f t="shared" si="4"/>
        <v>53.5</v>
      </c>
      <c r="P35" s="28">
        <f t="shared" si="0"/>
        <v>-1.5</v>
      </c>
      <c r="Q35" s="10">
        <f t="shared" si="5"/>
        <v>-20.888500000000001</v>
      </c>
      <c r="R35" s="11">
        <f t="shared" si="1"/>
        <v>32.611499999999999</v>
      </c>
      <c r="S35" s="12">
        <f t="shared" si="2"/>
        <v>0.30303030303030304</v>
      </c>
      <c r="T35" s="13">
        <f t="shared" si="3"/>
        <v>-0.39043925233644861</v>
      </c>
      <c r="U35" s="14">
        <f>COUNTIF($K$2:K35,1)</f>
        <v>10</v>
      </c>
      <c r="V35">
        <v>33</v>
      </c>
    </row>
    <row r="36" spans="1:22" ht="18" customHeight="1" x14ac:dyDescent="0.25">
      <c r="A36" s="3">
        <v>34</v>
      </c>
      <c r="B36" s="4">
        <v>42868</v>
      </c>
      <c r="C36" s="3" t="s">
        <v>124</v>
      </c>
      <c r="D36" s="3" t="s">
        <v>32</v>
      </c>
      <c r="E36" s="3">
        <v>1</v>
      </c>
      <c r="F36" s="3" t="s">
        <v>125</v>
      </c>
      <c r="G36" s="3" t="s">
        <v>26</v>
      </c>
      <c r="H36" s="3" t="s">
        <v>31</v>
      </c>
      <c r="I36" s="3" t="s">
        <v>14</v>
      </c>
      <c r="J36" s="15" t="s">
        <v>126</v>
      </c>
      <c r="K36" s="6" t="s">
        <v>17</v>
      </c>
      <c r="L36" s="7">
        <v>1.7250000000000001</v>
      </c>
      <c r="M36" s="8">
        <v>5</v>
      </c>
      <c r="N36" s="9" t="s">
        <v>15</v>
      </c>
      <c r="O36" s="8">
        <f t="shared" si="4"/>
        <v>58.5</v>
      </c>
      <c r="P36" s="27">
        <f t="shared" si="0"/>
        <v>3.625</v>
      </c>
      <c r="Q36" s="10">
        <f t="shared" si="5"/>
        <v>-17.263500000000001</v>
      </c>
      <c r="R36" s="11">
        <f t="shared" si="1"/>
        <v>41.236499999999999</v>
      </c>
      <c r="S36" s="12">
        <f t="shared" si="2"/>
        <v>0.3235294117647059</v>
      </c>
      <c r="T36" s="13">
        <f t="shared" si="3"/>
        <v>-0.29510256410256414</v>
      </c>
      <c r="U36" s="14">
        <f>COUNTIF($K$2:K36,1)</f>
        <v>11</v>
      </c>
      <c r="V36">
        <v>34</v>
      </c>
    </row>
    <row r="37" spans="1:22" ht="18" customHeight="1" x14ac:dyDescent="0.25">
      <c r="A37" s="3">
        <v>35</v>
      </c>
      <c r="B37" s="4">
        <v>42868</v>
      </c>
      <c r="C37" s="3" t="s">
        <v>127</v>
      </c>
      <c r="D37" s="3" t="s">
        <v>32</v>
      </c>
      <c r="E37" s="3">
        <v>1</v>
      </c>
      <c r="F37" s="3">
        <v>1</v>
      </c>
      <c r="G37" s="3" t="s">
        <v>26</v>
      </c>
      <c r="H37" s="3" t="s">
        <v>31</v>
      </c>
      <c r="I37" s="3" t="s">
        <v>14</v>
      </c>
      <c r="J37" s="15" t="s">
        <v>128</v>
      </c>
      <c r="K37" s="6" t="s">
        <v>17</v>
      </c>
      <c r="L37" s="8">
        <v>2.6</v>
      </c>
      <c r="M37" s="8">
        <v>1.5</v>
      </c>
      <c r="N37" s="9" t="s">
        <v>15</v>
      </c>
      <c r="O37" s="8">
        <f t="shared" si="4"/>
        <v>60</v>
      </c>
      <c r="P37" s="37">
        <f t="shared" si="0"/>
        <v>2.4000000000000004</v>
      </c>
      <c r="Q37" s="10">
        <f t="shared" si="5"/>
        <v>-14.8635</v>
      </c>
      <c r="R37" s="11">
        <f t="shared" si="1"/>
        <v>45.136499999999998</v>
      </c>
      <c r="S37" s="12">
        <f t="shared" si="2"/>
        <v>0.34285714285714286</v>
      </c>
      <c r="T37" s="13">
        <f t="shared" si="3"/>
        <v>-0.24772500000000003</v>
      </c>
      <c r="U37" s="14">
        <f>COUNTIF($K$2:K37,1)</f>
        <v>12</v>
      </c>
      <c r="V37">
        <v>35</v>
      </c>
    </row>
    <row r="38" spans="1:22" ht="17.25" customHeight="1" x14ac:dyDescent="0.25">
      <c r="A38" s="3">
        <v>36</v>
      </c>
      <c r="B38" s="4">
        <v>42868</v>
      </c>
      <c r="C38" s="3" t="s">
        <v>129</v>
      </c>
      <c r="D38" s="3" t="s">
        <v>32</v>
      </c>
      <c r="E38" s="3">
        <v>1</v>
      </c>
      <c r="F38" s="3">
        <v>1</v>
      </c>
      <c r="G38" s="3" t="s">
        <v>26</v>
      </c>
      <c r="H38" s="3" t="s">
        <v>31</v>
      </c>
      <c r="I38" s="3" t="s">
        <v>14</v>
      </c>
      <c r="J38" s="15" t="s">
        <v>130</v>
      </c>
      <c r="K38" s="6" t="s">
        <v>17</v>
      </c>
      <c r="L38" s="7">
        <v>6.35</v>
      </c>
      <c r="M38" s="8">
        <v>0.5</v>
      </c>
      <c r="N38" s="9" t="s">
        <v>15</v>
      </c>
      <c r="O38" s="8">
        <f t="shared" si="4"/>
        <v>60.5</v>
      </c>
      <c r="P38" s="27">
        <f t="shared" si="0"/>
        <v>2.6749999999999998</v>
      </c>
      <c r="Q38" s="10">
        <f t="shared" si="5"/>
        <v>-12.188500000000001</v>
      </c>
      <c r="R38" s="11">
        <f t="shared" si="1"/>
        <v>48.311499999999995</v>
      </c>
      <c r="S38" s="12">
        <f t="shared" si="2"/>
        <v>0.3611111111111111</v>
      </c>
      <c r="T38" s="13">
        <f t="shared" si="3"/>
        <v>-0.20146280991735546</v>
      </c>
      <c r="U38" s="14">
        <f>COUNTIF($K$2:K38,1)</f>
        <v>13</v>
      </c>
      <c r="V38">
        <v>36</v>
      </c>
    </row>
    <row r="39" spans="1:22" ht="17.25" customHeight="1" x14ac:dyDescent="0.25">
      <c r="A39" s="3">
        <v>37</v>
      </c>
      <c r="B39" s="4">
        <v>42868</v>
      </c>
      <c r="C39" s="3" t="s">
        <v>129</v>
      </c>
      <c r="D39" s="3" t="s">
        <v>32</v>
      </c>
      <c r="E39" s="3">
        <v>1</v>
      </c>
      <c r="F39" s="3" t="s">
        <v>131</v>
      </c>
      <c r="G39" s="3" t="s">
        <v>26</v>
      </c>
      <c r="H39" s="3" t="s">
        <v>27</v>
      </c>
      <c r="I39" s="3" t="s">
        <v>14</v>
      </c>
      <c r="J39" s="15" t="s">
        <v>130</v>
      </c>
      <c r="K39" s="6" t="s">
        <v>17</v>
      </c>
      <c r="L39" s="8">
        <v>5.6</v>
      </c>
      <c r="M39" s="8">
        <v>1</v>
      </c>
      <c r="N39" s="9" t="s">
        <v>23</v>
      </c>
      <c r="O39" s="8">
        <f t="shared" si="4"/>
        <v>61.5</v>
      </c>
      <c r="P39" s="37">
        <f t="shared" si="0"/>
        <v>4.3199999999999994</v>
      </c>
      <c r="Q39" s="10">
        <f t="shared" si="5"/>
        <v>-7.8685000000000018</v>
      </c>
      <c r="R39" s="11">
        <f t="shared" si="1"/>
        <v>53.631499999999996</v>
      </c>
      <c r="S39" s="12">
        <f t="shared" si="2"/>
        <v>0.3783783783783784</v>
      </c>
      <c r="T39" s="13">
        <f t="shared" si="3"/>
        <v>-0.12794308943089439</v>
      </c>
      <c r="U39" s="14">
        <f>COUNTIF($K$2:K39,1)</f>
        <v>14</v>
      </c>
      <c r="V39">
        <v>37</v>
      </c>
    </row>
    <row r="40" spans="1:22" ht="18" customHeight="1" x14ac:dyDescent="0.25">
      <c r="A40" s="3">
        <v>38</v>
      </c>
      <c r="B40" s="4">
        <v>42868</v>
      </c>
      <c r="C40" s="3" t="s">
        <v>129</v>
      </c>
      <c r="D40" s="3" t="s">
        <v>32</v>
      </c>
      <c r="E40" s="3">
        <v>1</v>
      </c>
      <c r="F40" s="3" t="s">
        <v>132</v>
      </c>
      <c r="G40" s="3" t="s">
        <v>26</v>
      </c>
      <c r="H40" s="3" t="s">
        <v>27</v>
      </c>
      <c r="I40" s="3" t="s">
        <v>14</v>
      </c>
      <c r="J40" s="15" t="s">
        <v>130</v>
      </c>
      <c r="K40" s="6" t="s">
        <v>17</v>
      </c>
      <c r="L40" s="8">
        <v>3.05</v>
      </c>
      <c r="M40" s="8">
        <v>1.5</v>
      </c>
      <c r="N40" s="9" t="s">
        <v>23</v>
      </c>
      <c r="O40" s="8">
        <f t="shared" si="4"/>
        <v>63</v>
      </c>
      <c r="P40" s="27">
        <f t="shared" si="0"/>
        <v>2.8462499999999995</v>
      </c>
      <c r="Q40" s="10">
        <f t="shared" si="5"/>
        <v>-5.0222500000000023</v>
      </c>
      <c r="R40" s="11">
        <f t="shared" si="1"/>
        <v>57.97775</v>
      </c>
      <c r="S40" s="12">
        <f t="shared" si="2"/>
        <v>0.39473684210526316</v>
      </c>
      <c r="T40" s="13">
        <f t="shared" si="3"/>
        <v>-7.9718253968253966E-2</v>
      </c>
      <c r="U40" s="14">
        <f>COUNTIF($K$2:K40,1)</f>
        <v>15</v>
      </c>
      <c r="V40">
        <v>38</v>
      </c>
    </row>
    <row r="41" spans="1:22" ht="26.25" x14ac:dyDescent="0.25">
      <c r="A41" s="3">
        <v>39</v>
      </c>
      <c r="B41" s="4">
        <v>42868</v>
      </c>
      <c r="C41" s="3" t="s">
        <v>133</v>
      </c>
      <c r="D41" s="3" t="s">
        <v>32</v>
      </c>
      <c r="E41" s="3">
        <v>2</v>
      </c>
      <c r="F41" s="3" t="s">
        <v>79</v>
      </c>
      <c r="G41" s="3" t="s">
        <v>26</v>
      </c>
      <c r="H41" s="3" t="s">
        <v>31</v>
      </c>
      <c r="I41" s="3" t="s">
        <v>14</v>
      </c>
      <c r="J41" s="5" t="s">
        <v>134</v>
      </c>
      <c r="K41" s="6" t="s">
        <v>16</v>
      </c>
      <c r="L41" s="8">
        <v>2.86</v>
      </c>
      <c r="M41" s="8">
        <v>1</v>
      </c>
      <c r="N41" s="9" t="s">
        <v>15</v>
      </c>
      <c r="O41" s="8">
        <f t="shared" si="4"/>
        <v>64</v>
      </c>
      <c r="P41" s="28">
        <f t="shared" si="0"/>
        <v>-1</v>
      </c>
      <c r="Q41" s="10">
        <f t="shared" si="5"/>
        <v>-6.0222500000000023</v>
      </c>
      <c r="R41" s="11">
        <f t="shared" si="1"/>
        <v>57.97775</v>
      </c>
      <c r="S41" s="12">
        <f t="shared" si="2"/>
        <v>0.38461538461538464</v>
      </c>
      <c r="T41" s="13">
        <f t="shared" si="3"/>
        <v>-9.4097656249999995E-2</v>
      </c>
      <c r="U41" s="14">
        <f>COUNTIF($K$2:K41,1)</f>
        <v>15</v>
      </c>
      <c r="V41">
        <v>39</v>
      </c>
    </row>
    <row r="42" spans="1:22" ht="26.25" x14ac:dyDescent="0.25">
      <c r="A42" s="3">
        <v>40</v>
      </c>
      <c r="B42" s="4">
        <v>42868</v>
      </c>
      <c r="C42" s="3" t="s">
        <v>135</v>
      </c>
      <c r="D42" s="3" t="s">
        <v>28</v>
      </c>
      <c r="E42" s="3">
        <v>2</v>
      </c>
      <c r="F42" s="3" t="s">
        <v>136</v>
      </c>
      <c r="G42" s="3" t="s">
        <v>26</v>
      </c>
      <c r="H42" s="3" t="s">
        <v>31</v>
      </c>
      <c r="I42" s="3" t="s">
        <v>14</v>
      </c>
      <c r="J42" s="15" t="s">
        <v>137</v>
      </c>
      <c r="K42" s="6" t="s">
        <v>17</v>
      </c>
      <c r="L42" s="7">
        <v>1.375</v>
      </c>
      <c r="M42" s="8">
        <v>2</v>
      </c>
      <c r="N42" s="9" t="s">
        <v>15</v>
      </c>
      <c r="O42" s="8">
        <f t="shared" si="4"/>
        <v>66</v>
      </c>
      <c r="P42" s="27">
        <f t="shared" si="0"/>
        <v>0.75</v>
      </c>
      <c r="Q42" s="10">
        <f t="shared" si="5"/>
        <v>-5.2722500000000023</v>
      </c>
      <c r="R42" s="11">
        <f t="shared" si="1"/>
        <v>60.72775</v>
      </c>
      <c r="S42" s="12">
        <f t="shared" si="2"/>
        <v>0.4</v>
      </c>
      <c r="T42" s="13">
        <f t="shared" si="3"/>
        <v>-7.9882575757575749E-2</v>
      </c>
      <c r="U42" s="14">
        <f>COUNTIF($K$2:K42,1)</f>
        <v>16</v>
      </c>
      <c r="V42">
        <v>40</v>
      </c>
    </row>
    <row r="43" spans="1:22" ht="16.5" customHeight="1" x14ac:dyDescent="0.25">
      <c r="A43" s="3">
        <v>41</v>
      </c>
      <c r="B43" s="4">
        <v>42868</v>
      </c>
      <c r="C43" s="3" t="s">
        <v>138</v>
      </c>
      <c r="D43" s="3" t="s">
        <v>28</v>
      </c>
      <c r="E43" s="3">
        <v>5</v>
      </c>
      <c r="F43" s="3" t="s">
        <v>139</v>
      </c>
      <c r="G43" s="3" t="s">
        <v>25</v>
      </c>
      <c r="H43" s="3" t="s">
        <v>30</v>
      </c>
      <c r="I43" s="3" t="s">
        <v>14</v>
      </c>
      <c r="J43" s="5" t="s">
        <v>140</v>
      </c>
      <c r="K43" s="6" t="s">
        <v>16</v>
      </c>
      <c r="L43" s="8">
        <v>16.8</v>
      </c>
      <c r="M43" s="8">
        <v>0.5</v>
      </c>
      <c r="N43" s="9" t="s">
        <v>23</v>
      </c>
      <c r="O43" s="8">
        <f t="shared" si="4"/>
        <v>66.5</v>
      </c>
      <c r="P43" s="28">
        <f t="shared" si="0"/>
        <v>-0.5</v>
      </c>
      <c r="Q43" s="10">
        <f t="shared" si="5"/>
        <v>-5.7722500000000023</v>
      </c>
      <c r="R43" s="11">
        <f t="shared" si="1"/>
        <v>60.72775</v>
      </c>
      <c r="S43" s="12">
        <f t="shared" si="2"/>
        <v>0.3902439024390244</v>
      </c>
      <c r="T43" s="13">
        <f t="shared" si="3"/>
        <v>-8.6800751879699239E-2</v>
      </c>
      <c r="U43" s="14">
        <f>COUNTIF($K$2:K43,1)</f>
        <v>16</v>
      </c>
      <c r="V43">
        <v>41</v>
      </c>
    </row>
    <row r="44" spans="1:22" ht="26.25" x14ac:dyDescent="0.25">
      <c r="A44" s="3">
        <v>42</v>
      </c>
      <c r="B44" s="4">
        <v>42868</v>
      </c>
      <c r="C44" s="3" t="s">
        <v>141</v>
      </c>
      <c r="D44" s="3" t="s">
        <v>28</v>
      </c>
      <c r="E44" s="3">
        <v>2</v>
      </c>
      <c r="F44" s="3" t="s">
        <v>142</v>
      </c>
      <c r="G44" s="3" t="s">
        <v>25</v>
      </c>
      <c r="H44" s="3" t="s">
        <v>31</v>
      </c>
      <c r="I44" s="3" t="s">
        <v>14</v>
      </c>
      <c r="J44" s="5" t="s">
        <v>143</v>
      </c>
      <c r="K44" s="6" t="s">
        <v>16</v>
      </c>
      <c r="L44" s="7">
        <v>1.9650000000000001</v>
      </c>
      <c r="M44" s="8">
        <v>1.5</v>
      </c>
      <c r="N44" s="9" t="s">
        <v>15</v>
      </c>
      <c r="O44" s="8">
        <f t="shared" si="4"/>
        <v>68</v>
      </c>
      <c r="P44" s="29">
        <f t="shared" si="0"/>
        <v>-1.5</v>
      </c>
      <c r="Q44" s="10">
        <f t="shared" si="5"/>
        <v>-7.2722500000000023</v>
      </c>
      <c r="R44" s="11">
        <f t="shared" si="1"/>
        <v>60.72775</v>
      </c>
      <c r="S44" s="12">
        <f t="shared" si="2"/>
        <v>0.38095238095238093</v>
      </c>
      <c r="T44" s="13">
        <f t="shared" si="3"/>
        <v>-0.10694485294117646</v>
      </c>
      <c r="U44" s="14">
        <f>COUNTIF($K$2:K44,1)</f>
        <v>16</v>
      </c>
      <c r="V44">
        <v>42</v>
      </c>
    </row>
    <row r="45" spans="1:22" ht="39" x14ac:dyDescent="0.25">
      <c r="A45" s="3">
        <v>43</v>
      </c>
      <c r="B45" s="4">
        <v>42868</v>
      </c>
      <c r="C45" s="3" t="s">
        <v>144</v>
      </c>
      <c r="D45" s="3" t="s">
        <v>32</v>
      </c>
      <c r="E45" s="3">
        <v>3</v>
      </c>
      <c r="F45" s="3" t="s">
        <v>145</v>
      </c>
      <c r="G45" s="3" t="s">
        <v>26</v>
      </c>
      <c r="H45" s="3" t="s">
        <v>30</v>
      </c>
      <c r="I45" s="3" t="s">
        <v>35</v>
      </c>
      <c r="J45" s="5" t="s">
        <v>146</v>
      </c>
      <c r="K45" s="6" t="s">
        <v>16</v>
      </c>
      <c r="L45" s="8">
        <v>2.08</v>
      </c>
      <c r="M45" s="8">
        <v>2</v>
      </c>
      <c r="N45" s="9" t="s">
        <v>23</v>
      </c>
      <c r="O45" s="8">
        <f t="shared" si="4"/>
        <v>70</v>
      </c>
      <c r="P45" s="28">
        <f t="shared" si="0"/>
        <v>-2</v>
      </c>
      <c r="Q45" s="10">
        <f t="shared" si="5"/>
        <v>-9.2722500000000032</v>
      </c>
      <c r="R45" s="11">
        <f t="shared" si="1"/>
        <v>60.72775</v>
      </c>
      <c r="S45" s="12">
        <f t="shared" si="2"/>
        <v>0.37209302325581395</v>
      </c>
      <c r="T45" s="13">
        <f t="shared" si="3"/>
        <v>-0.13246071428571429</v>
      </c>
      <c r="U45" s="14">
        <f>COUNTIF($K$2:K45,1)</f>
        <v>16</v>
      </c>
      <c r="V45">
        <v>43</v>
      </c>
    </row>
    <row r="46" spans="1:22" x14ac:dyDescent="0.25">
      <c r="A46" s="3">
        <v>44</v>
      </c>
      <c r="B46" s="4">
        <v>42868</v>
      </c>
      <c r="C46" s="3" t="s">
        <v>147</v>
      </c>
      <c r="D46" s="3" t="s">
        <v>28</v>
      </c>
      <c r="E46" s="3">
        <v>1</v>
      </c>
      <c r="F46" s="3" t="s">
        <v>97</v>
      </c>
      <c r="G46" s="3" t="s">
        <v>25</v>
      </c>
      <c r="H46" s="3" t="s">
        <v>30</v>
      </c>
      <c r="I46" s="3" t="s">
        <v>35</v>
      </c>
      <c r="J46" s="15" t="s">
        <v>42</v>
      </c>
      <c r="K46" s="6" t="s">
        <v>17</v>
      </c>
      <c r="L46" s="7">
        <v>3.25</v>
      </c>
      <c r="M46" s="8">
        <v>1</v>
      </c>
      <c r="N46" s="9" t="s">
        <v>23</v>
      </c>
      <c r="O46" s="8">
        <f t="shared" si="4"/>
        <v>71</v>
      </c>
      <c r="P46" s="27">
        <f t="shared" si="0"/>
        <v>2.0874999999999999</v>
      </c>
      <c r="Q46" s="10">
        <f t="shared" si="5"/>
        <v>-7.1847500000000029</v>
      </c>
      <c r="R46" s="11">
        <f t="shared" si="1"/>
        <v>63.815249999999999</v>
      </c>
      <c r="S46" s="12">
        <f t="shared" si="2"/>
        <v>0.38636363636363635</v>
      </c>
      <c r="T46" s="13">
        <f t="shared" si="3"/>
        <v>-0.10119366197183099</v>
      </c>
      <c r="U46" s="14">
        <f>COUNTIF($K$2:K46,1)</f>
        <v>17</v>
      </c>
      <c r="V46">
        <v>44</v>
      </c>
    </row>
    <row r="47" spans="1:22" ht="15.75" customHeight="1" x14ac:dyDescent="0.25">
      <c r="A47" s="3">
        <v>45</v>
      </c>
      <c r="B47" s="4">
        <v>42839</v>
      </c>
      <c r="C47" s="3" t="s">
        <v>148</v>
      </c>
      <c r="D47" s="3" t="s">
        <v>32</v>
      </c>
      <c r="E47" s="3">
        <v>1</v>
      </c>
      <c r="F47" s="3">
        <v>2</v>
      </c>
      <c r="G47" s="3" t="s">
        <v>26</v>
      </c>
      <c r="H47" s="3" t="s">
        <v>31</v>
      </c>
      <c r="I47" s="3" t="s">
        <v>14</v>
      </c>
      <c r="J47" s="5" t="s">
        <v>38</v>
      </c>
      <c r="K47" s="6" t="s">
        <v>16</v>
      </c>
      <c r="L47" s="8">
        <v>2.0099999999999998</v>
      </c>
      <c r="M47" s="8">
        <v>1.5</v>
      </c>
      <c r="N47" s="9" t="s">
        <v>15</v>
      </c>
      <c r="O47" s="8">
        <f t="shared" si="4"/>
        <v>72.5</v>
      </c>
      <c r="P47" s="28">
        <f t="shared" si="0"/>
        <v>-1.5</v>
      </c>
      <c r="Q47" s="10">
        <f t="shared" si="5"/>
        <v>-8.6847500000000029</v>
      </c>
      <c r="R47" s="11">
        <f t="shared" si="1"/>
        <v>63.815249999999999</v>
      </c>
      <c r="S47" s="12">
        <f t="shared" si="2"/>
        <v>0.37777777777777777</v>
      </c>
      <c r="T47" s="13">
        <f t="shared" si="3"/>
        <v>-0.11978965517241381</v>
      </c>
      <c r="U47" s="14">
        <f>COUNTIF($K$2:K47,1)</f>
        <v>17</v>
      </c>
      <c r="V47">
        <v>45</v>
      </c>
    </row>
    <row r="48" spans="1:22" ht="17.25" customHeight="1" x14ac:dyDescent="0.25">
      <c r="A48" s="3">
        <v>46</v>
      </c>
      <c r="B48" s="4">
        <v>42839</v>
      </c>
      <c r="C48" s="3" t="s">
        <v>149</v>
      </c>
      <c r="D48" s="3" t="s">
        <v>32</v>
      </c>
      <c r="E48" s="3">
        <v>1</v>
      </c>
      <c r="F48" s="3">
        <v>1</v>
      </c>
      <c r="G48" s="3" t="s">
        <v>26</v>
      </c>
      <c r="H48" s="3" t="s">
        <v>31</v>
      </c>
      <c r="I48" s="3" t="s">
        <v>14</v>
      </c>
      <c r="J48" s="15" t="s">
        <v>130</v>
      </c>
      <c r="K48" s="6" t="s">
        <v>17</v>
      </c>
      <c r="L48" s="7">
        <v>2.59</v>
      </c>
      <c r="M48" s="8">
        <v>2</v>
      </c>
      <c r="N48" s="9" t="s">
        <v>15</v>
      </c>
      <c r="O48" s="8">
        <f t="shared" si="4"/>
        <v>74.5</v>
      </c>
      <c r="P48" s="27">
        <f t="shared" si="0"/>
        <v>3.1799999999999997</v>
      </c>
      <c r="Q48" s="10">
        <f t="shared" si="5"/>
        <v>-5.5047500000000031</v>
      </c>
      <c r="R48" s="11">
        <f t="shared" si="1"/>
        <v>68.995249999999999</v>
      </c>
      <c r="S48" s="12">
        <f t="shared" si="2"/>
        <v>0.39130434782608697</v>
      </c>
      <c r="T48" s="13">
        <f t="shared" si="3"/>
        <v>-7.3889261744966461E-2</v>
      </c>
      <c r="U48" s="14">
        <f>COUNTIF($K$2:K48,1)</f>
        <v>18</v>
      </c>
      <c r="V48">
        <v>46</v>
      </c>
    </row>
    <row r="49" spans="1:22" ht="15.75" customHeight="1" x14ac:dyDescent="0.25">
      <c r="A49" s="3">
        <v>47</v>
      </c>
      <c r="B49" s="4">
        <v>42839</v>
      </c>
      <c r="C49" s="3" t="s">
        <v>150</v>
      </c>
      <c r="D49" s="3" t="s">
        <v>32</v>
      </c>
      <c r="E49" s="3">
        <v>1</v>
      </c>
      <c r="F49" s="3">
        <v>1</v>
      </c>
      <c r="G49" s="3" t="s">
        <v>26</v>
      </c>
      <c r="H49" s="3" t="s">
        <v>31</v>
      </c>
      <c r="I49" s="3" t="s">
        <v>14</v>
      </c>
      <c r="J49" s="5" t="s">
        <v>151</v>
      </c>
      <c r="K49" s="6" t="s">
        <v>16</v>
      </c>
      <c r="L49" s="8">
        <v>2.0299999999999998</v>
      </c>
      <c r="M49" s="8">
        <v>1.5</v>
      </c>
      <c r="N49" s="9" t="s">
        <v>15</v>
      </c>
      <c r="O49" s="8">
        <f t="shared" si="4"/>
        <v>76</v>
      </c>
      <c r="P49" s="28">
        <f t="shared" si="0"/>
        <v>-1.5</v>
      </c>
      <c r="Q49" s="10">
        <f t="shared" si="5"/>
        <v>-7.0047500000000031</v>
      </c>
      <c r="R49" s="11">
        <f t="shared" si="1"/>
        <v>68.995249999999999</v>
      </c>
      <c r="S49" s="12">
        <f t="shared" si="2"/>
        <v>0.38297872340425532</v>
      </c>
      <c r="T49" s="13">
        <f t="shared" si="3"/>
        <v>-9.2167763157894753E-2</v>
      </c>
      <c r="U49" s="14">
        <f>COUNTIF($K$2:K49,1)</f>
        <v>18</v>
      </c>
      <c r="V49">
        <v>47</v>
      </c>
    </row>
    <row r="50" spans="1:22" ht="26.25" x14ac:dyDescent="0.25">
      <c r="A50" s="3">
        <v>48</v>
      </c>
      <c r="B50" s="4">
        <v>42839</v>
      </c>
      <c r="C50" s="3" t="s">
        <v>152</v>
      </c>
      <c r="D50" s="3" t="s">
        <v>28</v>
      </c>
      <c r="E50" s="3">
        <v>2</v>
      </c>
      <c r="F50" s="3" t="s">
        <v>79</v>
      </c>
      <c r="G50" s="3" t="s">
        <v>26</v>
      </c>
      <c r="H50" s="3" t="s">
        <v>31</v>
      </c>
      <c r="I50" s="3" t="s">
        <v>14</v>
      </c>
      <c r="J50" s="15" t="s">
        <v>153</v>
      </c>
      <c r="K50" s="6" t="s">
        <v>16</v>
      </c>
      <c r="L50" s="7">
        <v>1.9390000000000001</v>
      </c>
      <c r="M50" s="8">
        <v>1.5</v>
      </c>
      <c r="N50" s="9" t="s">
        <v>15</v>
      </c>
      <c r="O50" s="8">
        <f t="shared" si="4"/>
        <v>77.5</v>
      </c>
      <c r="P50" s="29">
        <f t="shared" si="0"/>
        <v>-1.5</v>
      </c>
      <c r="Q50" s="10">
        <f t="shared" si="5"/>
        <v>-8.5047500000000031</v>
      </c>
      <c r="R50" s="11">
        <f t="shared" si="1"/>
        <v>68.995249999999999</v>
      </c>
      <c r="S50" s="12">
        <f t="shared" si="2"/>
        <v>0.375</v>
      </c>
      <c r="T50" s="13">
        <f t="shared" si="3"/>
        <v>-0.10973870967741937</v>
      </c>
      <c r="U50" s="14">
        <f>COUNTIF($K$2:K50,1)</f>
        <v>18</v>
      </c>
      <c r="V50">
        <v>48</v>
      </c>
    </row>
    <row r="51" spans="1:22" ht="16.5" customHeight="1" x14ac:dyDescent="0.25">
      <c r="A51" s="3">
        <v>49</v>
      </c>
      <c r="B51" s="4">
        <v>42839</v>
      </c>
      <c r="C51" s="3" t="s">
        <v>154</v>
      </c>
      <c r="D51" s="3" t="s">
        <v>28</v>
      </c>
      <c r="E51" s="3">
        <v>1</v>
      </c>
      <c r="F51" s="3" t="s">
        <v>155</v>
      </c>
      <c r="G51" s="3" t="s">
        <v>25</v>
      </c>
      <c r="H51" s="3" t="s">
        <v>31</v>
      </c>
      <c r="I51" s="3" t="s">
        <v>14</v>
      </c>
      <c r="J51" s="5" t="s">
        <v>130</v>
      </c>
      <c r="K51" s="6" t="s">
        <v>16</v>
      </c>
      <c r="L51" s="8">
        <v>3.2</v>
      </c>
      <c r="M51" s="8">
        <v>1</v>
      </c>
      <c r="N51" s="9" t="s">
        <v>15</v>
      </c>
      <c r="O51" s="8">
        <f t="shared" si="4"/>
        <v>78.5</v>
      </c>
      <c r="P51" s="28">
        <f t="shared" si="0"/>
        <v>-1</v>
      </c>
      <c r="Q51" s="10">
        <f t="shared" si="5"/>
        <v>-9.5047500000000031</v>
      </c>
      <c r="R51" s="11">
        <f t="shared" si="1"/>
        <v>68.995249999999999</v>
      </c>
      <c r="S51" s="12">
        <f t="shared" si="2"/>
        <v>0.36734693877551022</v>
      </c>
      <c r="T51" s="13">
        <f t="shared" si="3"/>
        <v>-0.12107961783439493</v>
      </c>
      <c r="U51" s="14">
        <f>COUNTIF($K$2:K51,1)</f>
        <v>18</v>
      </c>
      <c r="V51">
        <v>49</v>
      </c>
    </row>
    <row r="52" spans="1:22" ht="17.25" customHeight="1" x14ac:dyDescent="0.25">
      <c r="A52" s="3">
        <v>50</v>
      </c>
      <c r="B52" s="4">
        <v>42839</v>
      </c>
      <c r="C52" s="3" t="s">
        <v>156</v>
      </c>
      <c r="D52" s="3" t="s">
        <v>28</v>
      </c>
      <c r="E52" s="3">
        <v>1</v>
      </c>
      <c r="F52" s="3">
        <v>1</v>
      </c>
      <c r="G52" s="3" t="s">
        <v>25</v>
      </c>
      <c r="H52" s="3" t="s">
        <v>31</v>
      </c>
      <c r="I52" s="3" t="s">
        <v>14</v>
      </c>
      <c r="J52" s="5" t="s">
        <v>157</v>
      </c>
      <c r="K52" s="6" t="s">
        <v>16</v>
      </c>
      <c r="L52" s="7">
        <v>2.3199999999999998</v>
      </c>
      <c r="M52" s="8">
        <v>1</v>
      </c>
      <c r="N52" s="9" t="s">
        <v>15</v>
      </c>
      <c r="O52" s="8">
        <f t="shared" si="4"/>
        <v>79.5</v>
      </c>
      <c r="P52" s="29">
        <f t="shared" si="0"/>
        <v>-1</v>
      </c>
      <c r="Q52" s="10">
        <f t="shared" si="5"/>
        <v>-10.504750000000003</v>
      </c>
      <c r="R52" s="11">
        <f t="shared" si="1"/>
        <v>68.995249999999999</v>
      </c>
      <c r="S52" s="12">
        <f t="shared" si="2"/>
        <v>0.36</v>
      </c>
      <c r="T52" s="13">
        <f t="shared" si="3"/>
        <v>-0.13213522012578618</v>
      </c>
      <c r="U52" s="14">
        <f>COUNTIF($K$2:K52,1)</f>
        <v>18</v>
      </c>
      <c r="V52">
        <v>50</v>
      </c>
    </row>
    <row r="53" spans="1:22" ht="18" customHeight="1" x14ac:dyDescent="0.25">
      <c r="A53" s="3">
        <v>51</v>
      </c>
      <c r="B53" s="4">
        <v>42839</v>
      </c>
      <c r="C53" s="3" t="s">
        <v>158</v>
      </c>
      <c r="D53" s="3" t="s">
        <v>28</v>
      </c>
      <c r="E53" s="3">
        <v>1</v>
      </c>
      <c r="F53" s="3" t="s">
        <v>83</v>
      </c>
      <c r="G53" s="3" t="s">
        <v>25</v>
      </c>
      <c r="H53" s="3" t="s">
        <v>31</v>
      </c>
      <c r="I53" s="3" t="s">
        <v>14</v>
      </c>
      <c r="J53" s="5" t="s">
        <v>159</v>
      </c>
      <c r="K53" s="6" t="s">
        <v>16</v>
      </c>
      <c r="L53" s="8">
        <v>2</v>
      </c>
      <c r="M53" s="8">
        <v>1</v>
      </c>
      <c r="N53" s="9" t="s">
        <v>15</v>
      </c>
      <c r="O53" s="8">
        <f t="shared" si="4"/>
        <v>80.5</v>
      </c>
      <c r="P53" s="28">
        <f t="shared" si="0"/>
        <v>-1</v>
      </c>
      <c r="Q53" s="10">
        <f t="shared" si="5"/>
        <v>-11.504750000000003</v>
      </c>
      <c r="R53" s="11">
        <f t="shared" si="1"/>
        <v>68.995249999999999</v>
      </c>
      <c r="S53" s="12">
        <f t="shared" si="2"/>
        <v>0.35294117647058826</v>
      </c>
      <c r="T53" s="13">
        <f t="shared" si="3"/>
        <v>-0.14291614906832301</v>
      </c>
      <c r="U53" s="14">
        <f>COUNTIF($K$2:K53,1)</f>
        <v>18</v>
      </c>
      <c r="V53">
        <v>51</v>
      </c>
    </row>
    <row r="54" spans="1:22" ht="18" customHeight="1" x14ac:dyDescent="0.25">
      <c r="A54" s="3">
        <v>52</v>
      </c>
      <c r="B54" s="4">
        <v>42839</v>
      </c>
      <c r="C54" s="3" t="s">
        <v>158</v>
      </c>
      <c r="D54" s="3" t="s">
        <v>28</v>
      </c>
      <c r="E54" s="3">
        <v>1</v>
      </c>
      <c r="F54" s="3">
        <v>2</v>
      </c>
      <c r="G54" s="3" t="s">
        <v>25</v>
      </c>
      <c r="H54" s="3" t="s">
        <v>31</v>
      </c>
      <c r="I54" s="3" t="s">
        <v>14</v>
      </c>
      <c r="J54" s="5" t="s">
        <v>159</v>
      </c>
      <c r="K54" s="6" t="s">
        <v>16</v>
      </c>
      <c r="L54" s="7">
        <v>5</v>
      </c>
      <c r="M54" s="8">
        <v>0.5</v>
      </c>
      <c r="N54" s="9" t="s">
        <v>15</v>
      </c>
      <c r="O54" s="8">
        <f t="shared" si="4"/>
        <v>81</v>
      </c>
      <c r="P54" s="29">
        <f t="shared" si="0"/>
        <v>-0.5</v>
      </c>
      <c r="Q54" s="10">
        <f t="shared" si="5"/>
        <v>-12.004750000000003</v>
      </c>
      <c r="R54" s="11">
        <f t="shared" si="1"/>
        <v>68.995249999999999</v>
      </c>
      <c r="S54" s="12">
        <f t="shared" si="2"/>
        <v>0.34615384615384615</v>
      </c>
      <c r="T54" s="13">
        <f t="shared" si="3"/>
        <v>-0.14820679012345681</v>
      </c>
      <c r="U54" s="14">
        <f>COUNTIF($K$2:K54,1)</f>
        <v>18</v>
      </c>
      <c r="V54">
        <v>52</v>
      </c>
    </row>
    <row r="55" spans="1:22" ht="26.25" x14ac:dyDescent="0.25">
      <c r="A55" s="3">
        <v>53</v>
      </c>
      <c r="B55" s="4">
        <v>42839</v>
      </c>
      <c r="C55" s="3" t="s">
        <v>160</v>
      </c>
      <c r="D55" s="3" t="s">
        <v>32</v>
      </c>
      <c r="E55" s="3">
        <v>2</v>
      </c>
      <c r="F55" s="3" t="s">
        <v>161</v>
      </c>
      <c r="G55" s="3" t="s">
        <v>25</v>
      </c>
      <c r="H55" s="3" t="s">
        <v>31</v>
      </c>
      <c r="I55" s="3" t="s">
        <v>14</v>
      </c>
      <c r="J55" s="5" t="s">
        <v>162</v>
      </c>
      <c r="K55" s="6" t="s">
        <v>16</v>
      </c>
      <c r="L55" s="8">
        <v>2.6970000000000001</v>
      </c>
      <c r="M55" s="8">
        <v>1</v>
      </c>
      <c r="N55" s="9" t="s">
        <v>15</v>
      </c>
      <c r="O55" s="8">
        <f t="shared" si="4"/>
        <v>82</v>
      </c>
      <c r="P55" s="28">
        <f t="shared" si="0"/>
        <v>-1</v>
      </c>
      <c r="Q55" s="10">
        <f t="shared" si="5"/>
        <v>-13.004750000000003</v>
      </c>
      <c r="R55" s="11">
        <f t="shared" si="1"/>
        <v>68.995249999999999</v>
      </c>
      <c r="S55" s="12">
        <f t="shared" si="2"/>
        <v>0.33962264150943394</v>
      </c>
      <c r="T55" s="13">
        <f t="shared" si="3"/>
        <v>-0.15859451219512197</v>
      </c>
      <c r="U55" s="14">
        <f>COUNTIF($K$2:K55,1)</f>
        <v>18</v>
      </c>
      <c r="V55">
        <v>53</v>
      </c>
    </row>
    <row r="56" spans="1:22" ht="16.5" customHeight="1" x14ac:dyDescent="0.25">
      <c r="A56" s="3">
        <v>54</v>
      </c>
      <c r="B56" s="4">
        <v>42839</v>
      </c>
      <c r="C56" s="3" t="s">
        <v>163</v>
      </c>
      <c r="D56" s="3" t="s">
        <v>164</v>
      </c>
      <c r="E56" s="3">
        <v>1</v>
      </c>
      <c r="F56" s="3">
        <v>1</v>
      </c>
      <c r="G56" s="3" t="s">
        <v>29</v>
      </c>
      <c r="H56" s="3" t="s">
        <v>30</v>
      </c>
      <c r="I56" s="3" t="s">
        <v>14</v>
      </c>
      <c r="J56" s="5" t="s">
        <v>165</v>
      </c>
      <c r="K56" s="6" t="s">
        <v>16</v>
      </c>
      <c r="L56" s="7">
        <v>2.37</v>
      </c>
      <c r="M56" s="8">
        <v>1.5</v>
      </c>
      <c r="N56" s="9" t="s">
        <v>23</v>
      </c>
      <c r="O56" s="8">
        <f t="shared" si="4"/>
        <v>83.5</v>
      </c>
      <c r="P56" s="29">
        <f t="shared" si="0"/>
        <v>-1.5</v>
      </c>
      <c r="Q56" s="10">
        <f t="shared" si="5"/>
        <v>-14.504750000000003</v>
      </c>
      <c r="R56" s="11">
        <f t="shared" si="1"/>
        <v>68.995249999999999</v>
      </c>
      <c r="S56" s="12">
        <f t="shared" si="2"/>
        <v>0.33333333333333331</v>
      </c>
      <c r="T56" s="13">
        <f t="shared" si="3"/>
        <v>-0.17370958083832336</v>
      </c>
      <c r="U56" s="14">
        <f>COUNTIF($K$2:K56,1)</f>
        <v>18</v>
      </c>
      <c r="V56">
        <v>54</v>
      </c>
    </row>
    <row r="57" spans="1:22" ht="26.25" x14ac:dyDescent="0.25">
      <c r="A57" s="3">
        <v>55</v>
      </c>
      <c r="B57" s="4">
        <v>42839</v>
      </c>
      <c r="C57" s="3" t="s">
        <v>166</v>
      </c>
      <c r="D57" s="3" t="s">
        <v>28</v>
      </c>
      <c r="E57" s="3">
        <v>2</v>
      </c>
      <c r="F57" s="3" t="s">
        <v>34</v>
      </c>
      <c r="G57" s="3" t="s">
        <v>26</v>
      </c>
      <c r="H57" s="3" t="s">
        <v>31</v>
      </c>
      <c r="I57" s="3" t="s">
        <v>14</v>
      </c>
      <c r="J57" s="5" t="s">
        <v>167</v>
      </c>
      <c r="K57" s="6" t="s">
        <v>16</v>
      </c>
      <c r="L57" s="8">
        <v>2.044</v>
      </c>
      <c r="M57" s="8">
        <v>1.5</v>
      </c>
      <c r="N57" s="9" t="s">
        <v>15</v>
      </c>
      <c r="O57" s="8">
        <f t="shared" si="4"/>
        <v>85</v>
      </c>
      <c r="P57" s="28">
        <f t="shared" si="0"/>
        <v>-1.5</v>
      </c>
      <c r="Q57" s="24">
        <f t="shared" si="5"/>
        <v>-16.004750000000001</v>
      </c>
      <c r="R57" s="25">
        <f t="shared" si="1"/>
        <v>68.995249999999999</v>
      </c>
      <c r="S57" s="40">
        <f t="shared" si="2"/>
        <v>0.32727272727272727</v>
      </c>
      <c r="T57" s="13">
        <f t="shared" si="3"/>
        <v>-0.18829117647058824</v>
      </c>
      <c r="U57" s="14">
        <f>COUNTIF($K$2:K57,1)</f>
        <v>18</v>
      </c>
      <c r="V57">
        <v>55</v>
      </c>
    </row>
    <row r="58" spans="1:22" x14ac:dyDescent="0.25">
      <c r="A58" s="3">
        <v>56</v>
      </c>
      <c r="B58" s="4">
        <v>42871</v>
      </c>
      <c r="C58" s="3" t="s">
        <v>168</v>
      </c>
      <c r="D58" s="3" t="s">
        <v>28</v>
      </c>
      <c r="E58" s="3">
        <v>1</v>
      </c>
      <c r="F58" s="3" t="s">
        <v>169</v>
      </c>
      <c r="G58" s="3" t="s">
        <v>25</v>
      </c>
      <c r="H58" s="3" t="s">
        <v>30</v>
      </c>
      <c r="I58" s="3" t="s">
        <v>35</v>
      </c>
      <c r="J58" s="15" t="s">
        <v>170</v>
      </c>
      <c r="K58" s="6" t="s">
        <v>17</v>
      </c>
      <c r="L58" s="7">
        <v>2.1</v>
      </c>
      <c r="M58" s="8">
        <v>1</v>
      </c>
      <c r="N58" s="9" t="s">
        <v>23</v>
      </c>
      <c r="O58" s="8">
        <f t="shared" si="4"/>
        <v>86</v>
      </c>
      <c r="P58" s="27">
        <f t="shared" si="0"/>
        <v>0.99499999999999988</v>
      </c>
      <c r="Q58" s="10">
        <f t="shared" si="5"/>
        <v>-15.009750000000002</v>
      </c>
      <c r="R58" s="11">
        <f t="shared" si="1"/>
        <v>70.990250000000003</v>
      </c>
      <c r="S58" s="12">
        <f t="shared" si="2"/>
        <v>0.3392857142857143</v>
      </c>
      <c r="T58" s="13">
        <f t="shared" si="3"/>
        <v>-0.174531976744186</v>
      </c>
      <c r="U58" s="14">
        <f>COUNTIF($K$2:K58,1)</f>
        <v>19</v>
      </c>
      <c r="V58">
        <v>56</v>
      </c>
    </row>
    <row r="59" spans="1:22" x14ac:dyDescent="0.25">
      <c r="A59" s="3">
        <v>57</v>
      </c>
      <c r="B59" s="4">
        <v>42871</v>
      </c>
      <c r="C59" s="3" t="s">
        <v>168</v>
      </c>
      <c r="D59" s="3" t="s">
        <v>28</v>
      </c>
      <c r="E59" s="3">
        <v>1</v>
      </c>
      <c r="F59" s="3" t="s">
        <v>132</v>
      </c>
      <c r="G59" s="3" t="s">
        <v>25</v>
      </c>
      <c r="H59" s="3" t="s">
        <v>30</v>
      </c>
      <c r="I59" s="3" t="s">
        <v>35</v>
      </c>
      <c r="J59" s="5" t="s">
        <v>170</v>
      </c>
      <c r="K59" s="6" t="s">
        <v>16</v>
      </c>
      <c r="L59" s="8">
        <v>4</v>
      </c>
      <c r="M59" s="8">
        <v>0.5</v>
      </c>
      <c r="N59" s="9" t="s">
        <v>23</v>
      </c>
      <c r="O59" s="8">
        <f t="shared" si="4"/>
        <v>86.5</v>
      </c>
      <c r="P59" s="34">
        <f t="shared" si="0"/>
        <v>-0.5</v>
      </c>
      <c r="Q59" s="10">
        <f t="shared" si="5"/>
        <v>-15.509750000000002</v>
      </c>
      <c r="R59" s="11">
        <f t="shared" si="1"/>
        <v>70.990250000000003</v>
      </c>
      <c r="S59" s="12">
        <f t="shared" si="2"/>
        <v>0.33333333333333331</v>
      </c>
      <c r="T59" s="13">
        <f t="shared" si="3"/>
        <v>-0.17930346820809245</v>
      </c>
      <c r="U59" s="14">
        <f>COUNTIF($K$2:K59,1)</f>
        <v>19</v>
      </c>
      <c r="V59">
        <v>57</v>
      </c>
    </row>
    <row r="60" spans="1:22" x14ac:dyDescent="0.25">
      <c r="A60" s="3">
        <v>58</v>
      </c>
      <c r="B60" s="4">
        <v>42871</v>
      </c>
      <c r="C60" s="3" t="s">
        <v>171</v>
      </c>
      <c r="D60" s="3" t="s">
        <v>28</v>
      </c>
      <c r="E60" s="3">
        <v>1</v>
      </c>
      <c r="F60" s="3" t="s">
        <v>97</v>
      </c>
      <c r="G60" s="3" t="s">
        <v>25</v>
      </c>
      <c r="H60" s="3" t="s">
        <v>30</v>
      </c>
      <c r="I60" s="3" t="s">
        <v>35</v>
      </c>
      <c r="J60" s="5" t="s">
        <v>39</v>
      </c>
      <c r="K60" s="6" t="s">
        <v>16</v>
      </c>
      <c r="L60" s="7">
        <v>2</v>
      </c>
      <c r="M60" s="8">
        <v>1</v>
      </c>
      <c r="N60" s="9" t="s">
        <v>23</v>
      </c>
      <c r="O60" s="8">
        <f t="shared" si="4"/>
        <v>87.5</v>
      </c>
      <c r="P60" s="29">
        <f t="shared" si="0"/>
        <v>-1</v>
      </c>
      <c r="Q60" s="10">
        <f t="shared" si="5"/>
        <v>-16.509750000000004</v>
      </c>
      <c r="R60" s="11">
        <f t="shared" si="1"/>
        <v>70.990250000000003</v>
      </c>
      <c r="S60" s="12">
        <f t="shared" si="2"/>
        <v>0.32758620689655171</v>
      </c>
      <c r="T60" s="13">
        <f t="shared" si="3"/>
        <v>-0.1886828571428571</v>
      </c>
      <c r="U60" s="14">
        <f>COUNTIF($K$2:K60,1)</f>
        <v>19</v>
      </c>
      <c r="V60">
        <v>58</v>
      </c>
    </row>
    <row r="61" spans="1:22" ht="26.25" x14ac:dyDescent="0.25">
      <c r="A61" s="3">
        <v>59</v>
      </c>
      <c r="B61" s="4">
        <v>42872</v>
      </c>
      <c r="C61" s="3" t="s">
        <v>172</v>
      </c>
      <c r="D61" s="3" t="s">
        <v>28</v>
      </c>
      <c r="E61" s="3">
        <v>2</v>
      </c>
      <c r="F61" s="3" t="s">
        <v>173</v>
      </c>
      <c r="G61" s="3" t="s">
        <v>25</v>
      </c>
      <c r="H61" s="3" t="s">
        <v>30</v>
      </c>
      <c r="I61" s="3" t="s">
        <v>14</v>
      </c>
      <c r="J61" s="15" t="s">
        <v>174</v>
      </c>
      <c r="K61" s="6" t="s">
        <v>17</v>
      </c>
      <c r="L61" s="8">
        <v>2.02</v>
      </c>
      <c r="M61" s="8">
        <v>5</v>
      </c>
      <c r="N61" s="9" t="s">
        <v>23</v>
      </c>
      <c r="O61" s="8">
        <f t="shared" si="4"/>
        <v>92.5</v>
      </c>
      <c r="P61" s="37">
        <f t="shared" si="0"/>
        <v>4.5949999999999989</v>
      </c>
      <c r="Q61" s="10">
        <f t="shared" si="5"/>
        <v>-11.914750000000005</v>
      </c>
      <c r="R61" s="11">
        <f t="shared" si="1"/>
        <v>80.585250000000002</v>
      </c>
      <c r="S61" s="12">
        <f t="shared" si="2"/>
        <v>0.33898305084745761</v>
      </c>
      <c r="T61" s="13">
        <f t="shared" si="3"/>
        <v>-0.12880810810810808</v>
      </c>
      <c r="U61" s="14">
        <f>COUNTIF($K$2:K61,1)</f>
        <v>20</v>
      </c>
      <c r="V61">
        <v>59</v>
      </c>
    </row>
    <row r="62" spans="1:22" ht="16.5" customHeight="1" x14ac:dyDescent="0.25">
      <c r="A62" s="3">
        <v>60</v>
      </c>
      <c r="B62" s="4">
        <v>42872</v>
      </c>
      <c r="C62" s="3" t="s">
        <v>175</v>
      </c>
      <c r="D62" s="3" t="s">
        <v>28</v>
      </c>
      <c r="E62" s="3">
        <v>1</v>
      </c>
      <c r="F62" s="3">
        <v>1</v>
      </c>
      <c r="G62" s="3" t="s">
        <v>26</v>
      </c>
      <c r="H62" s="3" t="s">
        <v>31</v>
      </c>
      <c r="I62" s="3" t="s">
        <v>14</v>
      </c>
      <c r="J62" s="5" t="s">
        <v>176</v>
      </c>
      <c r="K62" s="6" t="s">
        <v>16</v>
      </c>
      <c r="L62" s="7">
        <v>3.11</v>
      </c>
      <c r="M62" s="8">
        <v>1.5</v>
      </c>
      <c r="N62" s="9" t="s">
        <v>15</v>
      </c>
      <c r="O62" s="8">
        <f t="shared" si="4"/>
        <v>94</v>
      </c>
      <c r="P62" s="29">
        <f t="shared" si="0"/>
        <v>-1.5</v>
      </c>
      <c r="Q62" s="10">
        <f t="shared" si="5"/>
        <v>-13.414750000000005</v>
      </c>
      <c r="R62" s="11">
        <f t="shared" si="1"/>
        <v>80.585250000000002</v>
      </c>
      <c r="S62" s="12">
        <f t="shared" si="2"/>
        <v>0.33333333333333331</v>
      </c>
      <c r="T62" s="13">
        <f t="shared" si="3"/>
        <v>-0.14271010638297871</v>
      </c>
      <c r="U62" s="14">
        <f>COUNTIF($K$2:K62,1)</f>
        <v>20</v>
      </c>
      <c r="V62">
        <v>60</v>
      </c>
    </row>
    <row r="63" spans="1:22" ht="18" customHeight="1" x14ac:dyDescent="0.25">
      <c r="A63" s="3">
        <v>61</v>
      </c>
      <c r="B63" s="4">
        <v>42872</v>
      </c>
      <c r="C63" s="3" t="s">
        <v>175</v>
      </c>
      <c r="D63" s="3" t="s">
        <v>28</v>
      </c>
      <c r="E63" s="3">
        <v>1</v>
      </c>
      <c r="F63" s="3" t="s">
        <v>177</v>
      </c>
      <c r="G63" s="3" t="s">
        <v>26</v>
      </c>
      <c r="H63" s="3" t="s">
        <v>31</v>
      </c>
      <c r="I63" s="3" t="s">
        <v>14</v>
      </c>
      <c r="J63" s="15" t="s">
        <v>176</v>
      </c>
      <c r="K63" s="6" t="s">
        <v>17</v>
      </c>
      <c r="L63" s="8">
        <v>2.58</v>
      </c>
      <c r="M63" s="8">
        <v>1.5</v>
      </c>
      <c r="N63" s="9" t="s">
        <v>15</v>
      </c>
      <c r="O63" s="8">
        <f t="shared" si="4"/>
        <v>95.5</v>
      </c>
      <c r="P63" s="37">
        <f t="shared" si="0"/>
        <v>2.37</v>
      </c>
      <c r="Q63" s="10">
        <f t="shared" si="5"/>
        <v>-11.044750000000004</v>
      </c>
      <c r="R63" s="11">
        <f t="shared" si="1"/>
        <v>84.455249999999992</v>
      </c>
      <c r="S63" s="12">
        <f t="shared" si="2"/>
        <v>0.34426229508196721</v>
      </c>
      <c r="T63" s="13">
        <f t="shared" si="3"/>
        <v>-0.11565183246073306</v>
      </c>
      <c r="U63" s="14">
        <f>COUNTIF($K$2:K63,1)</f>
        <v>21</v>
      </c>
      <c r="V63">
        <v>61</v>
      </c>
    </row>
    <row r="64" spans="1:22" ht="26.25" x14ac:dyDescent="0.25">
      <c r="A64" s="3">
        <v>62</v>
      </c>
      <c r="B64" s="4">
        <v>42872</v>
      </c>
      <c r="C64" s="3" t="s">
        <v>178</v>
      </c>
      <c r="D64" s="3" t="s">
        <v>33</v>
      </c>
      <c r="E64" s="3">
        <v>2</v>
      </c>
      <c r="F64" s="3" t="s">
        <v>36</v>
      </c>
      <c r="G64" s="3" t="s">
        <v>29</v>
      </c>
      <c r="H64" s="3" t="s">
        <v>31</v>
      </c>
      <c r="I64" s="3" t="s">
        <v>14</v>
      </c>
      <c r="J64" s="15" t="s">
        <v>179</v>
      </c>
      <c r="K64" s="6" t="s">
        <v>17</v>
      </c>
      <c r="L64" s="7">
        <v>1.931</v>
      </c>
      <c r="M64" s="8">
        <v>2.5</v>
      </c>
      <c r="N64" s="9" t="s">
        <v>15</v>
      </c>
      <c r="O64" s="8">
        <f t="shared" si="4"/>
        <v>98</v>
      </c>
      <c r="P64" s="27">
        <f t="shared" si="0"/>
        <v>2.3275000000000006</v>
      </c>
      <c r="Q64" s="10">
        <f t="shared" si="5"/>
        <v>-8.7172500000000035</v>
      </c>
      <c r="R64" s="11">
        <f t="shared" si="1"/>
        <v>89.282749999999993</v>
      </c>
      <c r="S64" s="12">
        <f t="shared" si="2"/>
        <v>0.35483870967741937</v>
      </c>
      <c r="T64" s="13">
        <f t="shared" si="3"/>
        <v>-8.8951530612244964E-2</v>
      </c>
      <c r="U64" s="14">
        <f>COUNTIF($K$2:K64,1)</f>
        <v>22</v>
      </c>
      <c r="V64">
        <v>62</v>
      </c>
    </row>
    <row r="65" spans="1:22" ht="18.75" customHeight="1" x14ac:dyDescent="0.25">
      <c r="A65" s="3">
        <v>63</v>
      </c>
      <c r="B65" s="4">
        <v>42872</v>
      </c>
      <c r="C65" s="3" t="s">
        <v>180</v>
      </c>
      <c r="D65" s="3" t="s">
        <v>28</v>
      </c>
      <c r="E65" s="3">
        <v>7</v>
      </c>
      <c r="F65" s="3">
        <v>1</v>
      </c>
      <c r="G65" s="3" t="s">
        <v>26</v>
      </c>
      <c r="H65" s="3" t="s">
        <v>31</v>
      </c>
      <c r="I65" s="3" t="s">
        <v>14</v>
      </c>
      <c r="J65" s="5" t="s">
        <v>181</v>
      </c>
      <c r="K65" s="6" t="s">
        <v>16</v>
      </c>
      <c r="L65" s="8">
        <v>62.5</v>
      </c>
      <c r="M65" s="8">
        <v>0.5</v>
      </c>
      <c r="N65" s="9" t="s">
        <v>15</v>
      </c>
      <c r="O65" s="8">
        <f t="shared" si="4"/>
        <v>98.5</v>
      </c>
      <c r="P65" s="28">
        <f t="shared" si="0"/>
        <v>-0.5</v>
      </c>
      <c r="Q65" s="10">
        <f t="shared" si="5"/>
        <v>-9.2172500000000035</v>
      </c>
      <c r="R65" s="11">
        <f t="shared" si="1"/>
        <v>89.282749999999993</v>
      </c>
      <c r="S65" s="12">
        <f t="shared" si="2"/>
        <v>0.34920634920634919</v>
      </c>
      <c r="T65" s="13">
        <f t="shared" si="3"/>
        <v>-9.3576142131979761E-2</v>
      </c>
      <c r="U65" s="14">
        <f>COUNTIF($K$2:K65,1)</f>
        <v>22</v>
      </c>
      <c r="V65">
        <v>63</v>
      </c>
    </row>
    <row r="66" spans="1:22" ht="77.25" x14ac:dyDescent="0.25">
      <c r="A66" s="3">
        <v>64</v>
      </c>
      <c r="B66" s="4">
        <v>42872</v>
      </c>
      <c r="C66" s="3" t="s">
        <v>182</v>
      </c>
      <c r="D66" s="3" t="s">
        <v>28</v>
      </c>
      <c r="E66" s="3">
        <v>6</v>
      </c>
      <c r="F66" s="3" t="s">
        <v>183</v>
      </c>
      <c r="G66" s="3" t="s">
        <v>26</v>
      </c>
      <c r="H66" s="3" t="s">
        <v>31</v>
      </c>
      <c r="I66" s="3" t="s">
        <v>14</v>
      </c>
      <c r="J66" s="15" t="s">
        <v>184</v>
      </c>
      <c r="K66" s="6" t="s">
        <v>16</v>
      </c>
      <c r="L66" s="7">
        <v>34</v>
      </c>
      <c r="M66" s="8">
        <v>0.5</v>
      </c>
      <c r="N66" s="9" t="s">
        <v>15</v>
      </c>
      <c r="O66" s="8">
        <f t="shared" si="4"/>
        <v>99</v>
      </c>
      <c r="P66" s="29">
        <f t="shared" si="0"/>
        <v>-0.5</v>
      </c>
      <c r="Q66" s="10">
        <f t="shared" si="5"/>
        <v>-9.7172500000000035</v>
      </c>
      <c r="R66" s="11">
        <f t="shared" si="1"/>
        <v>89.282749999999993</v>
      </c>
      <c r="S66" s="12">
        <f t="shared" si="2"/>
        <v>0.34375</v>
      </c>
      <c r="T66" s="13">
        <f t="shared" si="3"/>
        <v>-9.815404040404048E-2</v>
      </c>
      <c r="U66" s="14">
        <f>COUNTIF($K$2:K66,1)</f>
        <v>22</v>
      </c>
      <c r="V66">
        <v>64</v>
      </c>
    </row>
    <row r="67" spans="1:22" ht="26.25" x14ac:dyDescent="0.25">
      <c r="A67" s="3">
        <v>65</v>
      </c>
      <c r="B67" s="4">
        <v>42873</v>
      </c>
      <c r="C67" s="3" t="s">
        <v>185</v>
      </c>
      <c r="D67" s="3" t="s">
        <v>186</v>
      </c>
      <c r="E67" s="3">
        <v>2</v>
      </c>
      <c r="F67" s="3" t="s">
        <v>187</v>
      </c>
      <c r="G67" s="3" t="s">
        <v>29</v>
      </c>
      <c r="H67" s="3" t="s">
        <v>80</v>
      </c>
      <c r="I67" s="3" t="s">
        <v>14</v>
      </c>
      <c r="J67" s="5" t="s">
        <v>188</v>
      </c>
      <c r="K67" s="6" t="s">
        <v>16</v>
      </c>
      <c r="L67" s="8">
        <v>2.16</v>
      </c>
      <c r="M67" s="8">
        <v>1</v>
      </c>
      <c r="N67" s="9" t="s">
        <v>15</v>
      </c>
      <c r="O67" s="8">
        <f t="shared" si="4"/>
        <v>100</v>
      </c>
      <c r="P67" s="28">
        <f t="shared" ref="P67:P130" si="6">IF(AND(K67="1",N67="ja"),(M67*L67*0.95)-M67,IF(AND(K67="1",N67="nein"),M67*L67-M67,-M67))</f>
        <v>-1</v>
      </c>
      <c r="Q67" s="10">
        <f t="shared" si="5"/>
        <v>-10.717250000000003</v>
      </c>
      <c r="R67" s="11">
        <f t="shared" ref="R67:R130" si="7">O67+Q67</f>
        <v>89.282749999999993</v>
      </c>
      <c r="S67" s="12">
        <f t="shared" ref="S67:S130" si="8">U67/V67</f>
        <v>0.33846153846153848</v>
      </c>
      <c r="T67" s="13">
        <f t="shared" ref="T67:T130" si="9">((R67-O67)/O67)*100%</f>
        <v>-0.10717250000000007</v>
      </c>
      <c r="U67" s="14">
        <f>COUNTIF($K$2:K67,1)</f>
        <v>22</v>
      </c>
      <c r="V67">
        <v>65</v>
      </c>
    </row>
    <row r="68" spans="1:22" ht="26.25" x14ac:dyDescent="0.25">
      <c r="A68" s="3">
        <v>66</v>
      </c>
      <c r="B68" s="4">
        <v>42873</v>
      </c>
      <c r="C68" s="3" t="s">
        <v>189</v>
      </c>
      <c r="D68" s="3" t="s">
        <v>32</v>
      </c>
      <c r="E68" s="3">
        <v>2</v>
      </c>
      <c r="F68" s="3" t="s">
        <v>190</v>
      </c>
      <c r="G68" s="3" t="s">
        <v>25</v>
      </c>
      <c r="H68" s="3" t="s">
        <v>31</v>
      </c>
      <c r="I68" s="3" t="s">
        <v>14</v>
      </c>
      <c r="J68" s="15" t="s">
        <v>191</v>
      </c>
      <c r="K68" s="6" t="s">
        <v>17</v>
      </c>
      <c r="L68" s="7">
        <v>2.1150000000000002</v>
      </c>
      <c r="M68" s="8">
        <v>2</v>
      </c>
      <c r="N68" s="9" t="s">
        <v>15</v>
      </c>
      <c r="O68" s="8">
        <f t="shared" si="4"/>
        <v>102</v>
      </c>
      <c r="P68" s="27">
        <f t="shared" si="6"/>
        <v>2.2300000000000004</v>
      </c>
      <c r="Q68" s="10">
        <f t="shared" si="5"/>
        <v>-8.4872500000000031</v>
      </c>
      <c r="R68" s="11">
        <f t="shared" si="7"/>
        <v>93.512749999999997</v>
      </c>
      <c r="S68" s="12">
        <f t="shared" si="8"/>
        <v>0.34848484848484851</v>
      </c>
      <c r="T68" s="13">
        <f t="shared" si="9"/>
        <v>-8.320833333333337E-2</v>
      </c>
      <c r="U68" s="14">
        <f>COUNTIF($K$2:K68,1)</f>
        <v>23</v>
      </c>
      <c r="V68">
        <v>66</v>
      </c>
    </row>
    <row r="69" spans="1:22" ht="26.25" x14ac:dyDescent="0.25">
      <c r="A69" s="3">
        <v>67</v>
      </c>
      <c r="B69" s="4">
        <v>42873</v>
      </c>
      <c r="C69" s="3" t="s">
        <v>192</v>
      </c>
      <c r="D69" s="3" t="s">
        <v>110</v>
      </c>
      <c r="E69" s="3">
        <v>2</v>
      </c>
      <c r="F69" s="3" t="s">
        <v>193</v>
      </c>
      <c r="G69" s="3" t="s">
        <v>26</v>
      </c>
      <c r="H69" s="3" t="s">
        <v>30</v>
      </c>
      <c r="I69" s="3" t="s">
        <v>14</v>
      </c>
      <c r="J69" s="5" t="s">
        <v>194</v>
      </c>
      <c r="K69" s="6" t="s">
        <v>16</v>
      </c>
      <c r="L69" s="8">
        <v>1.82</v>
      </c>
      <c r="M69" s="8">
        <v>3</v>
      </c>
      <c r="N69" s="9" t="s">
        <v>23</v>
      </c>
      <c r="O69" s="8">
        <f t="shared" si="4"/>
        <v>105</v>
      </c>
      <c r="P69" s="28">
        <f t="shared" si="6"/>
        <v>-3</v>
      </c>
      <c r="Q69" s="10">
        <f t="shared" si="5"/>
        <v>-11.487250000000003</v>
      </c>
      <c r="R69" s="11">
        <f t="shared" si="7"/>
        <v>93.512749999999997</v>
      </c>
      <c r="S69" s="12">
        <f t="shared" si="8"/>
        <v>0.34328358208955223</v>
      </c>
      <c r="T69" s="13">
        <f t="shared" si="9"/>
        <v>-0.10940238095238099</v>
      </c>
      <c r="U69" s="14">
        <f>COUNTIF($K$2:K69,1)</f>
        <v>23</v>
      </c>
      <c r="V69">
        <v>67</v>
      </c>
    </row>
    <row r="70" spans="1:22" ht="17.25" customHeight="1" x14ac:dyDescent="0.25">
      <c r="A70" s="3">
        <v>68</v>
      </c>
      <c r="B70" s="4">
        <v>42873</v>
      </c>
      <c r="C70" s="3" t="s">
        <v>195</v>
      </c>
      <c r="D70" s="3" t="s">
        <v>88</v>
      </c>
      <c r="E70" s="3">
        <v>1</v>
      </c>
      <c r="F70" s="3">
        <v>2</v>
      </c>
      <c r="G70" s="3" t="s">
        <v>26</v>
      </c>
      <c r="H70" s="3" t="s">
        <v>31</v>
      </c>
      <c r="I70" s="3" t="s">
        <v>14</v>
      </c>
      <c r="J70" s="15" t="s">
        <v>151</v>
      </c>
      <c r="K70" s="6" t="s">
        <v>17</v>
      </c>
      <c r="L70" s="7">
        <v>2.34</v>
      </c>
      <c r="M70" s="8">
        <v>1</v>
      </c>
      <c r="N70" s="9" t="s">
        <v>15</v>
      </c>
      <c r="O70" s="8">
        <f t="shared" ref="O70:O133" si="10">O69+M70</f>
        <v>106</v>
      </c>
      <c r="P70" s="27">
        <f t="shared" si="6"/>
        <v>1.3399999999999999</v>
      </c>
      <c r="Q70" s="10">
        <f t="shared" ref="Q70:Q133" si="11">Q69+P70</f>
        <v>-10.147250000000003</v>
      </c>
      <c r="R70" s="11">
        <f t="shared" si="7"/>
        <v>95.85275</v>
      </c>
      <c r="S70" s="12">
        <f t="shared" si="8"/>
        <v>0.35294117647058826</v>
      </c>
      <c r="T70" s="13">
        <f t="shared" si="9"/>
        <v>-9.5728773584905655E-2</v>
      </c>
      <c r="U70" s="14">
        <f>COUNTIF($K$2:K70,1)</f>
        <v>24</v>
      </c>
      <c r="V70">
        <v>68</v>
      </c>
    </row>
    <row r="71" spans="1:22" ht="26.25" x14ac:dyDescent="0.25">
      <c r="A71" s="3">
        <v>69</v>
      </c>
      <c r="B71" s="4">
        <v>42873</v>
      </c>
      <c r="C71" s="3" t="s">
        <v>196</v>
      </c>
      <c r="D71" s="3" t="s">
        <v>28</v>
      </c>
      <c r="E71" s="3">
        <v>2</v>
      </c>
      <c r="F71" s="3" t="s">
        <v>197</v>
      </c>
      <c r="G71" s="3" t="s">
        <v>26</v>
      </c>
      <c r="H71" s="3" t="s">
        <v>31</v>
      </c>
      <c r="I71" s="3" t="s">
        <v>14</v>
      </c>
      <c r="J71" s="5" t="s">
        <v>198</v>
      </c>
      <c r="K71" s="6" t="s">
        <v>17</v>
      </c>
      <c r="L71" s="8">
        <v>2.0249999999999999</v>
      </c>
      <c r="M71" s="8">
        <v>1</v>
      </c>
      <c r="N71" s="9" t="s">
        <v>15</v>
      </c>
      <c r="O71" s="8">
        <f t="shared" si="10"/>
        <v>107</v>
      </c>
      <c r="P71" s="37">
        <f t="shared" si="6"/>
        <v>1.0249999999999999</v>
      </c>
      <c r="Q71" s="10">
        <f t="shared" si="11"/>
        <v>-9.1222500000000029</v>
      </c>
      <c r="R71" s="11">
        <f t="shared" si="7"/>
        <v>97.877749999999992</v>
      </c>
      <c r="S71" s="12">
        <f t="shared" si="8"/>
        <v>0.36231884057971014</v>
      </c>
      <c r="T71" s="13">
        <f t="shared" si="9"/>
        <v>-8.5254672897196335E-2</v>
      </c>
      <c r="U71" s="14">
        <f>COUNTIF($K$2:K71,1)</f>
        <v>25</v>
      </c>
      <c r="V71">
        <v>69</v>
      </c>
    </row>
    <row r="72" spans="1:22" ht="26.25" x14ac:dyDescent="0.25">
      <c r="A72" s="3">
        <v>70</v>
      </c>
      <c r="B72" s="4">
        <v>42874</v>
      </c>
      <c r="C72" s="3" t="s">
        <v>199</v>
      </c>
      <c r="D72" s="3" t="s">
        <v>28</v>
      </c>
      <c r="E72" s="3">
        <v>2</v>
      </c>
      <c r="F72" s="3" t="s">
        <v>200</v>
      </c>
      <c r="G72" s="3" t="s">
        <v>26</v>
      </c>
      <c r="H72" s="3" t="s">
        <v>30</v>
      </c>
      <c r="I72" s="3" t="s">
        <v>14</v>
      </c>
      <c r="J72" s="15" t="s">
        <v>201</v>
      </c>
      <c r="K72" s="6" t="s">
        <v>16</v>
      </c>
      <c r="L72" s="7">
        <v>1.82</v>
      </c>
      <c r="M72" s="8">
        <v>2</v>
      </c>
      <c r="N72" s="9" t="s">
        <v>23</v>
      </c>
      <c r="O72" s="8">
        <f t="shared" si="10"/>
        <v>109</v>
      </c>
      <c r="P72" s="29">
        <f t="shared" si="6"/>
        <v>-2</v>
      </c>
      <c r="Q72" s="10">
        <f t="shared" si="11"/>
        <v>-11.122250000000003</v>
      </c>
      <c r="R72" s="11">
        <f t="shared" si="7"/>
        <v>97.877749999999992</v>
      </c>
      <c r="S72" s="12">
        <f t="shared" si="8"/>
        <v>0.35714285714285715</v>
      </c>
      <c r="T72" s="13">
        <f t="shared" si="9"/>
        <v>-0.10203899082568815</v>
      </c>
      <c r="U72" s="14">
        <f>COUNTIF($K$2:K72,1)</f>
        <v>25</v>
      </c>
      <c r="V72">
        <v>70</v>
      </c>
    </row>
    <row r="73" spans="1:22" ht="39" x14ac:dyDescent="0.25">
      <c r="A73" s="3">
        <v>71</v>
      </c>
      <c r="B73" s="4">
        <v>42874</v>
      </c>
      <c r="C73" s="3" t="s">
        <v>202</v>
      </c>
      <c r="D73" s="3" t="s">
        <v>28</v>
      </c>
      <c r="E73" s="3">
        <v>3</v>
      </c>
      <c r="F73" s="3" t="s">
        <v>203</v>
      </c>
      <c r="G73" s="3" t="s">
        <v>26</v>
      </c>
      <c r="H73" s="3" t="s">
        <v>30</v>
      </c>
      <c r="I73" s="3" t="s">
        <v>14</v>
      </c>
      <c r="J73" s="5" t="s">
        <v>204</v>
      </c>
      <c r="K73" s="6" t="s">
        <v>17</v>
      </c>
      <c r="L73" s="8">
        <v>1.65</v>
      </c>
      <c r="M73" s="8">
        <v>1</v>
      </c>
      <c r="N73" s="9" t="s">
        <v>23</v>
      </c>
      <c r="O73" s="8">
        <f t="shared" si="10"/>
        <v>110</v>
      </c>
      <c r="P73" s="37">
        <f t="shared" si="6"/>
        <v>0.56749999999999989</v>
      </c>
      <c r="Q73" s="10">
        <f t="shared" si="11"/>
        <v>-10.554750000000002</v>
      </c>
      <c r="R73" s="11">
        <f t="shared" si="7"/>
        <v>99.445250000000001</v>
      </c>
      <c r="S73" s="12">
        <f t="shared" si="8"/>
        <v>0.36619718309859156</v>
      </c>
      <c r="T73" s="13">
        <f t="shared" si="9"/>
        <v>-9.5952272727272719E-2</v>
      </c>
      <c r="U73" s="14">
        <f>COUNTIF($K$2:K73,1)</f>
        <v>26</v>
      </c>
      <c r="V73">
        <v>71</v>
      </c>
    </row>
    <row r="74" spans="1:22" x14ac:dyDescent="0.25">
      <c r="A74" s="3">
        <v>72</v>
      </c>
      <c r="B74" s="4">
        <v>42874</v>
      </c>
      <c r="C74" s="3" t="s">
        <v>205</v>
      </c>
      <c r="D74" s="3" t="s">
        <v>28</v>
      </c>
      <c r="E74" s="3">
        <v>1</v>
      </c>
      <c r="F74" s="3" t="s">
        <v>114</v>
      </c>
      <c r="G74" s="3" t="s">
        <v>26</v>
      </c>
      <c r="H74" s="3" t="s">
        <v>30</v>
      </c>
      <c r="I74" s="3" t="s">
        <v>35</v>
      </c>
      <c r="J74" s="15" t="s">
        <v>176</v>
      </c>
      <c r="K74" s="6" t="s">
        <v>17</v>
      </c>
      <c r="L74" s="7">
        <v>1.8</v>
      </c>
      <c r="M74" s="8">
        <v>2</v>
      </c>
      <c r="N74" s="9" t="s">
        <v>23</v>
      </c>
      <c r="O74" s="8">
        <f t="shared" si="10"/>
        <v>112</v>
      </c>
      <c r="P74" s="27">
        <f t="shared" si="6"/>
        <v>1.42</v>
      </c>
      <c r="Q74" s="10">
        <f t="shared" si="11"/>
        <v>-9.1347500000000021</v>
      </c>
      <c r="R74" s="11">
        <f t="shared" si="7"/>
        <v>102.86525</v>
      </c>
      <c r="S74" s="12">
        <f t="shared" si="8"/>
        <v>0.375</v>
      </c>
      <c r="T74" s="13">
        <f t="shared" si="9"/>
        <v>-8.1560267857142835E-2</v>
      </c>
      <c r="U74" s="14">
        <f>COUNTIF($K$2:K74,1)</f>
        <v>27</v>
      </c>
      <c r="V74">
        <v>72</v>
      </c>
    </row>
    <row r="75" spans="1:22" x14ac:dyDescent="0.25">
      <c r="A75" s="3">
        <v>73</v>
      </c>
      <c r="B75" s="4">
        <v>42874</v>
      </c>
      <c r="C75" s="3" t="s">
        <v>205</v>
      </c>
      <c r="D75" s="3" t="s">
        <v>28</v>
      </c>
      <c r="E75" s="3">
        <v>1</v>
      </c>
      <c r="F75" s="3">
        <v>2</v>
      </c>
      <c r="G75" s="3" t="s">
        <v>26</v>
      </c>
      <c r="H75" s="3" t="s">
        <v>30</v>
      </c>
      <c r="I75" s="3" t="s">
        <v>35</v>
      </c>
      <c r="J75" s="15" t="s">
        <v>176</v>
      </c>
      <c r="K75" s="6" t="s">
        <v>17</v>
      </c>
      <c r="L75" s="8">
        <v>3.1</v>
      </c>
      <c r="M75" s="8">
        <v>0.5</v>
      </c>
      <c r="N75" s="9" t="s">
        <v>23</v>
      </c>
      <c r="O75" s="8">
        <f t="shared" si="10"/>
        <v>112.5</v>
      </c>
      <c r="P75" s="37">
        <f t="shared" si="6"/>
        <v>0.97249999999999992</v>
      </c>
      <c r="Q75" s="10">
        <f t="shared" si="11"/>
        <v>-8.162250000000002</v>
      </c>
      <c r="R75" s="11">
        <f t="shared" si="7"/>
        <v>104.33775</v>
      </c>
      <c r="S75" s="12">
        <f t="shared" si="8"/>
        <v>0.38356164383561642</v>
      </c>
      <c r="T75" s="13">
        <f t="shared" si="9"/>
        <v>-7.2553333333333331E-2</v>
      </c>
      <c r="U75" s="14">
        <f>COUNTIF($K$2:K75,1)</f>
        <v>28</v>
      </c>
      <c r="V75">
        <v>73</v>
      </c>
    </row>
    <row r="76" spans="1:22" ht="26.25" x14ac:dyDescent="0.25">
      <c r="A76" s="3">
        <v>74</v>
      </c>
      <c r="B76" s="4">
        <v>42875</v>
      </c>
      <c r="C76" s="3" t="s">
        <v>206</v>
      </c>
      <c r="D76" s="3" t="s">
        <v>28</v>
      </c>
      <c r="E76" s="3">
        <v>2</v>
      </c>
      <c r="F76" s="3" t="s">
        <v>207</v>
      </c>
      <c r="G76" s="3" t="s">
        <v>26</v>
      </c>
      <c r="H76" s="3" t="s">
        <v>31</v>
      </c>
      <c r="I76" s="3" t="s">
        <v>14</v>
      </c>
      <c r="J76" s="5" t="s">
        <v>208</v>
      </c>
      <c r="K76" s="6" t="s">
        <v>16</v>
      </c>
      <c r="L76" s="7">
        <v>2.97</v>
      </c>
      <c r="M76" s="8">
        <v>1</v>
      </c>
      <c r="N76" s="9" t="s">
        <v>15</v>
      </c>
      <c r="O76" s="8">
        <f t="shared" si="10"/>
        <v>113.5</v>
      </c>
      <c r="P76" s="29">
        <f t="shared" si="6"/>
        <v>-1</v>
      </c>
      <c r="Q76" s="10">
        <f t="shared" si="11"/>
        <v>-9.162250000000002</v>
      </c>
      <c r="R76" s="11">
        <f t="shared" si="7"/>
        <v>104.33775</v>
      </c>
      <c r="S76" s="12">
        <f t="shared" si="8"/>
        <v>0.3783783783783784</v>
      </c>
      <c r="T76" s="13">
        <f t="shared" si="9"/>
        <v>-8.0724669603524229E-2</v>
      </c>
      <c r="U76" s="14">
        <f>COUNTIF($K$2:K76,1)</f>
        <v>28</v>
      </c>
      <c r="V76">
        <v>74</v>
      </c>
    </row>
    <row r="77" spans="1:22" ht="26.25" x14ac:dyDescent="0.25">
      <c r="A77" s="3">
        <v>75</v>
      </c>
      <c r="B77" s="4">
        <v>42875</v>
      </c>
      <c r="C77" s="3" t="s">
        <v>209</v>
      </c>
      <c r="D77" s="3" t="s">
        <v>32</v>
      </c>
      <c r="E77" s="3">
        <v>2</v>
      </c>
      <c r="F77" s="3" t="s">
        <v>36</v>
      </c>
      <c r="G77" s="3" t="s">
        <v>25</v>
      </c>
      <c r="H77" s="3" t="s">
        <v>31</v>
      </c>
      <c r="I77" s="3" t="s">
        <v>14</v>
      </c>
      <c r="J77" s="5" t="s">
        <v>210</v>
      </c>
      <c r="K77" s="6" t="s">
        <v>16</v>
      </c>
      <c r="L77" s="8">
        <v>2.8460000000000001</v>
      </c>
      <c r="M77" s="8">
        <v>1</v>
      </c>
      <c r="N77" s="9" t="s">
        <v>15</v>
      </c>
      <c r="O77" s="8">
        <f t="shared" si="10"/>
        <v>114.5</v>
      </c>
      <c r="P77" s="34">
        <f t="shared" si="6"/>
        <v>-1</v>
      </c>
      <c r="Q77" s="10">
        <f t="shared" si="11"/>
        <v>-10.162250000000002</v>
      </c>
      <c r="R77" s="11">
        <f t="shared" si="7"/>
        <v>104.33775</v>
      </c>
      <c r="S77" s="12">
        <f t="shared" si="8"/>
        <v>0.37333333333333335</v>
      </c>
      <c r="T77" s="13">
        <f t="shared" si="9"/>
        <v>-8.8753275109170304E-2</v>
      </c>
      <c r="U77" s="14">
        <f>COUNTIF($K$2:K77,1)</f>
        <v>28</v>
      </c>
      <c r="V77">
        <v>75</v>
      </c>
    </row>
    <row r="78" spans="1:22" ht="15.75" customHeight="1" x14ac:dyDescent="0.25">
      <c r="A78" s="3">
        <v>76</v>
      </c>
      <c r="B78" s="4">
        <v>42875</v>
      </c>
      <c r="C78" s="3" t="s">
        <v>211</v>
      </c>
      <c r="D78" s="3" t="s">
        <v>32</v>
      </c>
      <c r="E78" s="3">
        <v>1</v>
      </c>
      <c r="F78" s="3" t="s">
        <v>132</v>
      </c>
      <c r="G78" s="3" t="s">
        <v>26</v>
      </c>
      <c r="H78" s="3" t="s">
        <v>27</v>
      </c>
      <c r="I78" s="3" t="s">
        <v>14</v>
      </c>
      <c r="J78" s="15" t="s">
        <v>42</v>
      </c>
      <c r="K78" s="6" t="s">
        <v>17</v>
      </c>
      <c r="L78" s="7">
        <v>2.16</v>
      </c>
      <c r="M78" s="8">
        <v>1</v>
      </c>
      <c r="N78" s="9" t="s">
        <v>23</v>
      </c>
      <c r="O78" s="8">
        <f t="shared" si="10"/>
        <v>115.5</v>
      </c>
      <c r="P78" s="27">
        <f t="shared" si="6"/>
        <v>1.052</v>
      </c>
      <c r="Q78" s="10">
        <f t="shared" si="11"/>
        <v>-9.1102500000000024</v>
      </c>
      <c r="R78" s="11">
        <f t="shared" si="7"/>
        <v>106.38974999999999</v>
      </c>
      <c r="S78" s="12">
        <f t="shared" si="8"/>
        <v>0.38157894736842107</v>
      </c>
      <c r="T78" s="13">
        <f t="shared" si="9"/>
        <v>-7.8876623376623448E-2</v>
      </c>
      <c r="U78" s="14">
        <f>COUNTIF($K$2:K78,1)</f>
        <v>29</v>
      </c>
      <c r="V78">
        <v>76</v>
      </c>
    </row>
    <row r="79" spans="1:22" ht="16.5" customHeight="1" x14ac:dyDescent="0.25">
      <c r="A79" s="3">
        <v>77</v>
      </c>
      <c r="B79" s="4">
        <v>42875</v>
      </c>
      <c r="C79" s="3" t="s">
        <v>212</v>
      </c>
      <c r="D79" s="3" t="s">
        <v>28</v>
      </c>
      <c r="E79" s="3">
        <v>1</v>
      </c>
      <c r="F79" s="3" t="s">
        <v>213</v>
      </c>
      <c r="G79" s="3" t="s">
        <v>25</v>
      </c>
      <c r="H79" s="3" t="s">
        <v>80</v>
      </c>
      <c r="I79" s="3" t="s">
        <v>14</v>
      </c>
      <c r="J79" s="15" t="s">
        <v>214</v>
      </c>
      <c r="K79" s="6" t="s">
        <v>17</v>
      </c>
      <c r="L79" s="8">
        <v>1.8</v>
      </c>
      <c r="M79" s="8">
        <v>3.5</v>
      </c>
      <c r="N79" s="9" t="s">
        <v>15</v>
      </c>
      <c r="O79" s="8">
        <f t="shared" si="10"/>
        <v>119</v>
      </c>
      <c r="P79" s="37">
        <f t="shared" si="6"/>
        <v>2.8</v>
      </c>
      <c r="Q79" s="10">
        <f t="shared" si="11"/>
        <v>-6.3102500000000026</v>
      </c>
      <c r="R79" s="11">
        <f t="shared" si="7"/>
        <v>112.68975</v>
      </c>
      <c r="S79" s="12">
        <f t="shared" si="8"/>
        <v>0.38961038961038963</v>
      </c>
      <c r="T79" s="13">
        <f t="shared" si="9"/>
        <v>-5.3027310924369721E-2</v>
      </c>
      <c r="U79" s="14">
        <f>COUNTIF($K$2:K79,1)</f>
        <v>30</v>
      </c>
      <c r="V79">
        <v>77</v>
      </c>
    </row>
    <row r="80" spans="1:22" ht="26.25" x14ac:dyDescent="0.25">
      <c r="A80" s="3">
        <v>78</v>
      </c>
      <c r="B80" s="4">
        <v>42875</v>
      </c>
      <c r="C80" s="3" t="s">
        <v>215</v>
      </c>
      <c r="D80" s="3" t="s">
        <v>28</v>
      </c>
      <c r="E80" s="3">
        <v>2</v>
      </c>
      <c r="F80" s="3" t="s">
        <v>161</v>
      </c>
      <c r="G80" s="3" t="s">
        <v>25</v>
      </c>
      <c r="H80" s="3" t="s">
        <v>31</v>
      </c>
      <c r="I80" s="3" t="s">
        <v>14</v>
      </c>
      <c r="J80" s="5" t="s">
        <v>216</v>
      </c>
      <c r="K80" s="6" t="s">
        <v>16</v>
      </c>
      <c r="L80" s="8">
        <v>2.0369999999999999</v>
      </c>
      <c r="M80" s="8">
        <v>4</v>
      </c>
      <c r="N80" s="9" t="s">
        <v>15</v>
      </c>
      <c r="O80" s="8">
        <f t="shared" si="10"/>
        <v>123</v>
      </c>
      <c r="P80" s="29">
        <f t="shared" si="6"/>
        <v>-4</v>
      </c>
      <c r="Q80" s="10">
        <f t="shared" si="11"/>
        <v>-10.310250000000003</v>
      </c>
      <c r="R80" s="11">
        <f t="shared" si="7"/>
        <v>112.68975</v>
      </c>
      <c r="S80" s="12">
        <f t="shared" si="8"/>
        <v>0.38461538461538464</v>
      </c>
      <c r="T80" s="13">
        <f t="shared" si="9"/>
        <v>-8.3823170731707294E-2</v>
      </c>
      <c r="U80" s="14">
        <f>COUNTIF($K$2:K80,1)</f>
        <v>30</v>
      </c>
      <c r="V80">
        <v>78</v>
      </c>
    </row>
    <row r="81" spans="1:22" ht="26.25" x14ac:dyDescent="0.25">
      <c r="A81" s="3">
        <v>79</v>
      </c>
      <c r="B81" s="4">
        <v>42875</v>
      </c>
      <c r="C81" s="3" t="s">
        <v>217</v>
      </c>
      <c r="D81" s="3" t="s">
        <v>28</v>
      </c>
      <c r="E81" s="3">
        <v>2</v>
      </c>
      <c r="F81" s="3" t="s">
        <v>218</v>
      </c>
      <c r="G81" s="3" t="s">
        <v>26</v>
      </c>
      <c r="H81" s="3" t="s">
        <v>80</v>
      </c>
      <c r="I81" s="3" t="s">
        <v>14</v>
      </c>
      <c r="J81" s="5" t="s">
        <v>219</v>
      </c>
      <c r="K81" s="6" t="s">
        <v>16</v>
      </c>
      <c r="L81" s="8">
        <v>2.06</v>
      </c>
      <c r="M81" s="8">
        <v>2</v>
      </c>
      <c r="N81" s="9" t="s">
        <v>15</v>
      </c>
      <c r="O81" s="8">
        <f t="shared" si="10"/>
        <v>125</v>
      </c>
      <c r="P81" s="34">
        <f t="shared" si="6"/>
        <v>-2</v>
      </c>
      <c r="Q81" s="10">
        <f t="shared" si="11"/>
        <v>-12.310250000000003</v>
      </c>
      <c r="R81" s="11">
        <f t="shared" si="7"/>
        <v>112.68975</v>
      </c>
      <c r="S81" s="12">
        <f t="shared" si="8"/>
        <v>0.379746835443038</v>
      </c>
      <c r="T81" s="13">
        <f t="shared" si="9"/>
        <v>-9.8481999999999972E-2</v>
      </c>
      <c r="U81" s="14">
        <f>COUNTIF($K$2:K81,1)</f>
        <v>30</v>
      </c>
      <c r="V81">
        <v>79</v>
      </c>
    </row>
    <row r="82" spans="1:22" ht="17.25" customHeight="1" x14ac:dyDescent="0.25">
      <c r="A82" s="3">
        <v>80</v>
      </c>
      <c r="B82" s="4">
        <v>42875</v>
      </c>
      <c r="C82" s="3" t="s">
        <v>220</v>
      </c>
      <c r="D82" s="3" t="s">
        <v>28</v>
      </c>
      <c r="E82" s="3">
        <v>3</v>
      </c>
      <c r="F82" s="3">
        <v>1</v>
      </c>
      <c r="G82" s="3" t="s">
        <v>25</v>
      </c>
      <c r="H82" s="3" t="s">
        <v>30</v>
      </c>
      <c r="I82" s="3" t="s">
        <v>14</v>
      </c>
      <c r="J82" s="5" t="s">
        <v>221</v>
      </c>
      <c r="K82" s="6" t="s">
        <v>16</v>
      </c>
      <c r="L82" s="7">
        <v>6.0289999999999999</v>
      </c>
      <c r="M82" s="8">
        <v>1</v>
      </c>
      <c r="N82" s="9" t="s">
        <v>23</v>
      </c>
      <c r="O82" s="8">
        <f t="shared" si="10"/>
        <v>126</v>
      </c>
      <c r="P82" s="29">
        <f t="shared" si="6"/>
        <v>-1</v>
      </c>
      <c r="Q82" s="10">
        <f t="shared" si="11"/>
        <v>-13.310250000000003</v>
      </c>
      <c r="R82" s="11">
        <f t="shared" si="7"/>
        <v>112.68975</v>
      </c>
      <c r="S82" s="12">
        <f t="shared" si="8"/>
        <v>0.375</v>
      </c>
      <c r="T82" s="13">
        <f t="shared" si="9"/>
        <v>-0.10563690476190474</v>
      </c>
      <c r="U82" s="14">
        <f>COUNTIF($K$2:K82,1)</f>
        <v>30</v>
      </c>
      <c r="V82">
        <v>80</v>
      </c>
    </row>
    <row r="83" spans="1:22" ht="64.5" x14ac:dyDescent="0.25">
      <c r="A83" s="3">
        <v>81</v>
      </c>
      <c r="B83" s="4">
        <v>42875</v>
      </c>
      <c r="C83" s="3" t="s">
        <v>222</v>
      </c>
      <c r="D83" s="3" t="s">
        <v>28</v>
      </c>
      <c r="E83" s="3">
        <v>5</v>
      </c>
      <c r="F83" s="3" t="s">
        <v>223</v>
      </c>
      <c r="G83" s="3" t="s">
        <v>26</v>
      </c>
      <c r="H83" s="3" t="s">
        <v>31</v>
      </c>
      <c r="I83" s="3" t="s">
        <v>14</v>
      </c>
      <c r="J83" s="5" t="s">
        <v>224</v>
      </c>
      <c r="K83" s="6" t="s">
        <v>16</v>
      </c>
      <c r="L83" s="8">
        <v>27.675000000000001</v>
      </c>
      <c r="M83" s="8">
        <v>0.5</v>
      </c>
      <c r="N83" s="9" t="s">
        <v>15</v>
      </c>
      <c r="O83" s="8">
        <f t="shared" si="10"/>
        <v>126.5</v>
      </c>
      <c r="P83" s="28">
        <f t="shared" si="6"/>
        <v>-0.5</v>
      </c>
      <c r="Q83" s="10">
        <f t="shared" si="11"/>
        <v>-13.810250000000003</v>
      </c>
      <c r="R83" s="11">
        <f t="shared" si="7"/>
        <v>112.68975</v>
      </c>
      <c r="S83" s="12">
        <f t="shared" si="8"/>
        <v>0.37037037037037035</v>
      </c>
      <c r="T83" s="13">
        <f t="shared" si="9"/>
        <v>-0.10917193675889325</v>
      </c>
      <c r="U83" s="14">
        <f>COUNTIF($K$2:K83,1)</f>
        <v>30</v>
      </c>
      <c r="V83">
        <v>81</v>
      </c>
    </row>
    <row r="84" spans="1:22" x14ac:dyDescent="0.25">
      <c r="A84" s="3">
        <v>82</v>
      </c>
      <c r="B84" s="4">
        <v>42875</v>
      </c>
      <c r="C84" s="3" t="s">
        <v>225</v>
      </c>
      <c r="D84" s="3" t="s">
        <v>28</v>
      </c>
      <c r="E84" s="3">
        <v>1</v>
      </c>
      <c r="F84" s="3">
        <v>2</v>
      </c>
      <c r="G84" s="3" t="s">
        <v>26</v>
      </c>
      <c r="H84" s="3" t="s">
        <v>30</v>
      </c>
      <c r="I84" s="3" t="s">
        <v>35</v>
      </c>
      <c r="J84" s="15" t="s">
        <v>98</v>
      </c>
      <c r="K84" s="6" t="s">
        <v>17</v>
      </c>
      <c r="L84" s="7">
        <v>2.25</v>
      </c>
      <c r="M84" s="8">
        <v>1.5</v>
      </c>
      <c r="N84" s="9" t="s">
        <v>23</v>
      </c>
      <c r="O84" s="8">
        <f t="shared" si="10"/>
        <v>128</v>
      </c>
      <c r="P84" s="27">
        <f t="shared" si="6"/>
        <v>1.7062499999999998</v>
      </c>
      <c r="Q84" s="10">
        <f t="shared" si="11"/>
        <v>-12.104000000000003</v>
      </c>
      <c r="R84" s="11">
        <f t="shared" si="7"/>
        <v>115.896</v>
      </c>
      <c r="S84" s="12">
        <f t="shared" si="8"/>
        <v>0.37804878048780488</v>
      </c>
      <c r="T84" s="13">
        <f t="shared" si="9"/>
        <v>-9.4562499999999994E-2</v>
      </c>
      <c r="U84" s="14">
        <f>COUNTIF($K$2:K84,1)</f>
        <v>31</v>
      </c>
      <c r="V84">
        <v>82</v>
      </c>
    </row>
    <row r="85" spans="1:22" ht="16.5" customHeight="1" x14ac:dyDescent="0.25">
      <c r="A85" s="3">
        <v>83</v>
      </c>
      <c r="B85" s="4">
        <v>42875</v>
      </c>
      <c r="C85" s="3" t="s">
        <v>212</v>
      </c>
      <c r="D85" s="3" t="s">
        <v>28</v>
      </c>
      <c r="E85" s="3">
        <v>1</v>
      </c>
      <c r="F85" s="3" t="s">
        <v>226</v>
      </c>
      <c r="G85" s="3" t="s">
        <v>25</v>
      </c>
      <c r="H85" s="3" t="s">
        <v>80</v>
      </c>
      <c r="I85" s="3" t="s">
        <v>14</v>
      </c>
      <c r="J85" s="15" t="s">
        <v>23</v>
      </c>
      <c r="K85" s="6" t="s">
        <v>17</v>
      </c>
      <c r="L85" s="8">
        <v>2.4</v>
      </c>
      <c r="M85" s="8">
        <v>1</v>
      </c>
      <c r="N85" s="9" t="s">
        <v>15</v>
      </c>
      <c r="O85" s="8">
        <f t="shared" si="10"/>
        <v>129</v>
      </c>
      <c r="P85" s="37">
        <f t="shared" si="6"/>
        <v>1.4</v>
      </c>
      <c r="Q85" s="10">
        <f t="shared" si="11"/>
        <v>-10.704000000000002</v>
      </c>
      <c r="R85" s="11">
        <f t="shared" si="7"/>
        <v>118.29599999999999</v>
      </c>
      <c r="S85" s="12">
        <f t="shared" si="8"/>
        <v>0.38554216867469882</v>
      </c>
      <c r="T85" s="13">
        <f t="shared" si="9"/>
        <v>-8.2976744186046572E-2</v>
      </c>
      <c r="U85" s="14">
        <f>COUNTIF($K$2:K85,1)</f>
        <v>32</v>
      </c>
      <c r="V85">
        <v>83</v>
      </c>
    </row>
    <row r="86" spans="1:22" ht="17.25" customHeight="1" x14ac:dyDescent="0.25">
      <c r="A86" s="3">
        <v>84</v>
      </c>
      <c r="B86" s="4">
        <v>42875</v>
      </c>
      <c r="C86" s="3" t="s">
        <v>212</v>
      </c>
      <c r="D86" s="3" t="s">
        <v>28</v>
      </c>
      <c r="E86" s="3">
        <v>1</v>
      </c>
      <c r="F86" s="3" t="s">
        <v>227</v>
      </c>
      <c r="G86" s="3" t="s">
        <v>25</v>
      </c>
      <c r="H86" s="3" t="s">
        <v>80</v>
      </c>
      <c r="I86" s="3" t="s">
        <v>14</v>
      </c>
      <c r="J86" s="5" t="s">
        <v>15</v>
      </c>
      <c r="K86" s="6" t="s">
        <v>16</v>
      </c>
      <c r="L86" s="8">
        <v>2.4</v>
      </c>
      <c r="M86" s="8">
        <v>1</v>
      </c>
      <c r="N86" s="9" t="s">
        <v>23</v>
      </c>
      <c r="O86" s="8">
        <f t="shared" si="10"/>
        <v>130</v>
      </c>
      <c r="P86" s="34">
        <f t="shared" si="6"/>
        <v>-1</v>
      </c>
      <c r="Q86" s="10">
        <f t="shared" si="11"/>
        <v>-11.704000000000002</v>
      </c>
      <c r="R86" s="11">
        <f t="shared" si="7"/>
        <v>118.29599999999999</v>
      </c>
      <c r="S86" s="12">
        <f t="shared" si="8"/>
        <v>0.38095238095238093</v>
      </c>
      <c r="T86" s="13">
        <f t="shared" si="9"/>
        <v>-9.0030769230769289E-2</v>
      </c>
      <c r="U86" s="14">
        <f>COUNTIF($K$2:K86,1)</f>
        <v>32</v>
      </c>
      <c r="V86">
        <v>84</v>
      </c>
    </row>
    <row r="87" spans="1:22" ht="26.25" x14ac:dyDescent="0.25">
      <c r="A87" s="3">
        <v>85</v>
      </c>
      <c r="B87" s="4">
        <v>42875</v>
      </c>
      <c r="C87" s="3" t="s">
        <v>228</v>
      </c>
      <c r="D87" s="3" t="s">
        <v>28</v>
      </c>
      <c r="E87" s="3">
        <v>2</v>
      </c>
      <c r="F87" s="3" t="s">
        <v>229</v>
      </c>
      <c r="G87" s="3" t="s">
        <v>25</v>
      </c>
      <c r="H87" s="3" t="s">
        <v>30</v>
      </c>
      <c r="I87" s="3" t="s">
        <v>35</v>
      </c>
      <c r="J87" s="15" t="s">
        <v>230</v>
      </c>
      <c r="K87" s="6" t="s">
        <v>17</v>
      </c>
      <c r="L87" s="8">
        <v>2.04</v>
      </c>
      <c r="M87" s="8">
        <v>2</v>
      </c>
      <c r="N87" s="9" t="s">
        <v>23</v>
      </c>
      <c r="O87" s="8">
        <f t="shared" si="10"/>
        <v>132</v>
      </c>
      <c r="P87" s="37">
        <f t="shared" si="6"/>
        <v>1.8759999999999999</v>
      </c>
      <c r="Q87" s="10">
        <f t="shared" si="11"/>
        <v>-9.828000000000003</v>
      </c>
      <c r="R87" s="11">
        <f t="shared" si="7"/>
        <v>122.172</v>
      </c>
      <c r="S87" s="12">
        <f t="shared" si="8"/>
        <v>0.38823529411764707</v>
      </c>
      <c r="T87" s="13">
        <f t="shared" si="9"/>
        <v>-7.4454545454545482E-2</v>
      </c>
      <c r="U87" s="14">
        <f>COUNTIF($K$2:K87,1)</f>
        <v>33</v>
      </c>
      <c r="V87">
        <v>85</v>
      </c>
    </row>
    <row r="88" spans="1:22" ht="26.25" x14ac:dyDescent="0.25">
      <c r="A88" s="3">
        <v>86</v>
      </c>
      <c r="B88" s="4">
        <v>42876</v>
      </c>
      <c r="C88" s="3" t="s">
        <v>231</v>
      </c>
      <c r="D88" s="3" t="s">
        <v>32</v>
      </c>
      <c r="E88" s="3">
        <v>2</v>
      </c>
      <c r="F88" s="3" t="s">
        <v>79</v>
      </c>
      <c r="G88" s="3" t="s">
        <v>26</v>
      </c>
      <c r="H88" s="3" t="s">
        <v>31</v>
      </c>
      <c r="I88" s="3" t="s">
        <v>14</v>
      </c>
      <c r="J88" s="5" t="s">
        <v>232</v>
      </c>
      <c r="K88" s="6" t="s">
        <v>16</v>
      </c>
      <c r="L88" s="8">
        <v>1.8879999999999999</v>
      </c>
      <c r="M88" s="8">
        <v>1.5</v>
      </c>
      <c r="N88" s="9" t="s">
        <v>15</v>
      </c>
      <c r="O88" s="8">
        <f t="shared" si="10"/>
        <v>133.5</v>
      </c>
      <c r="P88" s="34">
        <f t="shared" si="6"/>
        <v>-1.5</v>
      </c>
      <c r="Q88" s="10">
        <f t="shared" si="11"/>
        <v>-11.328000000000003</v>
      </c>
      <c r="R88" s="11">
        <f t="shared" si="7"/>
        <v>122.172</v>
      </c>
      <c r="S88" s="12">
        <f t="shared" si="8"/>
        <v>0.38372093023255816</v>
      </c>
      <c r="T88" s="13">
        <f t="shared" si="9"/>
        <v>-8.4853932584269681E-2</v>
      </c>
      <c r="U88" s="14">
        <f>COUNTIF($K$2:K88,1)</f>
        <v>33</v>
      </c>
      <c r="V88">
        <v>86</v>
      </c>
    </row>
    <row r="89" spans="1:22" ht="17.25" customHeight="1" x14ac:dyDescent="0.25">
      <c r="A89" s="3">
        <v>87</v>
      </c>
      <c r="B89" s="4">
        <v>42876</v>
      </c>
      <c r="C89" s="3" t="s">
        <v>233</v>
      </c>
      <c r="D89" s="3" t="s">
        <v>32</v>
      </c>
      <c r="E89" s="3">
        <v>1</v>
      </c>
      <c r="F89" s="3">
        <v>2</v>
      </c>
      <c r="G89" s="3" t="s">
        <v>26</v>
      </c>
      <c r="H89" s="3" t="s">
        <v>31</v>
      </c>
      <c r="I89" s="3" t="s">
        <v>14</v>
      </c>
      <c r="J89" s="5" t="s">
        <v>234</v>
      </c>
      <c r="K89" s="6" t="s">
        <v>16</v>
      </c>
      <c r="L89" s="8">
        <v>3.36</v>
      </c>
      <c r="M89" s="8">
        <v>1</v>
      </c>
      <c r="N89" s="9" t="s">
        <v>15</v>
      </c>
      <c r="O89" s="8">
        <f t="shared" si="10"/>
        <v>134.5</v>
      </c>
      <c r="P89" s="34">
        <f t="shared" si="6"/>
        <v>-1</v>
      </c>
      <c r="Q89" s="10">
        <f t="shared" si="11"/>
        <v>-12.328000000000003</v>
      </c>
      <c r="R89" s="11">
        <f t="shared" si="7"/>
        <v>122.172</v>
      </c>
      <c r="S89" s="12">
        <f t="shared" si="8"/>
        <v>0.37931034482758619</v>
      </c>
      <c r="T89" s="13">
        <f t="shared" si="9"/>
        <v>-9.1657992565055788E-2</v>
      </c>
      <c r="U89" s="14">
        <f>COUNTIF($K$2:K89,1)</f>
        <v>33</v>
      </c>
      <c r="V89">
        <v>87</v>
      </c>
    </row>
    <row r="90" spans="1:22" ht="17.25" customHeight="1" x14ac:dyDescent="0.25">
      <c r="A90" s="3">
        <v>88</v>
      </c>
      <c r="B90" s="4">
        <v>42876</v>
      </c>
      <c r="C90" s="3" t="s">
        <v>235</v>
      </c>
      <c r="D90" s="3" t="s">
        <v>32</v>
      </c>
      <c r="E90" s="3">
        <v>1</v>
      </c>
      <c r="F90" s="3">
        <v>2</v>
      </c>
      <c r="G90" s="3" t="s">
        <v>26</v>
      </c>
      <c r="H90" s="3" t="s">
        <v>31</v>
      </c>
      <c r="I90" s="3" t="s">
        <v>14</v>
      </c>
      <c r="J90" s="5" t="s">
        <v>116</v>
      </c>
      <c r="K90" s="6" t="s">
        <v>16</v>
      </c>
      <c r="L90" s="8">
        <v>5.4</v>
      </c>
      <c r="M90" s="8">
        <v>0.5</v>
      </c>
      <c r="N90" s="9" t="s">
        <v>15</v>
      </c>
      <c r="O90" s="8">
        <f t="shared" si="10"/>
        <v>135</v>
      </c>
      <c r="P90" s="34">
        <f t="shared" si="6"/>
        <v>-0.5</v>
      </c>
      <c r="Q90" s="10">
        <f t="shared" si="11"/>
        <v>-12.828000000000003</v>
      </c>
      <c r="R90" s="11">
        <f t="shared" si="7"/>
        <v>122.172</v>
      </c>
      <c r="S90" s="12">
        <f t="shared" si="8"/>
        <v>0.375</v>
      </c>
      <c r="T90" s="13">
        <f t="shared" si="9"/>
        <v>-9.5022222222222244E-2</v>
      </c>
      <c r="U90" s="14">
        <f>COUNTIF($K$2:K90,1)</f>
        <v>33</v>
      </c>
      <c r="V90">
        <v>88</v>
      </c>
    </row>
    <row r="91" spans="1:22" ht="17.25" customHeight="1" x14ac:dyDescent="0.25">
      <c r="A91" s="3">
        <v>89</v>
      </c>
      <c r="B91" s="4">
        <v>42876</v>
      </c>
      <c r="C91" s="3" t="s">
        <v>236</v>
      </c>
      <c r="D91" s="3" t="s">
        <v>28</v>
      </c>
      <c r="E91" s="3">
        <v>1</v>
      </c>
      <c r="F91" s="3" t="s">
        <v>237</v>
      </c>
      <c r="G91" s="3" t="s">
        <v>26</v>
      </c>
      <c r="H91" s="3" t="s">
        <v>31</v>
      </c>
      <c r="I91" s="3" t="s">
        <v>14</v>
      </c>
      <c r="J91" s="15" t="s">
        <v>39</v>
      </c>
      <c r="K91" s="6" t="s">
        <v>17</v>
      </c>
      <c r="L91" s="8">
        <v>2.08</v>
      </c>
      <c r="M91" s="8">
        <v>2</v>
      </c>
      <c r="N91" s="9" t="s">
        <v>15</v>
      </c>
      <c r="O91" s="8">
        <f t="shared" si="10"/>
        <v>137</v>
      </c>
      <c r="P91" s="37">
        <f t="shared" si="6"/>
        <v>2.16</v>
      </c>
      <c r="Q91" s="10">
        <f t="shared" si="11"/>
        <v>-10.668000000000003</v>
      </c>
      <c r="R91" s="11">
        <f t="shared" si="7"/>
        <v>126.33199999999999</v>
      </c>
      <c r="S91" s="12">
        <f t="shared" si="8"/>
        <v>0.38202247191011235</v>
      </c>
      <c r="T91" s="13">
        <f t="shared" si="9"/>
        <v>-7.7868613138686177E-2</v>
      </c>
      <c r="U91" s="14">
        <f>COUNTIF($K$2:K91,1)</f>
        <v>34</v>
      </c>
      <c r="V91">
        <v>89</v>
      </c>
    </row>
    <row r="92" spans="1:22" ht="18" customHeight="1" x14ac:dyDescent="0.25">
      <c r="A92" s="3">
        <v>90</v>
      </c>
      <c r="B92" s="4">
        <v>42876</v>
      </c>
      <c r="C92" s="3" t="s">
        <v>238</v>
      </c>
      <c r="D92" s="3" t="s">
        <v>28</v>
      </c>
      <c r="E92" s="3">
        <v>1</v>
      </c>
      <c r="F92" s="3" t="s">
        <v>38</v>
      </c>
      <c r="G92" s="3" t="s">
        <v>26</v>
      </c>
      <c r="H92" s="3" t="s">
        <v>31</v>
      </c>
      <c r="I92" s="3" t="s">
        <v>14</v>
      </c>
      <c r="J92" s="5" t="s">
        <v>39</v>
      </c>
      <c r="K92" s="6" t="s">
        <v>16</v>
      </c>
      <c r="L92" s="8">
        <v>12</v>
      </c>
      <c r="M92" s="8">
        <v>0.5</v>
      </c>
      <c r="N92" s="9" t="s">
        <v>15</v>
      </c>
      <c r="O92" s="8">
        <f t="shared" si="10"/>
        <v>137.5</v>
      </c>
      <c r="P92" s="34">
        <f t="shared" si="6"/>
        <v>-0.5</v>
      </c>
      <c r="Q92" s="10">
        <f t="shared" si="11"/>
        <v>-11.168000000000003</v>
      </c>
      <c r="R92" s="11">
        <f t="shared" si="7"/>
        <v>126.33199999999999</v>
      </c>
      <c r="S92" s="12">
        <f t="shared" si="8"/>
        <v>0.37777777777777777</v>
      </c>
      <c r="T92" s="13">
        <f t="shared" si="9"/>
        <v>-8.1221818181818228E-2</v>
      </c>
      <c r="U92" s="14">
        <f>COUNTIF($K$2:K92,1)</f>
        <v>34</v>
      </c>
      <c r="V92">
        <v>90</v>
      </c>
    </row>
    <row r="93" spans="1:22" ht="26.25" x14ac:dyDescent="0.25">
      <c r="A93" s="3">
        <v>91</v>
      </c>
      <c r="B93" s="4">
        <v>42876</v>
      </c>
      <c r="C93" s="3" t="s">
        <v>239</v>
      </c>
      <c r="D93" s="3" t="s">
        <v>32</v>
      </c>
      <c r="E93" s="3">
        <v>2</v>
      </c>
      <c r="F93" s="3" t="s">
        <v>240</v>
      </c>
      <c r="G93" s="3" t="s">
        <v>26</v>
      </c>
      <c r="H93" s="3" t="s">
        <v>27</v>
      </c>
      <c r="I93" s="3" t="s">
        <v>14</v>
      </c>
      <c r="J93" s="5" t="s">
        <v>241</v>
      </c>
      <c r="K93" s="6" t="s">
        <v>16</v>
      </c>
      <c r="L93" s="8">
        <v>2.2799999999999998</v>
      </c>
      <c r="M93" s="8">
        <v>2</v>
      </c>
      <c r="N93" s="9" t="s">
        <v>23</v>
      </c>
      <c r="O93" s="8">
        <f t="shared" si="10"/>
        <v>139.5</v>
      </c>
      <c r="P93" s="34">
        <f t="shared" si="6"/>
        <v>-2</v>
      </c>
      <c r="Q93" s="10">
        <f t="shared" si="11"/>
        <v>-13.168000000000003</v>
      </c>
      <c r="R93" s="11">
        <f t="shared" si="7"/>
        <v>126.33199999999999</v>
      </c>
      <c r="S93" s="12">
        <f t="shared" si="8"/>
        <v>0.37362637362637363</v>
      </c>
      <c r="T93" s="13">
        <f t="shared" si="9"/>
        <v>-9.439426523297495E-2</v>
      </c>
      <c r="U93" s="14">
        <f>COUNTIF($K$2:K93,1)</f>
        <v>34</v>
      </c>
      <c r="V93">
        <v>91</v>
      </c>
    </row>
    <row r="94" spans="1:22" ht="17.25" customHeight="1" x14ac:dyDescent="0.25">
      <c r="A94" s="3">
        <v>92</v>
      </c>
      <c r="B94" s="4">
        <v>42876</v>
      </c>
      <c r="C94" s="3" t="s">
        <v>242</v>
      </c>
      <c r="D94" s="3" t="s">
        <v>32</v>
      </c>
      <c r="E94" s="3"/>
      <c r="F94" s="3" t="s">
        <v>243</v>
      </c>
      <c r="G94" s="3" t="s">
        <v>26</v>
      </c>
      <c r="H94" s="3" t="s">
        <v>30</v>
      </c>
      <c r="I94" s="3" t="s">
        <v>14</v>
      </c>
      <c r="J94" s="15" t="s">
        <v>244</v>
      </c>
      <c r="K94" s="6" t="s">
        <v>17</v>
      </c>
      <c r="L94" s="8">
        <v>1.7</v>
      </c>
      <c r="M94" s="8">
        <v>7.5</v>
      </c>
      <c r="N94" s="9" t="s">
        <v>23</v>
      </c>
      <c r="O94" s="8">
        <f t="shared" si="10"/>
        <v>147</v>
      </c>
      <c r="P94" s="37">
        <f t="shared" si="6"/>
        <v>4.6124999999999989</v>
      </c>
      <c r="Q94" s="10">
        <f t="shared" si="11"/>
        <v>-8.5555000000000039</v>
      </c>
      <c r="R94" s="11">
        <f t="shared" si="7"/>
        <v>138.44450000000001</v>
      </c>
      <c r="S94" s="12">
        <f t="shared" si="8"/>
        <v>0.38043478260869568</v>
      </c>
      <c r="T94" s="13">
        <f t="shared" si="9"/>
        <v>-5.8200680272108812E-2</v>
      </c>
      <c r="U94" s="14">
        <f>COUNTIF($K$2:K94,1)</f>
        <v>35</v>
      </c>
      <c r="V94">
        <v>92</v>
      </c>
    </row>
    <row r="95" spans="1:22" ht="18" customHeight="1" x14ac:dyDescent="0.25">
      <c r="A95" s="3">
        <v>93</v>
      </c>
      <c r="B95" s="4">
        <v>42876</v>
      </c>
      <c r="C95" s="3" t="s">
        <v>242</v>
      </c>
      <c r="D95" s="3" t="s">
        <v>32</v>
      </c>
      <c r="E95" s="3">
        <v>1</v>
      </c>
      <c r="F95" s="3" t="s">
        <v>245</v>
      </c>
      <c r="G95" s="3" t="s">
        <v>26</v>
      </c>
      <c r="H95" s="3" t="s">
        <v>27</v>
      </c>
      <c r="I95" s="3" t="s">
        <v>14</v>
      </c>
      <c r="J95" s="15" t="s">
        <v>244</v>
      </c>
      <c r="K95" s="6" t="s">
        <v>17</v>
      </c>
      <c r="L95" s="8">
        <v>2.48</v>
      </c>
      <c r="M95" s="8">
        <v>1.5</v>
      </c>
      <c r="N95" s="9" t="s">
        <v>23</v>
      </c>
      <c r="O95" s="8">
        <f t="shared" si="10"/>
        <v>148.5</v>
      </c>
      <c r="P95" s="37">
        <f t="shared" si="6"/>
        <v>2.0339999999999998</v>
      </c>
      <c r="Q95" s="10">
        <f t="shared" si="11"/>
        <v>-6.5215000000000041</v>
      </c>
      <c r="R95" s="11">
        <f t="shared" si="7"/>
        <v>141.9785</v>
      </c>
      <c r="S95" s="12">
        <f t="shared" si="8"/>
        <v>0.38709677419354838</v>
      </c>
      <c r="T95" s="13">
        <f t="shared" si="9"/>
        <v>-4.3915824915824936E-2</v>
      </c>
      <c r="U95" s="14">
        <f>COUNTIF($K$2:K95,1)</f>
        <v>36</v>
      </c>
      <c r="V95">
        <v>93</v>
      </c>
    </row>
    <row r="96" spans="1:22" ht="39" x14ac:dyDescent="0.25">
      <c r="A96" s="3">
        <v>94</v>
      </c>
      <c r="B96" s="4">
        <v>42876</v>
      </c>
      <c r="C96" s="3" t="s">
        <v>246</v>
      </c>
      <c r="D96" s="3" t="s">
        <v>32</v>
      </c>
      <c r="E96" s="3">
        <v>3</v>
      </c>
      <c r="F96" s="3" t="s">
        <v>247</v>
      </c>
      <c r="G96" s="3" t="s">
        <v>25</v>
      </c>
      <c r="H96" s="3" t="s">
        <v>30</v>
      </c>
      <c r="I96" s="3" t="s">
        <v>14</v>
      </c>
      <c r="J96" s="5" t="s">
        <v>253</v>
      </c>
      <c r="K96" s="6" t="s">
        <v>16</v>
      </c>
      <c r="L96" s="8">
        <v>7.6630000000000003</v>
      </c>
      <c r="M96" s="8">
        <v>0.5</v>
      </c>
      <c r="N96" s="9" t="s">
        <v>23</v>
      </c>
      <c r="O96" s="8">
        <f t="shared" si="10"/>
        <v>149</v>
      </c>
      <c r="P96" s="34">
        <f t="shared" si="6"/>
        <v>-0.5</v>
      </c>
      <c r="Q96" s="10">
        <f t="shared" si="11"/>
        <v>-7.0215000000000041</v>
      </c>
      <c r="R96" s="11">
        <f t="shared" si="7"/>
        <v>141.9785</v>
      </c>
      <c r="S96" s="12">
        <f t="shared" si="8"/>
        <v>0.38297872340425532</v>
      </c>
      <c r="T96" s="13">
        <f t="shared" si="9"/>
        <v>-4.7124161073825527E-2</v>
      </c>
      <c r="U96" s="14">
        <f>COUNTIF($K$2:K96,1)</f>
        <v>36</v>
      </c>
      <c r="V96">
        <v>94</v>
      </c>
    </row>
    <row r="97" spans="1:244" x14ac:dyDescent="0.25">
      <c r="A97" s="3">
        <v>95</v>
      </c>
      <c r="B97" s="4">
        <v>42876</v>
      </c>
      <c r="C97" s="3" t="s">
        <v>248</v>
      </c>
      <c r="D97" s="3" t="s">
        <v>28</v>
      </c>
      <c r="E97" s="3">
        <v>1</v>
      </c>
      <c r="F97" s="3" t="s">
        <v>119</v>
      </c>
      <c r="G97" s="3" t="s">
        <v>26</v>
      </c>
      <c r="H97" s="3" t="s">
        <v>30</v>
      </c>
      <c r="I97" s="3" t="s">
        <v>35</v>
      </c>
      <c r="J97" s="5" t="s">
        <v>42</v>
      </c>
      <c r="K97" s="6" t="s">
        <v>16</v>
      </c>
      <c r="L97" s="8">
        <v>2.2999999999999998</v>
      </c>
      <c r="M97" s="8">
        <v>1.5</v>
      </c>
      <c r="N97" s="9" t="s">
        <v>23</v>
      </c>
      <c r="O97" s="8">
        <f t="shared" si="10"/>
        <v>150.5</v>
      </c>
      <c r="P97" s="34">
        <f t="shared" si="6"/>
        <v>-1.5</v>
      </c>
      <c r="Q97" s="10">
        <f t="shared" si="11"/>
        <v>-8.5215000000000032</v>
      </c>
      <c r="R97" s="11">
        <f t="shared" si="7"/>
        <v>141.9785</v>
      </c>
      <c r="S97" s="12">
        <f t="shared" si="8"/>
        <v>0.37894736842105264</v>
      </c>
      <c r="T97" s="13">
        <f t="shared" si="9"/>
        <v>-5.662126245847178E-2</v>
      </c>
      <c r="U97" s="14">
        <f>COUNTIF($K$2:K97,1)</f>
        <v>36</v>
      </c>
      <c r="V97">
        <v>95</v>
      </c>
    </row>
    <row r="98" spans="1:244" x14ac:dyDescent="0.25">
      <c r="A98" s="3">
        <v>96</v>
      </c>
      <c r="B98" s="4">
        <v>42876</v>
      </c>
      <c r="C98" s="3" t="s">
        <v>249</v>
      </c>
      <c r="D98" s="3" t="s">
        <v>28</v>
      </c>
      <c r="E98" s="3">
        <v>1</v>
      </c>
      <c r="F98" s="3" t="s">
        <v>250</v>
      </c>
      <c r="G98" s="3" t="s">
        <v>25</v>
      </c>
      <c r="H98" s="3" t="s">
        <v>30</v>
      </c>
      <c r="I98" s="3" t="s">
        <v>35</v>
      </c>
      <c r="J98" s="15" t="s">
        <v>116</v>
      </c>
      <c r="K98" s="6" t="s">
        <v>17</v>
      </c>
      <c r="L98" s="8">
        <v>4.75</v>
      </c>
      <c r="M98" s="8">
        <v>1</v>
      </c>
      <c r="N98" s="9" t="s">
        <v>23</v>
      </c>
      <c r="O98" s="8">
        <f t="shared" si="10"/>
        <v>151.5</v>
      </c>
      <c r="P98" s="37">
        <f t="shared" si="6"/>
        <v>3.5125000000000002</v>
      </c>
      <c r="Q98" s="10">
        <f t="shared" si="11"/>
        <v>-5.009000000000003</v>
      </c>
      <c r="R98" s="11">
        <f t="shared" si="7"/>
        <v>146.49099999999999</v>
      </c>
      <c r="S98" s="12">
        <f t="shared" si="8"/>
        <v>0.38541666666666669</v>
      </c>
      <c r="T98" s="13">
        <f t="shared" si="9"/>
        <v>-3.3062706270627157E-2</v>
      </c>
      <c r="U98" s="14">
        <f>COUNTIF($K$2:K98,1)</f>
        <v>37</v>
      </c>
      <c r="V98">
        <v>96</v>
      </c>
    </row>
    <row r="99" spans="1:244" x14ac:dyDescent="0.25">
      <c r="A99" s="3">
        <v>97</v>
      </c>
      <c r="B99" s="4">
        <v>42876</v>
      </c>
      <c r="C99" s="3" t="s">
        <v>251</v>
      </c>
      <c r="D99" s="3" t="s">
        <v>28</v>
      </c>
      <c r="E99" s="3">
        <v>1</v>
      </c>
      <c r="F99" s="3" t="s">
        <v>114</v>
      </c>
      <c r="G99" s="3" t="s">
        <v>25</v>
      </c>
      <c r="H99" s="3" t="s">
        <v>30</v>
      </c>
      <c r="I99" s="3" t="s">
        <v>35</v>
      </c>
      <c r="J99" s="5" t="s">
        <v>252</v>
      </c>
      <c r="K99" s="6" t="s">
        <v>16</v>
      </c>
      <c r="L99" s="8">
        <v>2.2000000000000002</v>
      </c>
      <c r="M99" s="8">
        <v>2</v>
      </c>
      <c r="N99" s="9" t="s">
        <v>23</v>
      </c>
      <c r="O99" s="8">
        <f t="shared" si="10"/>
        <v>153.5</v>
      </c>
      <c r="P99" s="34">
        <f t="shared" si="6"/>
        <v>-2</v>
      </c>
      <c r="Q99" s="24">
        <f t="shared" si="11"/>
        <v>-7.009000000000003</v>
      </c>
      <c r="R99" s="25">
        <f t="shared" si="7"/>
        <v>146.49099999999999</v>
      </c>
      <c r="S99" s="40">
        <f t="shared" si="8"/>
        <v>0.38144329896907214</v>
      </c>
      <c r="T99" s="13">
        <f t="shared" si="9"/>
        <v>-4.5661237785016379E-2</v>
      </c>
      <c r="U99" s="14">
        <f>COUNTIF($K$2:K99,1)</f>
        <v>37</v>
      </c>
      <c r="V99">
        <v>97</v>
      </c>
    </row>
    <row r="100" spans="1:244" ht="16.5" customHeight="1" x14ac:dyDescent="0.25">
      <c r="A100" s="3">
        <v>98</v>
      </c>
      <c r="B100" s="4">
        <v>42877</v>
      </c>
      <c r="C100" s="3" t="s">
        <v>254</v>
      </c>
      <c r="D100" s="3" t="s">
        <v>32</v>
      </c>
      <c r="E100" s="3">
        <v>1</v>
      </c>
      <c r="F100" s="3">
        <v>1</v>
      </c>
      <c r="G100" s="3" t="s">
        <v>25</v>
      </c>
      <c r="H100" s="3" t="s">
        <v>27</v>
      </c>
      <c r="I100" s="3" t="s">
        <v>14</v>
      </c>
      <c r="J100" s="5" t="s">
        <v>38</v>
      </c>
      <c r="K100" s="6" t="s">
        <v>16</v>
      </c>
      <c r="L100" s="8">
        <v>2.1</v>
      </c>
      <c r="M100" s="8">
        <v>3.5</v>
      </c>
      <c r="N100" s="9" t="s">
        <v>23</v>
      </c>
      <c r="O100" s="8">
        <f t="shared" si="10"/>
        <v>157</v>
      </c>
      <c r="P100" s="34">
        <f t="shared" si="6"/>
        <v>-3.5</v>
      </c>
      <c r="Q100" s="41">
        <f t="shared" si="11"/>
        <v>-10.509000000000004</v>
      </c>
      <c r="R100" s="42">
        <f t="shared" si="7"/>
        <v>146.49099999999999</v>
      </c>
      <c r="S100" s="43">
        <f t="shared" si="8"/>
        <v>0.37755102040816324</v>
      </c>
      <c r="T100" s="13">
        <f t="shared" si="9"/>
        <v>-6.6936305732484172E-2</v>
      </c>
      <c r="U100" s="14">
        <f>COUNTIF($K$2:K100,1)</f>
        <v>37</v>
      </c>
      <c r="V100">
        <v>98</v>
      </c>
    </row>
    <row r="101" spans="1:244" ht="18" customHeight="1" x14ac:dyDescent="0.25">
      <c r="A101" s="3">
        <v>99</v>
      </c>
      <c r="B101" s="4">
        <v>42878</v>
      </c>
      <c r="C101" s="3" t="s">
        <v>255</v>
      </c>
      <c r="D101" s="3" t="s">
        <v>33</v>
      </c>
      <c r="E101" s="3">
        <v>1</v>
      </c>
      <c r="F101" s="3" t="s">
        <v>256</v>
      </c>
      <c r="G101" s="3" t="s">
        <v>29</v>
      </c>
      <c r="H101" s="3" t="s">
        <v>30</v>
      </c>
      <c r="I101" s="3" t="s">
        <v>14</v>
      </c>
      <c r="J101" s="5" t="s">
        <v>257</v>
      </c>
      <c r="K101" s="6" t="s">
        <v>16</v>
      </c>
      <c r="L101" s="8">
        <v>1.86</v>
      </c>
      <c r="M101" s="8">
        <v>2</v>
      </c>
      <c r="N101" s="9" t="s">
        <v>15</v>
      </c>
      <c r="O101" s="8">
        <f t="shared" si="10"/>
        <v>159</v>
      </c>
      <c r="P101" s="34">
        <f t="shared" si="6"/>
        <v>-2</v>
      </c>
      <c r="Q101" s="41">
        <f t="shared" si="11"/>
        <v>-12.509000000000004</v>
      </c>
      <c r="R101" s="42">
        <f t="shared" si="7"/>
        <v>146.49099999999999</v>
      </c>
      <c r="S101" s="43">
        <f t="shared" si="8"/>
        <v>0.37373737373737376</v>
      </c>
      <c r="T101" s="13">
        <f t="shared" si="9"/>
        <v>-7.8672955974842862E-2</v>
      </c>
      <c r="U101" s="14">
        <f>COUNTIF($K$2:K101,1)</f>
        <v>37</v>
      </c>
      <c r="V101">
        <v>99</v>
      </c>
    </row>
    <row r="102" spans="1:244" ht="17.25" customHeight="1" x14ac:dyDescent="0.2">
      <c r="A102" s="3">
        <v>100</v>
      </c>
      <c r="B102" s="4">
        <v>42879</v>
      </c>
      <c r="C102" s="3" t="s">
        <v>258</v>
      </c>
      <c r="D102" s="3" t="s">
        <v>32</v>
      </c>
      <c r="E102" s="3">
        <v>1</v>
      </c>
      <c r="F102" s="3">
        <v>2</v>
      </c>
      <c r="G102" s="3" t="s">
        <v>26</v>
      </c>
      <c r="H102" s="3" t="s">
        <v>31</v>
      </c>
      <c r="I102" s="3" t="s">
        <v>14</v>
      </c>
      <c r="J102" s="15" t="s">
        <v>259</v>
      </c>
      <c r="K102" s="6" t="s">
        <v>17</v>
      </c>
      <c r="L102" s="8">
        <v>2.2250000000000001</v>
      </c>
      <c r="M102" s="8">
        <v>1.5</v>
      </c>
      <c r="N102" s="9" t="s">
        <v>15</v>
      </c>
      <c r="O102" s="8">
        <f t="shared" si="10"/>
        <v>160.5</v>
      </c>
      <c r="P102" s="37">
        <f t="shared" si="6"/>
        <v>1.8375000000000004</v>
      </c>
      <c r="Q102" s="10">
        <f t="shared" si="11"/>
        <v>-10.671500000000004</v>
      </c>
      <c r="R102" s="11">
        <f t="shared" si="7"/>
        <v>149.82849999999999</v>
      </c>
      <c r="S102" s="12">
        <f t="shared" si="8"/>
        <v>0.38</v>
      </c>
      <c r="T102" s="13">
        <f t="shared" si="9"/>
        <v>-6.6489096573208784E-2</v>
      </c>
      <c r="U102" s="14">
        <f>COUNTIF($K$2:K102,1)</f>
        <v>38</v>
      </c>
      <c r="V102">
        <v>100</v>
      </c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</row>
    <row r="103" spans="1:244" ht="15.75" customHeight="1" x14ac:dyDescent="0.2">
      <c r="A103" s="3">
        <v>101</v>
      </c>
      <c r="B103" s="4">
        <v>42879</v>
      </c>
      <c r="C103" s="3" t="s">
        <v>260</v>
      </c>
      <c r="D103" s="3" t="s">
        <v>32</v>
      </c>
      <c r="E103" s="3">
        <v>1</v>
      </c>
      <c r="F103" s="3" t="s">
        <v>83</v>
      </c>
      <c r="G103" s="3" t="s">
        <v>26</v>
      </c>
      <c r="H103" s="3" t="s">
        <v>31</v>
      </c>
      <c r="I103" s="3" t="s">
        <v>14</v>
      </c>
      <c r="J103" s="5" t="s">
        <v>39</v>
      </c>
      <c r="K103" s="6" t="s">
        <v>16</v>
      </c>
      <c r="L103" s="8">
        <v>1.78</v>
      </c>
      <c r="M103" s="8">
        <v>2</v>
      </c>
      <c r="N103" s="9" t="s">
        <v>15</v>
      </c>
      <c r="O103" s="8">
        <f t="shared" si="10"/>
        <v>162.5</v>
      </c>
      <c r="P103" s="34">
        <f t="shared" si="6"/>
        <v>-2</v>
      </c>
      <c r="Q103" s="10">
        <f t="shared" si="11"/>
        <v>-12.671500000000004</v>
      </c>
      <c r="R103" s="11">
        <f t="shared" si="7"/>
        <v>149.82849999999999</v>
      </c>
      <c r="S103" s="12">
        <f t="shared" si="8"/>
        <v>0.37623762376237624</v>
      </c>
      <c r="T103" s="13">
        <f t="shared" si="9"/>
        <v>-7.7978461538461594E-2</v>
      </c>
      <c r="U103" s="14">
        <f>COUNTIF($K$2:K103,1)</f>
        <v>38</v>
      </c>
      <c r="V103">
        <v>101</v>
      </c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</row>
    <row r="104" spans="1:244" ht="26.25" customHeight="1" x14ac:dyDescent="0.2">
      <c r="A104" s="3">
        <v>102</v>
      </c>
      <c r="B104" s="4">
        <v>42880</v>
      </c>
      <c r="C104" s="3" t="s">
        <v>261</v>
      </c>
      <c r="D104" s="3" t="s">
        <v>28</v>
      </c>
      <c r="E104" s="3">
        <v>2</v>
      </c>
      <c r="F104" s="3" t="s">
        <v>262</v>
      </c>
      <c r="G104" s="3" t="s">
        <v>25</v>
      </c>
      <c r="H104" s="3" t="s">
        <v>31</v>
      </c>
      <c r="I104" s="3" t="s">
        <v>14</v>
      </c>
      <c r="J104" s="15" t="s">
        <v>263</v>
      </c>
      <c r="K104" s="6" t="s">
        <v>17</v>
      </c>
      <c r="L104" s="8">
        <v>2.153</v>
      </c>
      <c r="M104" s="8">
        <v>3.5</v>
      </c>
      <c r="N104" s="9" t="s">
        <v>15</v>
      </c>
      <c r="O104" s="8">
        <f t="shared" si="10"/>
        <v>166</v>
      </c>
      <c r="P104" s="37">
        <f t="shared" si="6"/>
        <v>4.0354999999999999</v>
      </c>
      <c r="Q104" s="10">
        <f t="shared" si="11"/>
        <v>-8.6360000000000028</v>
      </c>
      <c r="R104" s="11">
        <f t="shared" si="7"/>
        <v>157.364</v>
      </c>
      <c r="S104" s="12">
        <f t="shared" si="8"/>
        <v>0.38235294117647056</v>
      </c>
      <c r="T104" s="13">
        <f t="shared" si="9"/>
        <v>-5.2024096385542146E-2</v>
      </c>
      <c r="U104" s="14">
        <f>COUNTIF($K$2:K104,1)</f>
        <v>39</v>
      </c>
      <c r="V104">
        <v>102</v>
      </c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</row>
    <row r="105" spans="1:244" ht="26.25" customHeight="1" x14ac:dyDescent="0.2">
      <c r="A105" s="3">
        <v>103</v>
      </c>
      <c r="B105" s="4">
        <v>42880</v>
      </c>
      <c r="C105" s="3" t="s">
        <v>264</v>
      </c>
      <c r="D105" s="3" t="s">
        <v>32</v>
      </c>
      <c r="E105" s="3">
        <v>2</v>
      </c>
      <c r="F105" s="3" t="s">
        <v>161</v>
      </c>
      <c r="G105" s="3" t="s">
        <v>25</v>
      </c>
      <c r="H105" s="3" t="s">
        <v>31</v>
      </c>
      <c r="I105" s="3" t="s">
        <v>14</v>
      </c>
      <c r="J105" s="5" t="s">
        <v>265</v>
      </c>
      <c r="K105" s="6" t="s">
        <v>16</v>
      </c>
      <c r="L105" s="8">
        <v>2.1850000000000001</v>
      </c>
      <c r="M105" s="8">
        <v>5</v>
      </c>
      <c r="N105" s="9" t="s">
        <v>23</v>
      </c>
      <c r="O105" s="8">
        <f t="shared" si="10"/>
        <v>171</v>
      </c>
      <c r="P105" s="34">
        <f t="shared" si="6"/>
        <v>-5</v>
      </c>
      <c r="Q105" s="10">
        <f t="shared" si="11"/>
        <v>-13.636000000000003</v>
      </c>
      <c r="R105" s="11">
        <f t="shared" si="7"/>
        <v>157.364</v>
      </c>
      <c r="S105" s="12">
        <f t="shared" si="8"/>
        <v>0.37864077669902912</v>
      </c>
      <c r="T105" s="13">
        <f t="shared" si="9"/>
        <v>-7.9742690058479504E-2</v>
      </c>
      <c r="U105" s="14">
        <f>COUNTIF($K$2:K105,1)</f>
        <v>39</v>
      </c>
      <c r="V105">
        <v>103</v>
      </c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</row>
    <row r="106" spans="1:244" ht="14.25" customHeight="1" x14ac:dyDescent="0.2">
      <c r="A106" s="3">
        <v>104</v>
      </c>
      <c r="B106" s="4">
        <v>42880</v>
      </c>
      <c r="C106" s="3" t="s">
        <v>266</v>
      </c>
      <c r="D106" s="3" t="s">
        <v>32</v>
      </c>
      <c r="E106" s="3">
        <v>1</v>
      </c>
      <c r="F106" s="3" t="s">
        <v>267</v>
      </c>
      <c r="G106" s="3" t="s">
        <v>25</v>
      </c>
      <c r="H106" s="3" t="s">
        <v>31</v>
      </c>
      <c r="I106" s="3" t="s">
        <v>35</v>
      </c>
      <c r="J106" s="5" t="s">
        <v>42</v>
      </c>
      <c r="K106" s="6" t="s">
        <v>16</v>
      </c>
      <c r="L106" s="8">
        <v>1.9</v>
      </c>
      <c r="M106" s="8">
        <v>3</v>
      </c>
      <c r="N106" s="9" t="s">
        <v>23</v>
      </c>
      <c r="O106" s="8">
        <f t="shared" si="10"/>
        <v>174</v>
      </c>
      <c r="P106" s="34">
        <f t="shared" si="6"/>
        <v>-3</v>
      </c>
      <c r="Q106" s="10">
        <f t="shared" si="11"/>
        <v>-16.636000000000003</v>
      </c>
      <c r="R106" s="11">
        <f t="shared" si="7"/>
        <v>157.364</v>
      </c>
      <c r="S106" s="12">
        <f t="shared" si="8"/>
        <v>0.375</v>
      </c>
      <c r="T106" s="13">
        <f t="shared" si="9"/>
        <v>-9.5609195402298827E-2</v>
      </c>
      <c r="U106" s="14">
        <f>COUNTIF($K$2:K106,1)</f>
        <v>39</v>
      </c>
      <c r="V106">
        <v>104</v>
      </c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</row>
    <row r="107" spans="1:244" ht="16.5" customHeight="1" x14ac:dyDescent="0.2">
      <c r="A107" s="3">
        <v>105</v>
      </c>
      <c r="B107" s="4">
        <v>42880</v>
      </c>
      <c r="C107" s="3" t="s">
        <v>268</v>
      </c>
      <c r="D107" s="3" t="s">
        <v>32</v>
      </c>
      <c r="E107" s="3">
        <v>1</v>
      </c>
      <c r="F107" s="3">
        <v>1</v>
      </c>
      <c r="G107" s="3" t="s">
        <v>25</v>
      </c>
      <c r="H107" s="3" t="s">
        <v>31</v>
      </c>
      <c r="I107" s="3" t="s">
        <v>35</v>
      </c>
      <c r="J107" s="15" t="s">
        <v>159</v>
      </c>
      <c r="K107" s="6" t="s">
        <v>17</v>
      </c>
      <c r="L107" s="8">
        <v>2.2200000000000002</v>
      </c>
      <c r="M107" s="8">
        <v>3</v>
      </c>
      <c r="N107" s="9" t="s">
        <v>23</v>
      </c>
      <c r="O107" s="8">
        <f t="shared" si="10"/>
        <v>177</v>
      </c>
      <c r="P107" s="37">
        <f t="shared" si="6"/>
        <v>3.327</v>
      </c>
      <c r="Q107" s="10">
        <f t="shared" si="11"/>
        <v>-13.309000000000003</v>
      </c>
      <c r="R107" s="11">
        <f t="shared" si="7"/>
        <v>163.691</v>
      </c>
      <c r="S107" s="12">
        <f t="shared" si="8"/>
        <v>0.38095238095238093</v>
      </c>
      <c r="T107" s="13">
        <f t="shared" si="9"/>
        <v>-7.5192090395480207E-2</v>
      </c>
      <c r="U107" s="14">
        <f>COUNTIF($K$2:K107,1)</f>
        <v>40</v>
      </c>
      <c r="V107">
        <v>105</v>
      </c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</row>
    <row r="108" spans="1:244" ht="17.25" customHeight="1" x14ac:dyDescent="0.2">
      <c r="A108" s="3">
        <v>106</v>
      </c>
      <c r="B108" s="4">
        <v>42880</v>
      </c>
      <c r="C108" s="3" t="s">
        <v>269</v>
      </c>
      <c r="D108" s="3" t="s">
        <v>32</v>
      </c>
      <c r="E108" s="3">
        <v>1</v>
      </c>
      <c r="F108" s="3" t="s">
        <v>270</v>
      </c>
      <c r="G108" s="3" t="s">
        <v>26</v>
      </c>
      <c r="H108" s="3" t="s">
        <v>30</v>
      </c>
      <c r="I108" s="3" t="s">
        <v>35</v>
      </c>
      <c r="J108" s="5" t="s">
        <v>38</v>
      </c>
      <c r="K108" s="6" t="s">
        <v>16</v>
      </c>
      <c r="L108" s="8">
        <v>1.8</v>
      </c>
      <c r="M108" s="8">
        <v>5</v>
      </c>
      <c r="N108" s="9" t="s">
        <v>23</v>
      </c>
      <c r="O108" s="8">
        <f t="shared" si="10"/>
        <v>182</v>
      </c>
      <c r="P108" s="34">
        <f t="shared" si="6"/>
        <v>-5</v>
      </c>
      <c r="Q108" s="10">
        <f t="shared" si="11"/>
        <v>-18.309000000000005</v>
      </c>
      <c r="R108" s="11">
        <f t="shared" si="7"/>
        <v>163.691</v>
      </c>
      <c r="S108" s="12">
        <f t="shared" si="8"/>
        <v>0.37735849056603776</v>
      </c>
      <c r="T108" s="13">
        <f t="shared" si="9"/>
        <v>-0.10059890109890109</v>
      </c>
      <c r="U108" s="14">
        <f>COUNTIF($K$2:K108,1)</f>
        <v>40</v>
      </c>
      <c r="V108">
        <v>106</v>
      </c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</row>
    <row r="109" spans="1:244" ht="15" customHeight="1" x14ac:dyDescent="0.2">
      <c r="A109" s="3">
        <v>107</v>
      </c>
      <c r="B109" s="4">
        <v>42880</v>
      </c>
      <c r="C109" s="3" t="s">
        <v>266</v>
      </c>
      <c r="D109" s="3" t="s">
        <v>32</v>
      </c>
      <c r="E109" s="3">
        <v>1</v>
      </c>
      <c r="F109" s="3">
        <v>1</v>
      </c>
      <c r="G109" s="3" t="s">
        <v>25</v>
      </c>
      <c r="H109" s="3" t="s">
        <v>31</v>
      </c>
      <c r="I109" s="3" t="s">
        <v>35</v>
      </c>
      <c r="J109" s="5" t="s">
        <v>42</v>
      </c>
      <c r="K109" s="6" t="s">
        <v>16</v>
      </c>
      <c r="L109" s="8">
        <v>1.78</v>
      </c>
      <c r="M109" s="8">
        <v>5</v>
      </c>
      <c r="N109" s="9" t="s">
        <v>23</v>
      </c>
      <c r="O109" s="8">
        <f t="shared" si="10"/>
        <v>187</v>
      </c>
      <c r="P109" s="34">
        <f t="shared" si="6"/>
        <v>-5</v>
      </c>
      <c r="Q109" s="10">
        <f t="shared" si="11"/>
        <v>-23.309000000000005</v>
      </c>
      <c r="R109" s="11">
        <f t="shared" si="7"/>
        <v>163.691</v>
      </c>
      <c r="S109" s="12">
        <f t="shared" si="8"/>
        <v>0.37383177570093457</v>
      </c>
      <c r="T109" s="13">
        <f t="shared" si="9"/>
        <v>-0.1246470588235294</v>
      </c>
      <c r="U109" s="14">
        <f>COUNTIF($K$2:K109,1)</f>
        <v>40</v>
      </c>
      <c r="V109">
        <v>107</v>
      </c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</row>
    <row r="110" spans="1:244" ht="17.25" customHeight="1" x14ac:dyDescent="0.2">
      <c r="A110" s="3">
        <v>108</v>
      </c>
      <c r="B110" s="4">
        <v>42881</v>
      </c>
      <c r="C110" s="3" t="s">
        <v>271</v>
      </c>
      <c r="D110" s="3" t="s">
        <v>272</v>
      </c>
      <c r="E110" s="3">
        <v>1</v>
      </c>
      <c r="F110" s="3" t="s">
        <v>273</v>
      </c>
      <c r="G110" s="3" t="s">
        <v>26</v>
      </c>
      <c r="H110" s="3" t="s">
        <v>30</v>
      </c>
      <c r="I110" s="3" t="s">
        <v>14</v>
      </c>
      <c r="J110" s="15" t="s">
        <v>151</v>
      </c>
      <c r="K110" s="6" t="s">
        <v>17</v>
      </c>
      <c r="L110" s="8">
        <v>1.8</v>
      </c>
      <c r="M110" s="8">
        <v>4</v>
      </c>
      <c r="N110" s="9" t="s">
        <v>23</v>
      </c>
      <c r="O110" s="8">
        <f t="shared" si="10"/>
        <v>191</v>
      </c>
      <c r="P110" s="37">
        <f t="shared" si="6"/>
        <v>2.84</v>
      </c>
      <c r="Q110" s="10">
        <f t="shared" si="11"/>
        <v>-20.469000000000005</v>
      </c>
      <c r="R110" s="11">
        <f t="shared" si="7"/>
        <v>170.53100000000001</v>
      </c>
      <c r="S110" s="12">
        <f t="shared" si="8"/>
        <v>0.37962962962962965</v>
      </c>
      <c r="T110" s="13">
        <f t="shared" si="9"/>
        <v>-0.10716753926701568</v>
      </c>
      <c r="U110" s="14">
        <f>COUNTIF($K$2:K110,1)</f>
        <v>41</v>
      </c>
      <c r="V110">
        <v>108</v>
      </c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</row>
    <row r="111" spans="1:244" ht="18" customHeight="1" x14ac:dyDescent="0.2">
      <c r="A111" s="3">
        <v>109</v>
      </c>
      <c r="B111" s="4">
        <v>42881</v>
      </c>
      <c r="C111" s="3" t="s">
        <v>271</v>
      </c>
      <c r="D111" s="3" t="s">
        <v>272</v>
      </c>
      <c r="E111" s="3">
        <v>1</v>
      </c>
      <c r="F111" s="3" t="s">
        <v>274</v>
      </c>
      <c r="G111" s="3" t="s">
        <v>26</v>
      </c>
      <c r="H111" s="3" t="s">
        <v>30</v>
      </c>
      <c r="I111" s="3" t="s">
        <v>35</v>
      </c>
      <c r="J111" s="15" t="s">
        <v>275</v>
      </c>
      <c r="K111" s="6" t="s">
        <v>17</v>
      </c>
      <c r="L111" s="8">
        <v>2</v>
      </c>
      <c r="M111" s="8">
        <v>2</v>
      </c>
      <c r="N111" s="9" t="s">
        <v>23</v>
      </c>
      <c r="O111" s="8">
        <f t="shared" si="10"/>
        <v>193</v>
      </c>
      <c r="P111" s="37">
        <f t="shared" si="6"/>
        <v>1.7999999999999998</v>
      </c>
      <c r="Q111" s="10">
        <f t="shared" si="11"/>
        <v>-18.669000000000004</v>
      </c>
      <c r="R111" s="11">
        <f t="shared" si="7"/>
        <v>174.33099999999999</v>
      </c>
      <c r="S111" s="12">
        <f t="shared" si="8"/>
        <v>0.38532110091743121</v>
      </c>
      <c r="T111" s="13">
        <f t="shared" si="9"/>
        <v>-9.6730569948186587E-2</v>
      </c>
      <c r="U111" s="14">
        <f>COUNTIF($K$2:K111,1)</f>
        <v>42</v>
      </c>
      <c r="V111">
        <v>109</v>
      </c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</row>
    <row r="112" spans="1:244" ht="15.75" customHeight="1" x14ac:dyDescent="0.2">
      <c r="A112" s="3">
        <v>110</v>
      </c>
      <c r="B112" s="4">
        <v>42881</v>
      </c>
      <c r="C112" s="3" t="s">
        <v>276</v>
      </c>
      <c r="D112" s="3" t="s">
        <v>32</v>
      </c>
      <c r="E112" s="3">
        <v>1</v>
      </c>
      <c r="F112" s="3" t="s">
        <v>277</v>
      </c>
      <c r="G112" s="3" t="s">
        <v>25</v>
      </c>
      <c r="H112" s="3" t="s">
        <v>27</v>
      </c>
      <c r="I112" s="3" t="s">
        <v>14</v>
      </c>
      <c r="J112" s="15" t="s">
        <v>278</v>
      </c>
      <c r="K112" s="6" t="s">
        <v>17</v>
      </c>
      <c r="L112" s="8">
        <v>1.91</v>
      </c>
      <c r="M112" s="8">
        <v>7</v>
      </c>
      <c r="N112" s="9" t="s">
        <v>23</v>
      </c>
      <c r="O112" s="8">
        <f t="shared" si="10"/>
        <v>200</v>
      </c>
      <c r="P112" s="37">
        <f t="shared" si="6"/>
        <v>5.7014999999999993</v>
      </c>
      <c r="Q112" s="10">
        <f t="shared" si="11"/>
        <v>-12.967500000000005</v>
      </c>
      <c r="R112" s="11">
        <f t="shared" si="7"/>
        <v>187.0325</v>
      </c>
      <c r="S112" s="12">
        <f t="shared" si="8"/>
        <v>0.39090909090909093</v>
      </c>
      <c r="T112" s="13">
        <f t="shared" si="9"/>
        <v>-6.4837500000000006E-2</v>
      </c>
      <c r="U112" s="14">
        <f>COUNTIF($K$2:K112,1)</f>
        <v>43</v>
      </c>
      <c r="V112">
        <v>110</v>
      </c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</row>
    <row r="113" spans="1:244" ht="15.75" customHeight="1" x14ac:dyDescent="0.2">
      <c r="A113" s="3">
        <v>111</v>
      </c>
      <c r="B113" s="4">
        <v>42882</v>
      </c>
      <c r="C113" s="3" t="s">
        <v>279</v>
      </c>
      <c r="D113" s="3" t="s">
        <v>28</v>
      </c>
      <c r="E113" s="3">
        <v>1</v>
      </c>
      <c r="F113" s="3" t="s">
        <v>280</v>
      </c>
      <c r="G113" s="3" t="s">
        <v>26</v>
      </c>
      <c r="H113" s="3" t="s">
        <v>30</v>
      </c>
      <c r="I113" s="3" t="s">
        <v>14</v>
      </c>
      <c r="J113" s="15" t="s">
        <v>214</v>
      </c>
      <c r="K113" s="6" t="s">
        <v>17</v>
      </c>
      <c r="L113" s="8">
        <v>1.8</v>
      </c>
      <c r="M113" s="8">
        <v>4</v>
      </c>
      <c r="N113" s="9" t="s">
        <v>23</v>
      </c>
      <c r="O113" s="8">
        <f t="shared" si="10"/>
        <v>204</v>
      </c>
      <c r="P113" s="37">
        <f t="shared" si="6"/>
        <v>2.84</v>
      </c>
      <c r="Q113" s="10">
        <f t="shared" si="11"/>
        <v>-10.127500000000005</v>
      </c>
      <c r="R113" s="11">
        <f t="shared" si="7"/>
        <v>193.8725</v>
      </c>
      <c r="S113" s="12">
        <f t="shared" si="8"/>
        <v>0.3963963963963964</v>
      </c>
      <c r="T113" s="13">
        <f t="shared" si="9"/>
        <v>-4.9644607843137241E-2</v>
      </c>
      <c r="U113" s="14">
        <f>COUNTIF($K$2:K113,1)</f>
        <v>44</v>
      </c>
      <c r="V113">
        <v>111</v>
      </c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</row>
    <row r="114" spans="1:244" ht="25.5" customHeight="1" x14ac:dyDescent="0.2">
      <c r="A114" s="3">
        <v>112</v>
      </c>
      <c r="B114" s="4">
        <v>42882</v>
      </c>
      <c r="C114" s="3" t="s">
        <v>281</v>
      </c>
      <c r="D114" s="3" t="s">
        <v>28</v>
      </c>
      <c r="E114" s="3">
        <v>2</v>
      </c>
      <c r="F114" s="3" t="s">
        <v>282</v>
      </c>
      <c r="G114" s="3" t="s">
        <v>25</v>
      </c>
      <c r="H114" s="3" t="s">
        <v>31</v>
      </c>
      <c r="I114" s="3" t="s">
        <v>14</v>
      </c>
      <c r="J114" s="5" t="s">
        <v>283</v>
      </c>
      <c r="K114" s="6" t="s">
        <v>16</v>
      </c>
      <c r="L114" s="8">
        <v>2.72</v>
      </c>
      <c r="M114" s="8">
        <v>6</v>
      </c>
      <c r="N114" s="9" t="s">
        <v>23</v>
      </c>
      <c r="O114" s="8">
        <f t="shared" si="10"/>
        <v>210</v>
      </c>
      <c r="P114" s="34">
        <f t="shared" si="6"/>
        <v>-6</v>
      </c>
      <c r="Q114" s="10">
        <f t="shared" si="11"/>
        <v>-16.127500000000005</v>
      </c>
      <c r="R114" s="11">
        <f t="shared" si="7"/>
        <v>193.8725</v>
      </c>
      <c r="S114" s="12">
        <f t="shared" si="8"/>
        <v>0.39285714285714285</v>
      </c>
      <c r="T114" s="13">
        <f t="shared" si="9"/>
        <v>-7.6797619047619031E-2</v>
      </c>
      <c r="U114" s="14">
        <f>COUNTIF($K$2:K114,1)</f>
        <v>44</v>
      </c>
      <c r="V114">
        <v>112</v>
      </c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</row>
    <row r="115" spans="1:244" ht="27.75" customHeight="1" x14ac:dyDescent="0.2">
      <c r="A115" s="3">
        <v>113</v>
      </c>
      <c r="B115" s="4">
        <v>42882</v>
      </c>
      <c r="C115" s="3" t="s">
        <v>284</v>
      </c>
      <c r="D115" s="3" t="s">
        <v>28</v>
      </c>
      <c r="E115" s="3">
        <v>2</v>
      </c>
      <c r="F115" s="3" t="s">
        <v>161</v>
      </c>
      <c r="G115" s="3" t="s">
        <v>25</v>
      </c>
      <c r="H115" s="3" t="s">
        <v>31</v>
      </c>
      <c r="I115" s="3" t="s">
        <v>14</v>
      </c>
      <c r="J115" s="15" t="s">
        <v>285</v>
      </c>
      <c r="K115" s="6" t="s">
        <v>17</v>
      </c>
      <c r="L115" s="8">
        <v>2.11</v>
      </c>
      <c r="M115" s="8">
        <v>3</v>
      </c>
      <c r="N115" s="9" t="s">
        <v>15</v>
      </c>
      <c r="O115" s="8">
        <f t="shared" si="10"/>
        <v>213</v>
      </c>
      <c r="P115" s="37">
        <f t="shared" si="6"/>
        <v>3.33</v>
      </c>
      <c r="Q115" s="10">
        <f t="shared" si="11"/>
        <v>-12.797500000000005</v>
      </c>
      <c r="R115" s="11">
        <f t="shared" si="7"/>
        <v>200.20249999999999</v>
      </c>
      <c r="S115" s="12">
        <f t="shared" si="8"/>
        <v>0.39823008849557523</v>
      </c>
      <c r="T115" s="13">
        <f t="shared" si="9"/>
        <v>-6.0082159624413212E-2</v>
      </c>
      <c r="U115" s="14">
        <f>COUNTIF($K$2:K115,1)</f>
        <v>45</v>
      </c>
      <c r="V115">
        <v>113</v>
      </c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</row>
    <row r="116" spans="1:244" ht="28.5" customHeight="1" x14ac:dyDescent="0.2">
      <c r="A116" s="3">
        <v>114</v>
      </c>
      <c r="B116" s="4">
        <v>42882</v>
      </c>
      <c r="C116" s="3" t="s">
        <v>286</v>
      </c>
      <c r="D116" s="3" t="s">
        <v>28</v>
      </c>
      <c r="E116" s="3">
        <v>2</v>
      </c>
      <c r="F116" s="3" t="s">
        <v>287</v>
      </c>
      <c r="G116" s="3" t="s">
        <v>26</v>
      </c>
      <c r="H116" s="3" t="s">
        <v>31</v>
      </c>
      <c r="I116" s="3" t="s">
        <v>14</v>
      </c>
      <c r="J116" s="5" t="s">
        <v>288</v>
      </c>
      <c r="K116" s="6" t="s">
        <v>17</v>
      </c>
      <c r="L116" s="8">
        <v>1.18</v>
      </c>
      <c r="M116" s="8">
        <v>1.5</v>
      </c>
      <c r="N116" s="9" t="s">
        <v>15</v>
      </c>
      <c r="O116" s="8">
        <f t="shared" si="10"/>
        <v>214.5</v>
      </c>
      <c r="P116" s="37">
        <f t="shared" si="6"/>
        <v>0.27</v>
      </c>
      <c r="Q116" s="10">
        <f t="shared" si="11"/>
        <v>-12.527500000000005</v>
      </c>
      <c r="R116" s="11">
        <f t="shared" si="7"/>
        <v>201.9725</v>
      </c>
      <c r="S116" s="12">
        <f t="shared" si="8"/>
        <v>0.40350877192982454</v>
      </c>
      <c r="T116" s="13">
        <f t="shared" si="9"/>
        <v>-5.840326340326342E-2</v>
      </c>
      <c r="U116" s="14">
        <f>COUNTIF($K$2:K116,1)</f>
        <v>46</v>
      </c>
      <c r="V116">
        <v>114</v>
      </c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</row>
    <row r="117" spans="1:244" ht="15.75" customHeight="1" x14ac:dyDescent="0.2">
      <c r="A117" s="3">
        <v>115</v>
      </c>
      <c r="B117" s="4">
        <v>42882</v>
      </c>
      <c r="C117" s="3" t="s">
        <v>289</v>
      </c>
      <c r="D117" s="3" t="s">
        <v>28</v>
      </c>
      <c r="E117" s="3">
        <v>1</v>
      </c>
      <c r="F117" s="3" t="s">
        <v>290</v>
      </c>
      <c r="G117" s="3" t="s">
        <v>26</v>
      </c>
      <c r="H117" s="3" t="s">
        <v>30</v>
      </c>
      <c r="I117" s="3" t="s">
        <v>35</v>
      </c>
      <c r="J117" s="5" t="s">
        <v>102</v>
      </c>
      <c r="K117" s="6" t="s">
        <v>16</v>
      </c>
      <c r="L117" s="8">
        <v>3.4</v>
      </c>
      <c r="M117" s="8">
        <v>1</v>
      </c>
      <c r="N117" s="9" t="s">
        <v>23</v>
      </c>
      <c r="O117" s="8">
        <f t="shared" si="10"/>
        <v>215.5</v>
      </c>
      <c r="P117" s="34">
        <f t="shared" si="6"/>
        <v>-1</v>
      </c>
      <c r="Q117" s="10">
        <f t="shared" si="11"/>
        <v>-13.527500000000005</v>
      </c>
      <c r="R117" s="11">
        <f t="shared" si="7"/>
        <v>201.9725</v>
      </c>
      <c r="S117" s="12">
        <f t="shared" si="8"/>
        <v>0.4</v>
      </c>
      <c r="T117" s="13">
        <f t="shared" si="9"/>
        <v>-6.27726218097448E-2</v>
      </c>
      <c r="U117" s="14">
        <f>COUNTIF($K$2:K117,1)</f>
        <v>46</v>
      </c>
      <c r="V117">
        <v>115</v>
      </c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</row>
    <row r="118" spans="1:244" ht="27" customHeight="1" x14ac:dyDescent="0.2">
      <c r="A118" s="3">
        <v>116</v>
      </c>
      <c r="B118" s="4">
        <v>42883</v>
      </c>
      <c r="C118" s="3" t="s">
        <v>291</v>
      </c>
      <c r="D118" s="3" t="s">
        <v>32</v>
      </c>
      <c r="E118" s="3">
        <v>2</v>
      </c>
      <c r="F118" s="3" t="s">
        <v>292</v>
      </c>
      <c r="G118" s="3" t="s">
        <v>26</v>
      </c>
      <c r="H118" s="3" t="s">
        <v>31</v>
      </c>
      <c r="I118" s="3" t="s">
        <v>14</v>
      </c>
      <c r="J118" s="15" t="s">
        <v>293</v>
      </c>
      <c r="K118" s="6" t="s">
        <v>17</v>
      </c>
      <c r="L118" s="8">
        <v>2.206</v>
      </c>
      <c r="M118" s="8">
        <v>3</v>
      </c>
      <c r="N118" s="9" t="s">
        <v>15</v>
      </c>
      <c r="O118" s="8">
        <f t="shared" si="10"/>
        <v>218.5</v>
      </c>
      <c r="P118" s="37">
        <f t="shared" si="6"/>
        <v>3.6180000000000003</v>
      </c>
      <c r="Q118" s="10">
        <f t="shared" si="11"/>
        <v>-9.9095000000000049</v>
      </c>
      <c r="R118" s="11">
        <f t="shared" si="7"/>
        <v>208.59049999999999</v>
      </c>
      <c r="S118" s="12">
        <f t="shared" si="8"/>
        <v>0.40517241379310343</v>
      </c>
      <c r="T118" s="13">
        <f t="shared" si="9"/>
        <v>-4.535240274599546E-2</v>
      </c>
      <c r="U118" s="14">
        <f>COUNTIF($K$2:K118,1)</f>
        <v>47</v>
      </c>
      <c r="V118">
        <v>116</v>
      </c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</row>
    <row r="119" spans="1:244" ht="17.25" customHeight="1" x14ac:dyDescent="0.2">
      <c r="A119" s="3">
        <v>117</v>
      </c>
      <c r="B119" s="4">
        <v>42883</v>
      </c>
      <c r="C119" s="3" t="s">
        <v>294</v>
      </c>
      <c r="D119" s="3" t="s">
        <v>32</v>
      </c>
      <c r="E119" s="3">
        <v>1</v>
      </c>
      <c r="F119" s="3" t="s">
        <v>295</v>
      </c>
      <c r="G119" s="3" t="s">
        <v>26</v>
      </c>
      <c r="H119" s="3" t="s">
        <v>30</v>
      </c>
      <c r="I119" s="3" t="s">
        <v>14</v>
      </c>
      <c r="J119" s="5" t="s">
        <v>116</v>
      </c>
      <c r="K119" s="6" t="s">
        <v>16</v>
      </c>
      <c r="L119" s="8">
        <v>1.9</v>
      </c>
      <c r="M119" s="8">
        <v>7</v>
      </c>
      <c r="N119" s="9" t="s">
        <v>23</v>
      </c>
      <c r="O119" s="8">
        <f t="shared" si="10"/>
        <v>225.5</v>
      </c>
      <c r="P119" s="34">
        <f t="shared" si="6"/>
        <v>-7</v>
      </c>
      <c r="Q119" s="10">
        <f t="shared" si="11"/>
        <v>-16.909500000000005</v>
      </c>
      <c r="R119" s="11">
        <f t="shared" si="7"/>
        <v>208.59049999999999</v>
      </c>
      <c r="S119" s="12">
        <f t="shared" si="8"/>
        <v>0.40170940170940173</v>
      </c>
      <c r="T119" s="13">
        <f t="shared" si="9"/>
        <v>-7.4986696230598712E-2</v>
      </c>
      <c r="U119" s="14">
        <f>COUNTIF($K$2:K119,1)</f>
        <v>47</v>
      </c>
      <c r="V119">
        <v>117</v>
      </c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</row>
    <row r="120" spans="1:244" ht="18" customHeight="1" x14ac:dyDescent="0.2">
      <c r="A120" s="3">
        <v>118</v>
      </c>
      <c r="B120" s="4">
        <v>42883</v>
      </c>
      <c r="C120" s="3" t="s">
        <v>296</v>
      </c>
      <c r="D120" s="3" t="s">
        <v>32</v>
      </c>
      <c r="E120" s="3">
        <v>1</v>
      </c>
      <c r="F120" s="3" t="s">
        <v>267</v>
      </c>
      <c r="G120" s="3" t="s">
        <v>26</v>
      </c>
      <c r="H120" s="3" t="s">
        <v>30</v>
      </c>
      <c r="I120" s="3" t="s">
        <v>14</v>
      </c>
      <c r="J120" s="15" t="s">
        <v>297</v>
      </c>
      <c r="K120" s="6" t="s">
        <v>17</v>
      </c>
      <c r="L120" s="8">
        <v>1.8</v>
      </c>
      <c r="M120" s="8">
        <v>6</v>
      </c>
      <c r="N120" s="9" t="s">
        <v>23</v>
      </c>
      <c r="O120" s="8">
        <f t="shared" si="10"/>
        <v>231.5</v>
      </c>
      <c r="P120" s="37">
        <f t="shared" si="6"/>
        <v>4.26</v>
      </c>
      <c r="Q120" s="10">
        <f t="shared" si="11"/>
        <v>-12.649500000000005</v>
      </c>
      <c r="R120" s="11">
        <f t="shared" si="7"/>
        <v>218.85049999999998</v>
      </c>
      <c r="S120" s="12">
        <f t="shared" si="8"/>
        <v>0.40677966101694918</v>
      </c>
      <c r="T120" s="13">
        <f t="shared" si="9"/>
        <v>-5.4641468682505474E-2</v>
      </c>
      <c r="U120" s="14">
        <f>COUNTIF($K$2:K120,1)</f>
        <v>48</v>
      </c>
      <c r="V120">
        <v>118</v>
      </c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</row>
    <row r="121" spans="1:244" ht="15.75" customHeight="1" x14ac:dyDescent="0.2">
      <c r="A121" s="3">
        <v>119</v>
      </c>
      <c r="B121" s="4">
        <v>42883</v>
      </c>
      <c r="C121" s="3" t="s">
        <v>138</v>
      </c>
      <c r="D121" s="3" t="s">
        <v>28</v>
      </c>
      <c r="E121" s="3">
        <v>5</v>
      </c>
      <c r="F121" s="3">
        <v>1</v>
      </c>
      <c r="G121" s="3" t="s">
        <v>25</v>
      </c>
      <c r="H121" s="3" t="s">
        <v>31</v>
      </c>
      <c r="I121" s="3" t="s">
        <v>14</v>
      </c>
      <c r="J121" s="5" t="s">
        <v>298</v>
      </c>
      <c r="K121" s="6" t="s">
        <v>16</v>
      </c>
      <c r="L121" s="8">
        <v>11.04</v>
      </c>
      <c r="M121" s="8">
        <v>1</v>
      </c>
      <c r="N121" s="9" t="s">
        <v>23</v>
      </c>
      <c r="O121" s="8">
        <f t="shared" si="10"/>
        <v>232.5</v>
      </c>
      <c r="P121" s="34">
        <f t="shared" si="6"/>
        <v>-1</v>
      </c>
      <c r="Q121" s="10">
        <f t="shared" si="11"/>
        <v>-13.649500000000005</v>
      </c>
      <c r="R121" s="11">
        <f t="shared" si="7"/>
        <v>218.85049999999998</v>
      </c>
      <c r="S121" s="12">
        <f t="shared" si="8"/>
        <v>0.40336134453781514</v>
      </c>
      <c r="T121" s="13">
        <f t="shared" si="9"/>
        <v>-5.8707526881720505E-2</v>
      </c>
      <c r="U121" s="14">
        <f>COUNTIF($K$2:K121,1)</f>
        <v>48</v>
      </c>
      <c r="V121">
        <v>119</v>
      </c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</row>
    <row r="122" spans="1:244" ht="17.25" customHeight="1" x14ac:dyDescent="0.2">
      <c r="A122" s="3">
        <v>120</v>
      </c>
      <c r="B122" s="4">
        <v>42883</v>
      </c>
      <c r="C122" s="3" t="s">
        <v>299</v>
      </c>
      <c r="D122" s="3" t="s">
        <v>32</v>
      </c>
      <c r="E122" s="3">
        <v>1</v>
      </c>
      <c r="F122" s="3">
        <v>1</v>
      </c>
      <c r="G122" s="3" t="s">
        <v>26</v>
      </c>
      <c r="H122" s="3" t="s">
        <v>31</v>
      </c>
      <c r="I122" s="3" t="s">
        <v>14</v>
      </c>
      <c r="J122" s="15" t="s">
        <v>300</v>
      </c>
      <c r="K122" s="6" t="s">
        <v>17</v>
      </c>
      <c r="L122" s="8">
        <v>2.02</v>
      </c>
      <c r="M122" s="8">
        <v>2</v>
      </c>
      <c r="N122" s="9" t="s">
        <v>15</v>
      </c>
      <c r="O122" s="8">
        <f t="shared" si="10"/>
        <v>234.5</v>
      </c>
      <c r="P122" s="37">
        <f t="shared" si="6"/>
        <v>2.04</v>
      </c>
      <c r="Q122" s="10">
        <f t="shared" si="11"/>
        <v>-11.609500000000004</v>
      </c>
      <c r="R122" s="11">
        <f t="shared" si="7"/>
        <v>222.8905</v>
      </c>
      <c r="S122" s="12">
        <f t="shared" si="8"/>
        <v>0.40833333333333333</v>
      </c>
      <c r="T122" s="13">
        <f t="shared" si="9"/>
        <v>-4.9507462686567152E-2</v>
      </c>
      <c r="U122" s="14">
        <f>COUNTIF($K$2:K122,1)</f>
        <v>49</v>
      </c>
      <c r="V122">
        <v>120</v>
      </c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</row>
    <row r="123" spans="1:244" ht="17.25" customHeight="1" x14ac:dyDescent="0.2">
      <c r="A123" s="3">
        <v>121</v>
      </c>
      <c r="B123" s="4">
        <v>42883</v>
      </c>
      <c r="C123" s="3" t="s">
        <v>301</v>
      </c>
      <c r="D123" s="3" t="s">
        <v>32</v>
      </c>
      <c r="E123" s="3">
        <v>1</v>
      </c>
      <c r="F123" s="3">
        <v>2</v>
      </c>
      <c r="G123" s="3" t="s">
        <v>25</v>
      </c>
      <c r="H123" s="3" t="s">
        <v>31</v>
      </c>
      <c r="I123" s="3" t="s">
        <v>14</v>
      </c>
      <c r="J123" s="15" t="s">
        <v>275</v>
      </c>
      <c r="K123" s="6" t="s">
        <v>17</v>
      </c>
      <c r="L123" s="8">
        <v>1.78</v>
      </c>
      <c r="M123" s="8">
        <v>4</v>
      </c>
      <c r="N123" s="9" t="s">
        <v>15</v>
      </c>
      <c r="O123" s="8">
        <f t="shared" si="10"/>
        <v>238.5</v>
      </c>
      <c r="P123" s="37">
        <f t="shared" si="6"/>
        <v>3.12</v>
      </c>
      <c r="Q123" s="10">
        <f t="shared" si="11"/>
        <v>-8.4895000000000032</v>
      </c>
      <c r="R123" s="11">
        <f t="shared" si="7"/>
        <v>230.01050000000001</v>
      </c>
      <c r="S123" s="12">
        <f t="shared" si="8"/>
        <v>0.41322314049586778</v>
      </c>
      <c r="T123" s="13">
        <f t="shared" si="9"/>
        <v>-3.5595387840670831E-2</v>
      </c>
      <c r="U123" s="14">
        <f>COUNTIF($K$2:K123,1)</f>
        <v>50</v>
      </c>
      <c r="V123">
        <v>121</v>
      </c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</row>
    <row r="124" spans="1:244" ht="18.75" customHeight="1" x14ac:dyDescent="0.2">
      <c r="A124" s="3">
        <v>122</v>
      </c>
      <c r="B124" s="4">
        <v>42883</v>
      </c>
      <c r="C124" s="3" t="s">
        <v>302</v>
      </c>
      <c r="D124" s="3" t="s">
        <v>28</v>
      </c>
      <c r="E124" s="3">
        <v>1</v>
      </c>
      <c r="F124" s="3" t="s">
        <v>303</v>
      </c>
      <c r="G124" s="3" t="s">
        <v>26</v>
      </c>
      <c r="H124" s="3" t="s">
        <v>30</v>
      </c>
      <c r="I124" s="3" t="s">
        <v>35</v>
      </c>
      <c r="J124" s="5" t="s">
        <v>39</v>
      </c>
      <c r="K124" s="6" t="s">
        <v>16</v>
      </c>
      <c r="L124" s="8">
        <v>2.1</v>
      </c>
      <c r="M124" s="8">
        <v>1</v>
      </c>
      <c r="N124" s="9" t="s">
        <v>23</v>
      </c>
      <c r="O124" s="8">
        <f t="shared" si="10"/>
        <v>239.5</v>
      </c>
      <c r="P124" s="34">
        <f t="shared" si="6"/>
        <v>-1</v>
      </c>
      <c r="Q124" s="10">
        <f t="shared" si="11"/>
        <v>-9.4895000000000032</v>
      </c>
      <c r="R124" s="11">
        <f t="shared" si="7"/>
        <v>230.01050000000001</v>
      </c>
      <c r="S124" s="12">
        <f t="shared" si="8"/>
        <v>0.4098360655737705</v>
      </c>
      <c r="T124" s="13">
        <f t="shared" si="9"/>
        <v>-3.9622129436325648E-2</v>
      </c>
      <c r="U124" s="14">
        <f>COUNTIF($K$2:K124,1)</f>
        <v>50</v>
      </c>
      <c r="V124">
        <v>122</v>
      </c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</row>
    <row r="125" spans="1:244" ht="18.75" customHeight="1" x14ac:dyDescent="0.2">
      <c r="A125" s="3">
        <v>123</v>
      </c>
      <c r="B125" s="4">
        <v>42883</v>
      </c>
      <c r="C125" s="3" t="s">
        <v>304</v>
      </c>
      <c r="D125" s="3" t="s">
        <v>28</v>
      </c>
      <c r="E125" s="3">
        <v>1</v>
      </c>
      <c r="F125" s="3" t="s">
        <v>97</v>
      </c>
      <c r="G125" s="3" t="s">
        <v>26</v>
      </c>
      <c r="H125" s="3" t="s">
        <v>30</v>
      </c>
      <c r="I125" s="3" t="s">
        <v>35</v>
      </c>
      <c r="J125" s="5" t="s">
        <v>39</v>
      </c>
      <c r="K125" s="6" t="s">
        <v>16</v>
      </c>
      <c r="L125" s="8">
        <v>3.25</v>
      </c>
      <c r="M125" s="8">
        <v>1</v>
      </c>
      <c r="N125" s="9" t="s">
        <v>23</v>
      </c>
      <c r="O125" s="8">
        <f t="shared" si="10"/>
        <v>240.5</v>
      </c>
      <c r="P125" s="34">
        <f t="shared" si="6"/>
        <v>-1</v>
      </c>
      <c r="Q125" s="10">
        <f t="shared" si="11"/>
        <v>-10.489500000000003</v>
      </c>
      <c r="R125" s="11">
        <f t="shared" si="7"/>
        <v>230.01050000000001</v>
      </c>
      <c r="S125" s="12">
        <f t="shared" si="8"/>
        <v>0.4065040650406504</v>
      </c>
      <c r="T125" s="13">
        <f t="shared" si="9"/>
        <v>-4.3615384615384584E-2</v>
      </c>
      <c r="U125" s="14">
        <f>COUNTIF($K$2:K125,1)</f>
        <v>50</v>
      </c>
      <c r="V125">
        <v>123</v>
      </c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</row>
    <row r="126" spans="1:244" ht="18" customHeight="1" x14ac:dyDescent="0.2">
      <c r="A126" s="3">
        <v>124</v>
      </c>
      <c r="B126" s="4">
        <v>42883</v>
      </c>
      <c r="C126" s="3" t="s">
        <v>305</v>
      </c>
      <c r="D126" s="3" t="s">
        <v>28</v>
      </c>
      <c r="E126" s="3">
        <v>1</v>
      </c>
      <c r="F126" s="3" t="s">
        <v>274</v>
      </c>
      <c r="G126" s="3" t="s">
        <v>26</v>
      </c>
      <c r="H126" s="3" t="s">
        <v>30</v>
      </c>
      <c r="I126" s="3" t="s">
        <v>35</v>
      </c>
      <c r="J126" s="5" t="s">
        <v>159</v>
      </c>
      <c r="K126" s="6" t="s">
        <v>16</v>
      </c>
      <c r="L126" s="8">
        <v>5</v>
      </c>
      <c r="M126" s="8">
        <v>1</v>
      </c>
      <c r="N126" s="9" t="s">
        <v>23</v>
      </c>
      <c r="O126" s="8">
        <f t="shared" si="10"/>
        <v>241.5</v>
      </c>
      <c r="P126" s="34">
        <f t="shared" si="6"/>
        <v>-1</v>
      </c>
      <c r="Q126" s="10">
        <f t="shared" si="11"/>
        <v>-11.489500000000003</v>
      </c>
      <c r="R126" s="11">
        <f t="shared" si="7"/>
        <v>230.01050000000001</v>
      </c>
      <c r="S126" s="12">
        <f t="shared" si="8"/>
        <v>0.40322580645161288</v>
      </c>
      <c r="T126" s="13">
        <f t="shared" si="9"/>
        <v>-4.757556935817802E-2</v>
      </c>
      <c r="U126" s="14">
        <f>COUNTIF($K$2:K126,1)</f>
        <v>50</v>
      </c>
      <c r="V126">
        <v>124</v>
      </c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</row>
    <row r="127" spans="1:244" ht="25.5" customHeight="1" x14ac:dyDescent="0.2">
      <c r="A127" s="3">
        <v>125</v>
      </c>
      <c r="B127" s="4">
        <v>42883</v>
      </c>
      <c r="C127" s="3" t="s">
        <v>306</v>
      </c>
      <c r="D127" s="3" t="s">
        <v>307</v>
      </c>
      <c r="E127" s="3">
        <v>2</v>
      </c>
      <c r="F127" s="3" t="s">
        <v>308</v>
      </c>
      <c r="G127" s="3" t="s">
        <v>25</v>
      </c>
      <c r="H127" s="3" t="s">
        <v>30</v>
      </c>
      <c r="I127" s="3" t="s">
        <v>35</v>
      </c>
      <c r="J127" s="5" t="s">
        <v>309</v>
      </c>
      <c r="K127" s="6" t="s">
        <v>16</v>
      </c>
      <c r="L127" s="8">
        <v>2.15</v>
      </c>
      <c r="M127" s="8">
        <v>2.5</v>
      </c>
      <c r="N127" s="9" t="s">
        <v>23</v>
      </c>
      <c r="O127" s="8">
        <f t="shared" si="10"/>
        <v>244</v>
      </c>
      <c r="P127" s="34">
        <f t="shared" si="6"/>
        <v>-2.5</v>
      </c>
      <c r="Q127" s="10">
        <f t="shared" si="11"/>
        <v>-13.989500000000003</v>
      </c>
      <c r="R127" s="11">
        <f t="shared" si="7"/>
        <v>230.01050000000001</v>
      </c>
      <c r="S127" s="12">
        <f t="shared" si="8"/>
        <v>0.4</v>
      </c>
      <c r="T127" s="13">
        <f t="shared" si="9"/>
        <v>-5.7334016393442593E-2</v>
      </c>
      <c r="U127" s="14">
        <f>COUNTIF($K$2:K127,1)</f>
        <v>50</v>
      </c>
      <c r="V127">
        <v>125</v>
      </c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</row>
    <row r="128" spans="1:244" ht="17.25" customHeight="1" x14ac:dyDescent="0.2">
      <c r="A128" s="3">
        <v>126</v>
      </c>
      <c r="B128" s="4">
        <v>42884</v>
      </c>
      <c r="C128" s="3" t="s">
        <v>310</v>
      </c>
      <c r="D128" s="3" t="s">
        <v>186</v>
      </c>
      <c r="E128" s="3">
        <v>1</v>
      </c>
      <c r="F128" s="3" t="s">
        <v>311</v>
      </c>
      <c r="G128" s="3" t="s">
        <v>26</v>
      </c>
      <c r="H128" s="3" t="s">
        <v>30</v>
      </c>
      <c r="I128" s="3" t="s">
        <v>35</v>
      </c>
      <c r="J128" s="15" t="s">
        <v>312</v>
      </c>
      <c r="K128" s="6" t="s">
        <v>17</v>
      </c>
      <c r="L128" s="8">
        <v>1.75</v>
      </c>
      <c r="M128" s="8">
        <v>2</v>
      </c>
      <c r="N128" s="9" t="s">
        <v>23</v>
      </c>
      <c r="O128" s="8">
        <f t="shared" si="10"/>
        <v>246</v>
      </c>
      <c r="P128" s="37">
        <f t="shared" si="6"/>
        <v>1.3249999999999997</v>
      </c>
      <c r="Q128" s="10">
        <f t="shared" si="11"/>
        <v>-12.664500000000004</v>
      </c>
      <c r="R128" s="11">
        <f t="shared" si="7"/>
        <v>233.3355</v>
      </c>
      <c r="S128" s="12">
        <f t="shared" si="8"/>
        <v>0.40476190476190477</v>
      </c>
      <c r="T128" s="13">
        <f t="shared" si="9"/>
        <v>-5.1481707317073189E-2</v>
      </c>
      <c r="U128" s="14">
        <f>COUNTIF($K$2:K128,1)</f>
        <v>51</v>
      </c>
      <c r="V128">
        <v>126</v>
      </c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</row>
    <row r="129" spans="1:244" ht="18.75" customHeight="1" x14ac:dyDescent="0.2">
      <c r="A129" s="3">
        <v>127</v>
      </c>
      <c r="B129" s="4">
        <v>42884</v>
      </c>
      <c r="C129" s="3" t="s">
        <v>310</v>
      </c>
      <c r="D129" s="3" t="s">
        <v>186</v>
      </c>
      <c r="E129" s="3">
        <v>1</v>
      </c>
      <c r="F129" s="3" t="s">
        <v>311</v>
      </c>
      <c r="G129" s="3" t="s">
        <v>29</v>
      </c>
      <c r="H129" s="3" t="s">
        <v>30</v>
      </c>
      <c r="I129" s="3" t="s">
        <v>35</v>
      </c>
      <c r="J129" s="15" t="s">
        <v>312</v>
      </c>
      <c r="K129" s="6" t="s">
        <v>17</v>
      </c>
      <c r="L129" s="8">
        <v>1.83</v>
      </c>
      <c r="M129" s="8">
        <v>2</v>
      </c>
      <c r="N129" s="9" t="s">
        <v>23</v>
      </c>
      <c r="O129" s="8">
        <f t="shared" si="10"/>
        <v>248</v>
      </c>
      <c r="P129" s="37">
        <f t="shared" si="6"/>
        <v>1.4769999999999999</v>
      </c>
      <c r="Q129" s="10">
        <f t="shared" si="11"/>
        <v>-11.187500000000004</v>
      </c>
      <c r="R129" s="11">
        <f t="shared" si="7"/>
        <v>236.8125</v>
      </c>
      <c r="S129" s="12">
        <f t="shared" si="8"/>
        <v>0.40944881889763779</v>
      </c>
      <c r="T129" s="13">
        <f t="shared" si="9"/>
        <v>-4.5110887096774195E-2</v>
      </c>
      <c r="U129" s="14">
        <f>COUNTIF($K$2:K129,1)</f>
        <v>52</v>
      </c>
      <c r="V129">
        <v>127</v>
      </c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</row>
    <row r="130" spans="1:244" ht="15.75" customHeight="1" x14ac:dyDescent="0.2">
      <c r="A130" s="3">
        <v>128</v>
      </c>
      <c r="B130" s="4">
        <v>42884</v>
      </c>
      <c r="C130" s="3" t="s">
        <v>313</v>
      </c>
      <c r="D130" s="3" t="s">
        <v>28</v>
      </c>
      <c r="E130" s="3">
        <v>1</v>
      </c>
      <c r="F130" s="3" t="s">
        <v>314</v>
      </c>
      <c r="G130" s="3" t="s">
        <v>26</v>
      </c>
      <c r="H130" s="3" t="s">
        <v>30</v>
      </c>
      <c r="I130" s="3" t="s">
        <v>35</v>
      </c>
      <c r="J130" s="5" t="s">
        <v>42</v>
      </c>
      <c r="K130" s="6" t="s">
        <v>16</v>
      </c>
      <c r="L130" s="8">
        <v>1.75</v>
      </c>
      <c r="M130" s="8">
        <v>2</v>
      </c>
      <c r="N130" s="9" t="s">
        <v>23</v>
      </c>
      <c r="O130" s="8">
        <f t="shared" si="10"/>
        <v>250</v>
      </c>
      <c r="P130" s="34">
        <f t="shared" si="6"/>
        <v>-2</v>
      </c>
      <c r="Q130" s="10">
        <f t="shared" si="11"/>
        <v>-13.187500000000004</v>
      </c>
      <c r="R130" s="11">
        <f t="shared" si="7"/>
        <v>236.8125</v>
      </c>
      <c r="S130" s="12">
        <f t="shared" si="8"/>
        <v>0.40625</v>
      </c>
      <c r="T130" s="13">
        <f t="shared" si="9"/>
        <v>-5.2749999999999998E-2</v>
      </c>
      <c r="U130" s="14">
        <f>COUNTIF($K$2:K130,1)</f>
        <v>52</v>
      </c>
      <c r="V130">
        <v>128</v>
      </c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</row>
    <row r="131" spans="1:244" ht="15.75" customHeight="1" x14ac:dyDescent="0.2">
      <c r="A131" s="3">
        <v>129</v>
      </c>
      <c r="B131" s="4">
        <v>42885</v>
      </c>
      <c r="C131" s="3" t="s">
        <v>315</v>
      </c>
      <c r="D131" s="3" t="s">
        <v>186</v>
      </c>
      <c r="E131" s="3">
        <v>1</v>
      </c>
      <c r="F131" s="3" t="s">
        <v>316</v>
      </c>
      <c r="G131" s="3" t="s">
        <v>26</v>
      </c>
      <c r="H131" s="3" t="s">
        <v>31</v>
      </c>
      <c r="I131" s="3" t="s">
        <v>14</v>
      </c>
      <c r="J131" s="5" t="s">
        <v>317</v>
      </c>
      <c r="K131" s="6" t="s">
        <v>16</v>
      </c>
      <c r="L131" s="8">
        <v>1.85</v>
      </c>
      <c r="M131" s="8">
        <v>2</v>
      </c>
      <c r="N131" s="9" t="s">
        <v>23</v>
      </c>
      <c r="O131" s="8">
        <f t="shared" si="10"/>
        <v>252</v>
      </c>
      <c r="P131" s="34">
        <f t="shared" ref="P131:P139" si="12">IF(AND(K131="1",N131="ja"),(M131*L131*0.95)-M131,IF(AND(K131="1",N131="nein"),M131*L131-M131,-M131))</f>
        <v>-2</v>
      </c>
      <c r="Q131" s="10">
        <f t="shared" si="11"/>
        <v>-15.187500000000004</v>
      </c>
      <c r="R131" s="11">
        <f t="shared" ref="R131:R139" si="13">O131+Q131</f>
        <v>236.8125</v>
      </c>
      <c r="S131" s="12">
        <f t="shared" ref="S131:S139" si="14">U131/V131</f>
        <v>0.40310077519379844</v>
      </c>
      <c r="T131" s="13">
        <f t="shared" ref="T131:T139" si="15">((R131-O131)/O131)*100%</f>
        <v>-6.0267857142857144E-2</v>
      </c>
      <c r="U131" s="14">
        <f>COUNTIF($K$2:K131,1)</f>
        <v>52</v>
      </c>
      <c r="V131">
        <v>129</v>
      </c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</row>
    <row r="132" spans="1:244" ht="25.5" customHeight="1" x14ac:dyDescent="0.2">
      <c r="A132" s="3">
        <v>130</v>
      </c>
      <c r="B132" s="4">
        <v>42885</v>
      </c>
      <c r="C132" s="3" t="s">
        <v>318</v>
      </c>
      <c r="D132" s="3" t="s">
        <v>186</v>
      </c>
      <c r="E132" s="3">
        <v>2</v>
      </c>
      <c r="F132" s="3" t="s">
        <v>319</v>
      </c>
      <c r="G132" s="3" t="s">
        <v>26</v>
      </c>
      <c r="H132" s="3" t="s">
        <v>30</v>
      </c>
      <c r="I132" s="3" t="s">
        <v>14</v>
      </c>
      <c r="J132" s="5" t="s">
        <v>320</v>
      </c>
      <c r="K132" s="6" t="s">
        <v>16</v>
      </c>
      <c r="L132" s="8">
        <v>2.14</v>
      </c>
      <c r="M132" s="8">
        <v>3</v>
      </c>
      <c r="N132" s="9" t="s">
        <v>23</v>
      </c>
      <c r="O132" s="8">
        <f t="shared" si="10"/>
        <v>255</v>
      </c>
      <c r="P132" s="34">
        <f t="shared" si="12"/>
        <v>-3</v>
      </c>
      <c r="Q132" s="10">
        <f t="shared" si="11"/>
        <v>-18.187500000000004</v>
      </c>
      <c r="R132" s="11">
        <f t="shared" si="13"/>
        <v>236.8125</v>
      </c>
      <c r="S132" s="12">
        <f t="shared" si="14"/>
        <v>0.4</v>
      </c>
      <c r="T132" s="13">
        <f t="shared" si="15"/>
        <v>-7.1323529411764702E-2</v>
      </c>
      <c r="U132" s="14">
        <f>COUNTIF($K$2:K132,1)</f>
        <v>52</v>
      </c>
      <c r="V132">
        <v>130</v>
      </c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</row>
    <row r="133" spans="1:244" ht="25.5" customHeight="1" x14ac:dyDescent="0.2">
      <c r="A133" s="3">
        <v>131</v>
      </c>
      <c r="B133" s="4">
        <v>42885</v>
      </c>
      <c r="C133" s="3" t="s">
        <v>321</v>
      </c>
      <c r="D133" s="3" t="s">
        <v>186</v>
      </c>
      <c r="E133" s="3">
        <v>2</v>
      </c>
      <c r="F133" s="3" t="s">
        <v>322</v>
      </c>
      <c r="G133" s="3" t="s">
        <v>26</v>
      </c>
      <c r="H133" s="3" t="s">
        <v>31</v>
      </c>
      <c r="I133" s="3" t="s">
        <v>14</v>
      </c>
      <c r="J133" s="5" t="s">
        <v>323</v>
      </c>
      <c r="K133" s="6" t="s">
        <v>16</v>
      </c>
      <c r="L133" s="8">
        <v>1.774</v>
      </c>
      <c r="M133" s="8">
        <v>3</v>
      </c>
      <c r="N133" s="9" t="s">
        <v>15</v>
      </c>
      <c r="O133" s="8">
        <f t="shared" si="10"/>
        <v>258</v>
      </c>
      <c r="P133" s="34">
        <f t="shared" si="12"/>
        <v>-3</v>
      </c>
      <c r="Q133" s="10">
        <f t="shared" si="11"/>
        <v>-21.187500000000004</v>
      </c>
      <c r="R133" s="11">
        <f t="shared" si="13"/>
        <v>236.8125</v>
      </c>
      <c r="S133" s="12">
        <f t="shared" si="14"/>
        <v>0.39694656488549618</v>
      </c>
      <c r="T133" s="13">
        <f t="shared" si="15"/>
        <v>-8.2122093023255807E-2</v>
      </c>
      <c r="U133" s="14">
        <f>COUNTIF($K$2:K133,1)</f>
        <v>52</v>
      </c>
      <c r="V133">
        <v>131</v>
      </c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</row>
    <row r="134" spans="1:244" ht="27" customHeight="1" x14ac:dyDescent="0.2">
      <c r="A134" s="3">
        <v>132</v>
      </c>
      <c r="B134" s="4">
        <v>42885</v>
      </c>
      <c r="C134" s="3" t="s">
        <v>324</v>
      </c>
      <c r="D134" s="3" t="s">
        <v>186</v>
      </c>
      <c r="E134" s="3">
        <v>2</v>
      </c>
      <c r="F134" s="3" t="s">
        <v>325</v>
      </c>
      <c r="G134" s="3" t="s">
        <v>26</v>
      </c>
      <c r="H134" s="3" t="s">
        <v>30</v>
      </c>
      <c r="I134" s="3" t="s">
        <v>14</v>
      </c>
      <c r="J134" s="15" t="s">
        <v>326</v>
      </c>
      <c r="K134" s="6" t="s">
        <v>17</v>
      </c>
      <c r="L134" s="8">
        <v>1.9</v>
      </c>
      <c r="M134" s="8">
        <v>2</v>
      </c>
      <c r="N134" s="9" t="s">
        <v>23</v>
      </c>
      <c r="O134" s="8">
        <f t="shared" ref="O134:O139" si="16">O133+M134</f>
        <v>260</v>
      </c>
      <c r="P134" s="37">
        <f t="shared" si="12"/>
        <v>1.6099999999999999</v>
      </c>
      <c r="Q134" s="10">
        <f t="shared" ref="Q134:Q139" si="17">Q133+P134</f>
        <v>-19.577500000000004</v>
      </c>
      <c r="R134" s="11">
        <f t="shared" si="13"/>
        <v>240.42249999999999</v>
      </c>
      <c r="S134" s="12">
        <f t="shared" si="14"/>
        <v>0.40151515151515149</v>
      </c>
      <c r="T134" s="13">
        <f t="shared" si="15"/>
        <v>-7.5298076923076981E-2</v>
      </c>
      <c r="U134" s="14">
        <f>COUNTIF($K$2:K134,1)</f>
        <v>53</v>
      </c>
      <c r="V134">
        <v>132</v>
      </c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</row>
    <row r="135" spans="1:244" ht="15.75" customHeight="1" x14ac:dyDescent="0.2">
      <c r="A135" s="3">
        <v>133</v>
      </c>
      <c r="B135" s="4">
        <v>42885</v>
      </c>
      <c r="C135" s="3" t="s">
        <v>327</v>
      </c>
      <c r="D135" s="3" t="s">
        <v>186</v>
      </c>
      <c r="E135" s="3">
        <v>1</v>
      </c>
      <c r="F135" s="3" t="s">
        <v>328</v>
      </c>
      <c r="G135" s="3" t="s">
        <v>26</v>
      </c>
      <c r="H135" s="3" t="s">
        <v>30</v>
      </c>
      <c r="I135" s="3" t="s">
        <v>14</v>
      </c>
      <c r="J135" s="5" t="s">
        <v>329</v>
      </c>
      <c r="K135" s="6" t="s">
        <v>16</v>
      </c>
      <c r="L135" s="8">
        <v>2.5</v>
      </c>
      <c r="M135" s="8">
        <v>2</v>
      </c>
      <c r="N135" s="9" t="s">
        <v>23</v>
      </c>
      <c r="O135" s="8">
        <f t="shared" si="16"/>
        <v>262</v>
      </c>
      <c r="P135" s="34">
        <f t="shared" si="12"/>
        <v>-2</v>
      </c>
      <c r="Q135" s="10">
        <f t="shared" si="17"/>
        <v>-21.577500000000004</v>
      </c>
      <c r="R135" s="11">
        <f t="shared" si="13"/>
        <v>240.42249999999999</v>
      </c>
      <c r="S135" s="12">
        <f t="shared" si="14"/>
        <v>0.39849624060150374</v>
      </c>
      <c r="T135" s="13">
        <f t="shared" si="15"/>
        <v>-8.2356870229007687E-2</v>
      </c>
      <c r="U135" s="14">
        <f>COUNTIF($K$2:K135,1)</f>
        <v>53</v>
      </c>
      <c r="V135">
        <v>133</v>
      </c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</row>
    <row r="136" spans="1:244" ht="18" customHeight="1" x14ac:dyDescent="0.2">
      <c r="A136" s="3">
        <v>134</v>
      </c>
      <c r="B136" s="4">
        <v>42885</v>
      </c>
      <c r="C136" s="3" t="s">
        <v>180</v>
      </c>
      <c r="D136" s="3" t="s">
        <v>186</v>
      </c>
      <c r="E136" s="3">
        <v>5</v>
      </c>
      <c r="F136" s="3">
        <v>1</v>
      </c>
      <c r="G136" s="3" t="s">
        <v>26</v>
      </c>
      <c r="H136" s="3" t="s">
        <v>30</v>
      </c>
      <c r="I136" s="3" t="s">
        <v>14</v>
      </c>
      <c r="J136" s="5" t="s">
        <v>140</v>
      </c>
      <c r="K136" s="6" t="s">
        <v>16</v>
      </c>
      <c r="L136" s="8">
        <v>24.81</v>
      </c>
      <c r="M136" s="8">
        <v>0.5</v>
      </c>
      <c r="N136" s="9" t="s">
        <v>23</v>
      </c>
      <c r="O136" s="8">
        <f t="shared" si="16"/>
        <v>262.5</v>
      </c>
      <c r="P136" s="34">
        <f t="shared" si="12"/>
        <v>-0.5</v>
      </c>
      <c r="Q136" s="10">
        <f t="shared" si="17"/>
        <v>-22.077500000000004</v>
      </c>
      <c r="R136" s="11">
        <f t="shared" si="13"/>
        <v>240.42249999999999</v>
      </c>
      <c r="S136" s="12">
        <f t="shared" si="14"/>
        <v>0.39552238805970147</v>
      </c>
      <c r="T136" s="13">
        <f t="shared" si="15"/>
        <v>-8.410476190476196E-2</v>
      </c>
      <c r="U136" s="14">
        <f>COUNTIF($K$2:K136,1)</f>
        <v>53</v>
      </c>
      <c r="V136">
        <v>134</v>
      </c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</row>
    <row r="137" spans="1:244" ht="18" customHeight="1" x14ac:dyDescent="0.2">
      <c r="A137" s="3">
        <v>135</v>
      </c>
      <c r="B137" s="4">
        <v>42885</v>
      </c>
      <c r="C137" s="3" t="s">
        <v>330</v>
      </c>
      <c r="D137" s="3" t="s">
        <v>28</v>
      </c>
      <c r="E137" s="3">
        <v>1</v>
      </c>
      <c r="F137" s="3" t="s">
        <v>331</v>
      </c>
      <c r="G137" s="3" t="s">
        <v>26</v>
      </c>
      <c r="H137" s="3" t="s">
        <v>80</v>
      </c>
      <c r="I137" s="3" t="s">
        <v>14</v>
      </c>
      <c r="J137" s="5" t="s">
        <v>332</v>
      </c>
      <c r="K137" s="6" t="s">
        <v>16</v>
      </c>
      <c r="L137" s="8">
        <v>1.65</v>
      </c>
      <c r="M137" s="8">
        <v>5</v>
      </c>
      <c r="N137" s="9" t="s">
        <v>15</v>
      </c>
      <c r="O137" s="8">
        <f t="shared" si="16"/>
        <v>267.5</v>
      </c>
      <c r="P137" s="34">
        <f t="shared" si="12"/>
        <v>-5</v>
      </c>
      <c r="Q137" s="10">
        <f t="shared" si="17"/>
        <v>-27.077500000000004</v>
      </c>
      <c r="R137" s="11">
        <f t="shared" si="13"/>
        <v>240.42249999999999</v>
      </c>
      <c r="S137" s="12">
        <f t="shared" si="14"/>
        <v>0.3925925925925926</v>
      </c>
      <c r="T137" s="13">
        <f t="shared" si="15"/>
        <v>-0.10122429906542062</v>
      </c>
      <c r="U137" s="14">
        <f>COUNTIF($K$2:K137,1)</f>
        <v>53</v>
      </c>
      <c r="V137">
        <v>135</v>
      </c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</row>
    <row r="138" spans="1:244" ht="17.25" customHeight="1" x14ac:dyDescent="0.2">
      <c r="A138" s="3">
        <v>136</v>
      </c>
      <c r="B138" s="4">
        <v>42885</v>
      </c>
      <c r="C138" s="3" t="s">
        <v>333</v>
      </c>
      <c r="D138" s="3" t="s">
        <v>28</v>
      </c>
      <c r="E138" s="3">
        <v>1</v>
      </c>
      <c r="F138" s="3" t="s">
        <v>334</v>
      </c>
      <c r="G138" s="3" t="s">
        <v>26</v>
      </c>
      <c r="H138" s="3" t="s">
        <v>30</v>
      </c>
      <c r="I138" s="3" t="s">
        <v>35</v>
      </c>
      <c r="J138" s="5" t="s">
        <v>176</v>
      </c>
      <c r="K138" s="6" t="s">
        <v>16</v>
      </c>
      <c r="L138" s="8">
        <v>2.5</v>
      </c>
      <c r="M138" s="8">
        <v>3</v>
      </c>
      <c r="N138" s="9" t="s">
        <v>23</v>
      </c>
      <c r="O138" s="8">
        <f t="shared" si="16"/>
        <v>270.5</v>
      </c>
      <c r="P138" s="34">
        <f t="shared" si="12"/>
        <v>-3</v>
      </c>
      <c r="Q138" s="10">
        <f t="shared" si="17"/>
        <v>-30.077500000000004</v>
      </c>
      <c r="R138" s="11">
        <f t="shared" si="13"/>
        <v>240.42249999999999</v>
      </c>
      <c r="S138" s="12">
        <f t="shared" si="14"/>
        <v>0.38970588235294118</v>
      </c>
      <c r="T138" s="13">
        <f t="shared" si="15"/>
        <v>-0.11119223659889099</v>
      </c>
      <c r="U138" s="14">
        <f>COUNTIF($K$2:K138,1)</f>
        <v>53</v>
      </c>
      <c r="V138">
        <v>136</v>
      </c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</row>
    <row r="139" spans="1:244" ht="25.5" customHeight="1" x14ac:dyDescent="0.2">
      <c r="A139" s="3">
        <v>137</v>
      </c>
      <c r="B139" s="4">
        <v>42886</v>
      </c>
      <c r="C139" s="3" t="s">
        <v>335</v>
      </c>
      <c r="D139" s="3" t="s">
        <v>336</v>
      </c>
      <c r="E139" s="3">
        <v>2</v>
      </c>
      <c r="F139" s="3" t="s">
        <v>337</v>
      </c>
      <c r="G139" s="3" t="s">
        <v>29</v>
      </c>
      <c r="H139" s="3" t="s">
        <v>31</v>
      </c>
      <c r="I139" s="3" t="s">
        <v>14</v>
      </c>
      <c r="J139" s="5" t="s">
        <v>338</v>
      </c>
      <c r="K139" s="6" t="s">
        <v>16</v>
      </c>
      <c r="L139" s="8">
        <v>1.95</v>
      </c>
      <c r="M139" s="8">
        <v>2</v>
      </c>
      <c r="N139" s="9" t="s">
        <v>23</v>
      </c>
      <c r="O139" s="8">
        <f t="shared" si="16"/>
        <v>272.5</v>
      </c>
      <c r="P139" s="34">
        <f t="shared" si="12"/>
        <v>-2</v>
      </c>
      <c r="Q139" s="24">
        <f t="shared" si="17"/>
        <v>-32.077500000000001</v>
      </c>
      <c r="R139" s="25">
        <f t="shared" si="13"/>
        <v>240.42250000000001</v>
      </c>
      <c r="S139" s="40">
        <f t="shared" si="14"/>
        <v>0.38686131386861317</v>
      </c>
      <c r="T139" s="13">
        <f t="shared" si="15"/>
        <v>-0.11771559633027517</v>
      </c>
      <c r="U139" s="14">
        <f>COUNTIF($K$2:K139,1)</f>
        <v>53</v>
      </c>
      <c r="V139">
        <v>137</v>
      </c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</row>
  </sheetData>
  <sheetProtection selectLockedCells="1" selectUnlockedCells="1"/>
  <autoFilter ref="A1:IJ139" xr:uid="{00000000-0009-0000-0000-000000000000}"/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manyon</cp:lastModifiedBy>
  <dcterms:created xsi:type="dcterms:W3CDTF">2017-05-08T10:53:33Z</dcterms:created>
  <dcterms:modified xsi:type="dcterms:W3CDTF">2019-04-24T10:21:02Z</dcterms:modified>
</cp:coreProperties>
</file>