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Juni" sheetId="1" r:id="rId1"/>
  </sheets>
  <definedNames>
    <definedName name="__Anonymous_Sheet_DB__1">Juni!#REF!</definedName>
    <definedName name="__xlnm._FilterDatabase" localSheetId="0">Juni!#REF!</definedName>
    <definedName name="__xlnm._FilterDatabase_1">Juni!#REF!</definedName>
    <definedName name="_xlnm._FilterDatabase" localSheetId="0" hidden="1">Juni!$A$1:$IK$91</definedName>
    <definedName name="Excel_BuiltIn__FilterDatabase" localSheetId="0">Juni!#REF!</definedName>
    <definedName name="Excel_BuiltIn__FilterDatabase_1">Juni!#REF!</definedName>
  </definedNames>
  <calcPr calcId="171027"/>
</workbook>
</file>

<file path=xl/calcChain.xml><?xml version="1.0" encoding="utf-8"?>
<calcChain xmlns="http://schemas.openxmlformats.org/spreadsheetml/2006/main">
  <c r="V91" i="1" l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l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S3" i="1"/>
  <c r="U3" i="1" s="1"/>
  <c r="S5" i="1" l="1"/>
  <c r="U5" i="1" s="1"/>
  <c r="S4" i="1"/>
  <c r="U4" i="1" s="1"/>
  <c r="P7" i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S24" i="1" l="1"/>
  <c r="U24" i="1" s="1"/>
  <c r="P25" i="1"/>
  <c r="P26" i="1" l="1"/>
  <c r="S25" i="1"/>
  <c r="U25" i="1" s="1"/>
  <c r="P27" i="1" l="1"/>
  <c r="S26" i="1"/>
  <c r="U26" i="1" s="1"/>
  <c r="P28" i="1" l="1"/>
  <c r="S27" i="1"/>
  <c r="U27" i="1" s="1"/>
  <c r="S28" i="1" l="1"/>
  <c r="U28" i="1" s="1"/>
  <c r="P29" i="1"/>
  <c r="P30" i="1" l="1"/>
  <c r="S29" i="1"/>
  <c r="U29" i="1" s="1"/>
  <c r="P31" i="1" l="1"/>
  <c r="S30" i="1"/>
  <c r="U30" i="1" s="1"/>
  <c r="S31" i="1" l="1"/>
  <c r="U31" i="1" s="1"/>
  <c r="P32" i="1"/>
  <c r="S32" i="1" l="1"/>
  <c r="U32" i="1" s="1"/>
  <c r="P33" i="1"/>
  <c r="P34" i="1" l="1"/>
  <c r="S33" i="1"/>
  <c r="U33" i="1" s="1"/>
  <c r="P35" i="1" l="1"/>
  <c r="S34" i="1"/>
  <c r="U34" i="1" s="1"/>
  <c r="S35" i="1" l="1"/>
  <c r="U35" i="1" s="1"/>
  <c r="P36" i="1"/>
  <c r="S36" i="1" l="1"/>
  <c r="U36" i="1" s="1"/>
  <c r="P37" i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S43" i="1" l="1"/>
  <c r="U43" i="1" s="1"/>
  <c r="P44" i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S51" i="1" l="1"/>
  <c r="U51" i="1" s="1"/>
  <c r="P52" i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S59" i="1" l="1"/>
  <c r="U59" i="1" s="1"/>
  <c r="P60" i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S67" i="1" l="1"/>
  <c r="U67" i="1" s="1"/>
  <c r="P68" i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S75" i="1" l="1"/>
  <c r="U75" i="1" s="1"/>
  <c r="P76" i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S83" i="1" l="1"/>
  <c r="U83" i="1" s="1"/>
  <c r="P84" i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1" i="1" s="1"/>
  <c r="U91" i="1" s="1"/>
  <c r="S90" i="1"/>
  <c r="U90" i="1" s="1"/>
</calcChain>
</file>

<file path=xl/sharedStrings.xml><?xml version="1.0" encoding="utf-8"?>
<sst xmlns="http://schemas.openxmlformats.org/spreadsheetml/2006/main" count="827" uniqueCount="216">
  <si>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</si>
  <si>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</si>
  <si>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</si>
  <si>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</si>
  <si>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</si>
  <si>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</si>
  <si>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</si>
  <si>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</si>
  <si>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</si>
  <si>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</si>
  <si>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</si>
  <si>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</si>
  <si>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</si>
  <si>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</si>
  <si>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</si>
  <si>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</si>
  <si>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</si>
  <si>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</si>
  <si>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</si>
  <si>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</si>
  <si>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</si>
  <si>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</si>
  <si>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</si>
  <si>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</si>
  <si>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</si>
  <si>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</si>
  <si>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Fussball</t>
  </si>
  <si>
    <t>Bet365</t>
  </si>
  <si>
    <t>Live</t>
  </si>
  <si>
    <t>1x</t>
  </si>
  <si>
    <t>Projekt</t>
  </si>
  <si>
    <t>Amateure</t>
  </si>
  <si>
    <t>df</t>
  </si>
  <si>
    <t>da</t>
  </si>
  <si>
    <t>2-0</t>
  </si>
  <si>
    <t>all</t>
  </si>
  <si>
    <t>bigbet</t>
  </si>
  <si>
    <t>NBA</t>
  </si>
  <si>
    <t>1-1</t>
  </si>
  <si>
    <t>2-3</t>
  </si>
  <si>
    <t>4</t>
  </si>
  <si>
    <t>2</t>
  </si>
  <si>
    <t>6</t>
  </si>
  <si>
    <t>0-1</t>
  </si>
  <si>
    <t>2 asian -3</t>
  </si>
  <si>
    <t>0-2</t>
  </si>
  <si>
    <t>1 asian -1</t>
  </si>
  <si>
    <t>5</t>
  </si>
  <si>
    <t>2-1</t>
  </si>
  <si>
    <t>2 asian -6</t>
  </si>
  <si>
    <t>0-7</t>
  </si>
  <si>
    <t>2 asian -2</t>
  </si>
  <si>
    <t>3-1</t>
  </si>
  <si>
    <t>Freundschaftsspiel</t>
  </si>
  <si>
    <t>11. Tor 2</t>
  </si>
  <si>
    <t>2. Tor 2</t>
  </si>
  <si>
    <t>1 asian -2</t>
  </si>
  <si>
    <t>1-3</t>
  </si>
  <si>
    <t>1-2</t>
  </si>
  <si>
    <t>7-0</t>
  </si>
  <si>
    <t>4-1</t>
  </si>
  <si>
    <t>2 asian -3,5</t>
  </si>
  <si>
    <t>Rathenow - Malchow</t>
  </si>
  <si>
    <t>X2</t>
  </si>
  <si>
    <t>Pirmasens - Villingen</t>
  </si>
  <si>
    <t>1 HC -1</t>
  </si>
  <si>
    <t>Südkorea - Bolivien</t>
  </si>
  <si>
    <t>1 asian -0,75</t>
  </si>
  <si>
    <t>0-0</t>
  </si>
  <si>
    <t>Spanien F - Israel F</t>
  </si>
  <si>
    <t>Deutschland - Saudi Arabien</t>
  </si>
  <si>
    <t>Müller Tor + Assist</t>
  </si>
  <si>
    <t>unibet</t>
  </si>
  <si>
    <t>Cavaliers - Warriors</t>
  </si>
  <si>
    <t>1 HC -2,5</t>
  </si>
  <si>
    <t>83-108</t>
  </si>
  <si>
    <t>Österreich - Brasilien</t>
  </si>
  <si>
    <t>2 asian -1,5</t>
  </si>
  <si>
    <t>0-3</t>
  </si>
  <si>
    <t>Erlangen - Nürnberg II</t>
  </si>
  <si>
    <t>2 asian -2,25</t>
  </si>
  <si>
    <t>1-4</t>
  </si>
  <si>
    <t>Russland - Saudi Arabien
Frankreich - Australien</t>
  </si>
  <si>
    <t>WM</t>
  </si>
  <si>
    <t>Saudi over 1,5 Shots
1</t>
  </si>
  <si>
    <r>
      <rPr>
        <b/>
        <sz val="10"/>
        <color rgb="FFFF0000"/>
        <rFont val="Arial"/>
        <family val="2"/>
      </rPr>
      <t>0</t>
    </r>
    <r>
      <rPr>
        <b/>
        <sz val="10"/>
        <color rgb="FF00B050"/>
        <rFont val="Arial"/>
        <family val="2"/>
      </rPr>
      <t xml:space="preserve">
2-1</t>
    </r>
  </si>
  <si>
    <t>Ägypten - Uruguay
Frankreich - Australien</t>
  </si>
  <si>
    <t>2
1 HC -1</t>
  </si>
  <si>
    <r>
      <t xml:space="preserve">0-1
</t>
    </r>
    <r>
      <rPr>
        <b/>
        <sz val="10"/>
        <color rgb="FFFF0000"/>
        <rFont val="Arial"/>
        <family val="2"/>
      </rPr>
      <t>2-1</t>
    </r>
  </si>
  <si>
    <t>wow</t>
  </si>
  <si>
    <t>Holzkirchen - Rosenheim</t>
  </si>
  <si>
    <t>Sulzemoos - Dachau</t>
  </si>
  <si>
    <t>2 asian 0</t>
  </si>
  <si>
    <t>Deutschland - Mexiko</t>
  </si>
  <si>
    <t>over 1,5 Gelbe</t>
  </si>
  <si>
    <t>Brasilien - Schweiz
Portugal - Marokko</t>
  </si>
  <si>
    <t>1
1</t>
  </si>
  <si>
    <r>
      <t xml:space="preserve">1-1
</t>
    </r>
    <r>
      <rPr>
        <b/>
        <sz val="10"/>
        <color rgb="FF00B050"/>
        <rFont val="Arial"/>
        <family val="2"/>
      </rPr>
      <t>1-0</t>
    </r>
  </si>
  <si>
    <t>Brasilien - Schweiz</t>
  </si>
  <si>
    <t>Gelb Lichtsteiner</t>
  </si>
  <si>
    <t>betway</t>
  </si>
  <si>
    <t>Belgien - Panama</t>
  </si>
  <si>
    <t>1 asien -2</t>
  </si>
  <si>
    <t>3-0</t>
  </si>
  <si>
    <t>Kolumbien - Japan</t>
  </si>
  <si>
    <t>over 3,5 Gelb</t>
  </si>
  <si>
    <t>Heimstetten - Olching</t>
  </si>
  <si>
    <t>1 asian -2,5</t>
  </si>
  <si>
    <t>5-0</t>
  </si>
  <si>
    <t>Portugal - Marokko
Iran - Spanien</t>
  </si>
  <si>
    <t>over 1,5
2 HC -1</t>
  </si>
  <si>
    <t>1-0
0-1</t>
  </si>
  <si>
    <t>Japan beste Asiateam</t>
  </si>
  <si>
    <t>Japn beste Asiateam</t>
  </si>
  <si>
    <t>Portugal - Marokko</t>
  </si>
  <si>
    <t>over 2,5 Gelb</t>
  </si>
  <si>
    <t>Iran - Spanien</t>
  </si>
  <si>
    <t>1 HC -1,5 Gelb</t>
  </si>
  <si>
    <t>Dänemark - Australien</t>
  </si>
  <si>
    <t>Jedinak Gelb</t>
  </si>
  <si>
    <t>no</t>
  </si>
  <si>
    <t>Argentinien - Kroatien</t>
  </si>
  <si>
    <t>over 5,5 Gelb</t>
  </si>
  <si>
    <t>Oberfrohna - Chemnitz</t>
  </si>
  <si>
    <t>2 asian -4</t>
  </si>
  <si>
    <t>1-7</t>
  </si>
  <si>
    <t>Brasilien - Costa Rica</t>
  </si>
  <si>
    <t>zu 0, Neymar Tor, +8 Ecken</t>
  </si>
  <si>
    <t>1-0, 10 Ecken, ja</t>
  </si>
  <si>
    <t>Sieg Akkumulator</t>
  </si>
  <si>
    <t>Guzman Gelb</t>
  </si>
  <si>
    <t>Ismaning - Schwabing</t>
  </si>
  <si>
    <t>Deutschfeistritz - Sturm Graz</t>
  </si>
  <si>
    <t>2 asian -5,75</t>
  </si>
  <si>
    <t>0-6</t>
  </si>
  <si>
    <t>LSF - Bröndby</t>
  </si>
  <si>
    <t>2 asian -4,5</t>
  </si>
  <si>
    <t>1-6</t>
  </si>
  <si>
    <t>Serbien - Schweiz</t>
  </si>
  <si>
    <t>Kolarov Gelb</t>
  </si>
  <si>
    <t xml:space="preserve">Olomouc - Tatran </t>
  </si>
  <si>
    <t>1 asian -3</t>
  </si>
  <si>
    <t xml:space="preserve">90. </t>
  </si>
  <si>
    <t>Tarup - Odense</t>
  </si>
  <si>
    <t>2 asian -2,75</t>
  </si>
  <si>
    <t>Belgien - Tunesien</t>
  </si>
  <si>
    <t>Freising - 1860</t>
  </si>
  <si>
    <t>1. HZ 2 H2H</t>
  </si>
  <si>
    <t>VVSB - Ajax</t>
  </si>
  <si>
    <t>2 asian -7</t>
  </si>
  <si>
    <t>Mainz II - Marienborn</t>
  </si>
  <si>
    <t>1 asian -1,75</t>
  </si>
  <si>
    <t>Südkorea - Mexiko</t>
  </si>
  <si>
    <t>Deutschland - Schweden</t>
  </si>
  <si>
    <t>Akkumulator</t>
  </si>
  <si>
    <t>England - Panama</t>
  </si>
  <si>
    <t>Godoy Gelb</t>
  </si>
  <si>
    <t>Iran - Portugal</t>
  </si>
  <si>
    <t>90. +3 Elfer</t>
  </si>
  <si>
    <t>over 6 Ecken 1. Hz</t>
  </si>
  <si>
    <t>Spanien - Marokko</t>
  </si>
  <si>
    <t>2-2</t>
  </si>
  <si>
    <t>Holsen - Rödinghausen
Vellmar - Kassel</t>
  </si>
  <si>
    <t>2/2
2/2</t>
  </si>
  <si>
    <t>0-4/0-6
0-3/0-6</t>
  </si>
  <si>
    <t>Holsen - Rödinghausen</t>
  </si>
  <si>
    <t>2 asian -4,25</t>
  </si>
  <si>
    <t>Vellmar - Kassel</t>
  </si>
  <si>
    <t>2 asian -2,5</t>
  </si>
  <si>
    <t>Wiesbaden - Schott Mainz</t>
  </si>
  <si>
    <t>1 asian -2,75</t>
  </si>
  <si>
    <t>2 asian -5,5</t>
  </si>
  <si>
    <t>2 asian -6,5</t>
  </si>
  <si>
    <t>Nigeria - Argentinien</t>
  </si>
  <si>
    <t>over 4,5 Karten</t>
  </si>
  <si>
    <t xml:space="preserve">Wasserburg - 1860 </t>
  </si>
  <si>
    <t>Unterföhring - Eching</t>
  </si>
  <si>
    <t>6-3</t>
  </si>
  <si>
    <t>Südkorea - Deutschland</t>
  </si>
  <si>
    <t>Brasilien - Serbien</t>
  </si>
  <si>
    <t>Rukavina Gelb</t>
  </si>
  <si>
    <t>Senegal - Kolumbien</t>
  </si>
  <si>
    <t>1 Ecke</t>
  </si>
  <si>
    <t>Seekirchen - Salzburg
Koenigshardt - Oberhausen</t>
  </si>
  <si>
    <t>0-2/0-7
0-5/0-8</t>
  </si>
  <si>
    <t>Aubstadt - Greuther Fürth</t>
  </si>
  <si>
    <t>2/2 HZ/ES</t>
  </si>
  <si>
    <t>39. 1-1</t>
  </si>
  <si>
    <t>Quirschied - Saarbrücken</t>
  </si>
  <si>
    <t>2 asian -3,25</t>
  </si>
  <si>
    <t>Koenigshardt - Oberhausen</t>
  </si>
  <si>
    <t>0-8</t>
  </si>
  <si>
    <t>Seekirchen - Salzburg</t>
  </si>
  <si>
    <t>2 asian -1,25 1. Hz</t>
  </si>
  <si>
    <t>2 HC -3</t>
  </si>
  <si>
    <t>2 HC -4</t>
  </si>
  <si>
    <t>2 HC -5</t>
  </si>
  <si>
    <t>Berkum - Zwolle</t>
  </si>
  <si>
    <t>X2 1. Hz</t>
  </si>
  <si>
    <t>2 HC -6</t>
  </si>
  <si>
    <t>8. Tor 2</t>
  </si>
  <si>
    <t>2 asian -9</t>
  </si>
  <si>
    <t>0-9</t>
  </si>
  <si>
    <t>Agucadoura - Varzim</t>
  </si>
  <si>
    <t>0-10</t>
  </si>
  <si>
    <t>Magdeburg - Brandenburger</t>
  </si>
  <si>
    <t>1 asian -4</t>
  </si>
  <si>
    <t>6-0</t>
  </si>
  <si>
    <t>St. Kickers - Ingolstadt</t>
  </si>
  <si>
    <t>2 asian -1,75</t>
  </si>
  <si>
    <t>Berliner AK - Neustrelitz</t>
  </si>
  <si>
    <t>Cobh Ramblers - Aberdeen</t>
  </si>
  <si>
    <t>Fleet Town - Woking</t>
  </si>
  <si>
    <t>Stadeln - Fürth</t>
  </si>
  <si>
    <t>0-5</t>
  </si>
  <si>
    <t>Kulanz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</si>
</sst>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Juni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621094025521281E-2"/>
          <c:y val="7.2620194534506702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D-440D-8782-ABC623C55E27}"/>
                </c:ext>
              </c:extLst>
            </c:dLbl>
            <c:dLbl>
              <c:idx val="1"/>
              <c:layout>
                <c:manualLayout>
                  <c:x val="-8.9186207458354736E-3"/>
                  <c:y val="-1.1710581346716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D-440D-8782-ABC623C55E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layout>
                <c:manualLayout>
                  <c:x val="-4.90524141020950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1D-440D-8782-ABC623C55E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D-440D-8782-ABC623C55E2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D-440D-8782-ABC623C55E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D-440D-8782-ABC623C55E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D-440D-8782-ABC623C55E27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F-432D-944E-812606AE315B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0-44F3-85AF-E2A0DE01A40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0-44F3-85AF-E2A0DE01A40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layout>
                <c:manualLayout>
                  <c:x val="-3.2514581549804231E-2"/>
                  <c:y val="-1.534473328448622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93713177749454E-2"/>
                      <c:h val="2.033087641129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40D-8782-ABC623C55E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layout>
                <c:manualLayout>
                  <c:x val="-1.6684051360604094E-2"/>
                  <c:y val="-2.325581750226110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996245431591446E-2"/>
                      <c:h val="3.67927175719827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F-432D-944E-812606AE315B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D-440D-8782-ABC623C55E27}"/>
                </c:ext>
              </c:extLst>
            </c:dLbl>
            <c:dLbl>
              <c:idx val="4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layout>
                <c:manualLayout>
                  <c:x val="-4.5300129408558654E-3"/>
                  <c:y val="-4.49943757030382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D-440D-8782-ABC623C55E27}"/>
                </c:ext>
              </c:extLst>
            </c:dLbl>
            <c:dLbl>
              <c:idx val="48"/>
              <c:layout>
                <c:manualLayout>
                  <c:x val="-4.9627810956335734E-3"/>
                  <c:y val="-1.265822995086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D-440D-8782-ABC623C55E27}"/>
                </c:ext>
              </c:extLst>
            </c:dLbl>
            <c:dLbl>
              <c:idx val="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D-440D-8782-ABC623C55E27}"/>
                </c:ext>
              </c:extLst>
            </c:dLbl>
            <c:dLbl>
              <c:idx val="5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layout>
                <c:manualLayout>
                  <c:x val="-4.5961496187190726E-2"/>
                  <c:y val="-1.668498087727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layout>
                <c:manualLayout>
                  <c:x val="-1.7519904581266135E-2"/>
                  <c:y val="1.1697299305476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layout>
                <c:manualLayout>
                  <c:x val="-4.6905284396393321E-3"/>
                  <c:y val="-5.0734307066579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layout>
                <c:manualLayout>
                  <c:x val="-7.5075101703118204E-3"/>
                  <c:y val="-1.000000000000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layout>
                <c:manualLayout>
                  <c:x val="-4.9627810956335734E-3"/>
                  <c:y val="-6.761871538848479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4.50450503706532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layout>
                <c:manualLayout>
                  <c:x val="-4.3100466014894014E-2"/>
                  <c:y val="3.8759695837101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layout>
                <c:manualLayout>
                  <c:x val="-2.780675226767451E-3"/>
                  <c:y val="-1.9379847918551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0-4CD6-B6A8-2E4058A1D9A8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C-43CA-8474-717F9BC5D18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C-43CA-8474-717F9BC5D18E}"/>
                </c:ext>
              </c:extLst>
            </c:dLbl>
            <c:dLbl>
              <c:idx val="10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layout>
                <c:manualLayout>
                  <c:x val="-2.9336270348284003E-2"/>
                  <c:y val="1.6949155055704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2.3687305849327839E-3"/>
                  <c:y val="-1.8513578378869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1-4483-BE7B-E6FF4468CA8D}"/>
                </c:ext>
              </c:extLst>
            </c:dLbl>
            <c:dLbl>
              <c:idx val="132"/>
              <c:layout>
                <c:manualLayout>
                  <c:x val="-8.5352377115676379E-4"/>
                  <c:y val="3.59105588787399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Juni!$R$3:$R$91</c:f>
              <c:numCache>
                <c:formatCode>General</c:formatCode>
                <c:ptCount val="89"/>
                <c:pt idx="0">
                  <c:v>-1</c:v>
                </c:pt>
                <c:pt idx="1">
                  <c:v>1.9899999999999998</c:v>
                </c:pt>
                <c:pt idx="2">
                  <c:v>5.6400000000000006</c:v>
                </c:pt>
                <c:pt idx="3">
                  <c:v>4.1400000000000006</c:v>
                </c:pt>
                <c:pt idx="4">
                  <c:v>4.0650000000000004</c:v>
                </c:pt>
                <c:pt idx="5">
                  <c:v>3.5650000000000004</c:v>
                </c:pt>
                <c:pt idx="6">
                  <c:v>2.5650000000000004</c:v>
                </c:pt>
                <c:pt idx="7">
                  <c:v>4.83</c:v>
                </c:pt>
                <c:pt idx="8">
                  <c:v>6.0374999999999996</c:v>
                </c:pt>
                <c:pt idx="9">
                  <c:v>5.9874999999999998</c:v>
                </c:pt>
                <c:pt idx="10">
                  <c:v>4.4874999999999998</c:v>
                </c:pt>
                <c:pt idx="11">
                  <c:v>2.9874999999999998</c:v>
                </c:pt>
                <c:pt idx="12">
                  <c:v>5.3875000000000002</c:v>
                </c:pt>
                <c:pt idx="13">
                  <c:v>5.3375000000000004</c:v>
                </c:pt>
                <c:pt idx="14">
                  <c:v>6.6875</c:v>
                </c:pt>
                <c:pt idx="15">
                  <c:v>6.1875</c:v>
                </c:pt>
                <c:pt idx="16">
                  <c:v>4.1875</c:v>
                </c:pt>
                <c:pt idx="17">
                  <c:v>6.75</c:v>
                </c:pt>
                <c:pt idx="18">
                  <c:v>9.81</c:v>
                </c:pt>
                <c:pt idx="19">
                  <c:v>10.71</c:v>
                </c:pt>
                <c:pt idx="20">
                  <c:v>12.0825</c:v>
                </c:pt>
                <c:pt idx="21">
                  <c:v>10.0825</c:v>
                </c:pt>
                <c:pt idx="22">
                  <c:v>11.5595</c:v>
                </c:pt>
                <c:pt idx="23">
                  <c:v>10.0595</c:v>
                </c:pt>
                <c:pt idx="24">
                  <c:v>11.499499999999999</c:v>
                </c:pt>
                <c:pt idx="25">
                  <c:v>10.499499999999999</c:v>
                </c:pt>
                <c:pt idx="26">
                  <c:v>11.988499999999998</c:v>
                </c:pt>
                <c:pt idx="27">
                  <c:v>16.558499999999999</c:v>
                </c:pt>
                <c:pt idx="28">
                  <c:v>20.058499999999999</c:v>
                </c:pt>
                <c:pt idx="29">
                  <c:v>21.478499999999997</c:v>
                </c:pt>
                <c:pt idx="30">
                  <c:v>20.478499999999997</c:v>
                </c:pt>
                <c:pt idx="31">
                  <c:v>22.418499999999998</c:v>
                </c:pt>
                <c:pt idx="32">
                  <c:v>24.405999999999999</c:v>
                </c:pt>
                <c:pt idx="33">
                  <c:v>25.18</c:v>
                </c:pt>
                <c:pt idx="34">
                  <c:v>26.127499999999998</c:v>
                </c:pt>
                <c:pt idx="35">
                  <c:v>25.127499999999998</c:v>
                </c:pt>
                <c:pt idx="36">
                  <c:v>24.977499999999999</c:v>
                </c:pt>
                <c:pt idx="37">
                  <c:v>23.477499999999999</c:v>
                </c:pt>
                <c:pt idx="38">
                  <c:v>24.086499999999997</c:v>
                </c:pt>
                <c:pt idx="39">
                  <c:v>25.696499999999997</c:v>
                </c:pt>
                <c:pt idx="40">
                  <c:v>22.696499999999997</c:v>
                </c:pt>
                <c:pt idx="41">
                  <c:v>22.596499999999995</c:v>
                </c:pt>
                <c:pt idx="42">
                  <c:v>25.153999999999996</c:v>
                </c:pt>
                <c:pt idx="43">
                  <c:v>26.763999999999996</c:v>
                </c:pt>
                <c:pt idx="44">
                  <c:v>27.853999999999996</c:v>
                </c:pt>
                <c:pt idx="45">
                  <c:v>30.959999999999994</c:v>
                </c:pt>
                <c:pt idx="46">
                  <c:v>29.959999999999994</c:v>
                </c:pt>
                <c:pt idx="47">
                  <c:v>26.959999999999994</c:v>
                </c:pt>
                <c:pt idx="48">
                  <c:v>24.959999999999994</c:v>
                </c:pt>
                <c:pt idx="49">
                  <c:v>23.959999999999994</c:v>
                </c:pt>
                <c:pt idx="50">
                  <c:v>22.959999999999994</c:v>
                </c:pt>
                <c:pt idx="51">
                  <c:v>25.916499999999992</c:v>
                </c:pt>
                <c:pt idx="52">
                  <c:v>31.031499999999991</c:v>
                </c:pt>
                <c:pt idx="53">
                  <c:v>32.641499999999994</c:v>
                </c:pt>
                <c:pt idx="54">
                  <c:v>34.075499999999991</c:v>
                </c:pt>
                <c:pt idx="55">
                  <c:v>35.046749999999989</c:v>
                </c:pt>
                <c:pt idx="56">
                  <c:v>33.046749999999989</c:v>
                </c:pt>
                <c:pt idx="57">
                  <c:v>35.036749999999991</c:v>
                </c:pt>
                <c:pt idx="58">
                  <c:v>33.036749999999991</c:v>
                </c:pt>
                <c:pt idx="59">
                  <c:v>35.166749999999993</c:v>
                </c:pt>
                <c:pt idx="60">
                  <c:v>33.666749999999993</c:v>
                </c:pt>
                <c:pt idx="61">
                  <c:v>35.352749999999993</c:v>
                </c:pt>
                <c:pt idx="62">
                  <c:v>34.352749999999993</c:v>
                </c:pt>
                <c:pt idx="63">
                  <c:v>34.202749999999995</c:v>
                </c:pt>
                <c:pt idx="64">
                  <c:v>32.702749999999995</c:v>
                </c:pt>
                <c:pt idx="65">
                  <c:v>30.702749999999995</c:v>
                </c:pt>
                <c:pt idx="66">
                  <c:v>32.861249999999991</c:v>
                </c:pt>
                <c:pt idx="67">
                  <c:v>29.861249999999991</c:v>
                </c:pt>
                <c:pt idx="68">
                  <c:v>26.861249999999991</c:v>
                </c:pt>
                <c:pt idx="69">
                  <c:v>28.99124999999999</c:v>
                </c:pt>
                <c:pt idx="70">
                  <c:v>32.541249999999991</c:v>
                </c:pt>
                <c:pt idx="71">
                  <c:v>36.803749999999994</c:v>
                </c:pt>
                <c:pt idx="72">
                  <c:v>40.973749999999995</c:v>
                </c:pt>
                <c:pt idx="73">
                  <c:v>46.533749999999998</c:v>
                </c:pt>
                <c:pt idx="74">
                  <c:v>52.533749999999998</c:v>
                </c:pt>
                <c:pt idx="75">
                  <c:v>54.381249999999994</c:v>
                </c:pt>
                <c:pt idx="76">
                  <c:v>56.086249999999993</c:v>
                </c:pt>
                <c:pt idx="77">
                  <c:v>55.086249999999993</c:v>
                </c:pt>
                <c:pt idx="78">
                  <c:v>54.936249999999994</c:v>
                </c:pt>
                <c:pt idx="79">
                  <c:v>52.936249999999994</c:v>
                </c:pt>
                <c:pt idx="80">
                  <c:v>51.936249999999994</c:v>
                </c:pt>
                <c:pt idx="81">
                  <c:v>53.641249999999992</c:v>
                </c:pt>
                <c:pt idx="82">
                  <c:v>48.641249999999992</c:v>
                </c:pt>
                <c:pt idx="83">
                  <c:v>49.574249999999992</c:v>
                </c:pt>
                <c:pt idx="84">
                  <c:v>45.574249999999992</c:v>
                </c:pt>
                <c:pt idx="85">
                  <c:v>48.414249999999996</c:v>
                </c:pt>
                <c:pt idx="86">
                  <c:v>47.414249999999996</c:v>
                </c:pt>
                <c:pt idx="87">
                  <c:v>46.914249999999996</c:v>
                </c:pt>
                <c:pt idx="88">
                  <c:v>43.914249999999996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933453</xdr:colOff>
      <xdr:row>91</xdr:row>
      <xdr:rowOff>152402</xdr:rowOff>
    </xdr:from>
    <xdr:to>
      <xdr:col>12</xdr:col>
      <xdr:colOff>523875</xdr:colOff>
      <xdr:row>131</xdr:row>
      <xdr:rowOff>161926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1"/>
  <sheetViews>
    <sheetView tabSelected="1" topLeftCell="A85" zoomScaleNormal="100" workbookViewId="0">
      <selection activeCell="C93" sqref="C93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8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8.8554687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6" t="s">
        <v>10</v>
      </c>
      <c r="S1" s="27" t="s">
        <v>11</v>
      </c>
      <c r="T1" s="28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5"/>
      <c r="W2" s="25"/>
    </row>
    <row r="3" spans="1:245" ht="15" customHeight="1" x14ac:dyDescent="0.2">
      <c r="A3" s="3">
        <v>1</v>
      </c>
      <c r="B3" s="4">
        <v>43252</v>
      </c>
      <c r="C3" s="3" t="s">
        <v>62</v>
      </c>
      <c r="D3" s="3" t="s">
        <v>31</v>
      </c>
      <c r="E3" s="3">
        <v>1</v>
      </c>
      <c r="F3" s="3" t="s">
        <v>63</v>
      </c>
      <c r="G3" s="3" t="s">
        <v>25</v>
      </c>
      <c r="H3" s="3" t="s">
        <v>27</v>
      </c>
      <c r="I3" s="3" t="s">
        <v>28</v>
      </c>
      <c r="J3" s="5" t="s">
        <v>52</v>
      </c>
      <c r="K3" s="29"/>
      <c r="L3" s="6" t="s">
        <v>16</v>
      </c>
      <c r="M3" s="8">
        <v>2.1</v>
      </c>
      <c r="N3" s="8">
        <v>1</v>
      </c>
      <c r="O3" s="9" t="s">
        <v>23</v>
      </c>
      <c r="P3" s="8">
        <f>N3</f>
        <v>1</v>
      </c>
      <c r="Q3" s="34">
        <f>IF(AND(L3="1",O3="ja"),(N3*M3*0.95)-N3,IF(AND(L3="1",O3="nein"),N3*M3-N3,-N3))</f>
        <v>-1</v>
      </c>
      <c r="R3" s="10">
        <f>Q3</f>
        <v>-1</v>
      </c>
      <c r="S3" s="11">
        <f>P3+R3</f>
        <v>0</v>
      </c>
      <c r="T3" s="12">
        <f>V3/W3</f>
        <v>0</v>
      </c>
      <c r="U3" s="13">
        <f>((S3-P3)/P3)*100%</f>
        <v>-1</v>
      </c>
      <c r="V3" s="14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.75" customHeight="1" x14ac:dyDescent="0.2">
      <c r="A4" s="3">
        <v>2</v>
      </c>
      <c r="B4" s="4">
        <v>43256</v>
      </c>
      <c r="C4" s="3" t="s">
        <v>64</v>
      </c>
      <c r="D4" s="3" t="s">
        <v>31</v>
      </c>
      <c r="E4" s="3">
        <v>1</v>
      </c>
      <c r="F4" s="3">
        <v>1</v>
      </c>
      <c r="G4" s="3" t="s">
        <v>25</v>
      </c>
      <c r="H4" s="3" t="s">
        <v>27</v>
      </c>
      <c r="I4" s="3" t="s">
        <v>14</v>
      </c>
      <c r="J4" s="15" t="s">
        <v>34</v>
      </c>
      <c r="K4" s="29"/>
      <c r="L4" s="6" t="s">
        <v>17</v>
      </c>
      <c r="M4" s="8">
        <v>4.2</v>
      </c>
      <c r="N4" s="8">
        <v>1</v>
      </c>
      <c r="O4" s="9" t="s">
        <v>23</v>
      </c>
      <c r="P4" s="8">
        <f>P3+N4</f>
        <v>2</v>
      </c>
      <c r="Q4" s="39">
        <f>IF(AND(L4="1",O4="ja"),(N4*M4*0.95)-N4,IF(AND(L4="1",O4="nein"),N4*M4-N4,-N4))</f>
        <v>2.9899999999999998</v>
      </c>
      <c r="R4" s="10">
        <f>R3+Q4</f>
        <v>1.9899999999999998</v>
      </c>
      <c r="S4" s="11">
        <f>P4+R4</f>
        <v>3.9899999999999998</v>
      </c>
      <c r="T4" s="12">
        <f>V4/W4</f>
        <v>0.5</v>
      </c>
      <c r="U4" s="13">
        <f>((S4-P4)/P4)*100%</f>
        <v>0.99499999999999988</v>
      </c>
      <c r="V4" s="1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5.75" customHeight="1" x14ac:dyDescent="0.2">
      <c r="A5" s="3">
        <v>3</v>
      </c>
      <c r="B5" s="4">
        <v>43256</v>
      </c>
      <c r="C5" s="3" t="s">
        <v>64</v>
      </c>
      <c r="D5" s="3" t="s">
        <v>31</v>
      </c>
      <c r="E5" s="3">
        <v>1</v>
      </c>
      <c r="F5" s="3" t="s">
        <v>65</v>
      </c>
      <c r="G5" s="3" t="s">
        <v>32</v>
      </c>
      <c r="H5" s="3" t="s">
        <v>27</v>
      </c>
      <c r="I5" s="3" t="s">
        <v>14</v>
      </c>
      <c r="J5" s="15" t="s">
        <v>34</v>
      </c>
      <c r="K5" s="29"/>
      <c r="L5" s="6" t="s">
        <v>17</v>
      </c>
      <c r="M5" s="8">
        <v>8.3000000000000007</v>
      </c>
      <c r="N5" s="8">
        <v>0.5</v>
      </c>
      <c r="O5" s="9" t="s">
        <v>15</v>
      </c>
      <c r="P5" s="8">
        <f>P4+N5</f>
        <v>2.5</v>
      </c>
      <c r="Q5" s="33">
        <f>IF(AND(L5="1",O5="ja"),(N5*M5*0.95)-N5,IF(AND(L5="1",O5="nein"),N5*M5-N5,-N5))</f>
        <v>3.6500000000000004</v>
      </c>
      <c r="R5" s="10">
        <f>R4+Q5</f>
        <v>5.6400000000000006</v>
      </c>
      <c r="S5" s="11">
        <f>P5+R5</f>
        <v>8.14</v>
      </c>
      <c r="T5" s="12">
        <f>V5/W5</f>
        <v>0.66666666666666663</v>
      </c>
      <c r="U5" s="13">
        <f>((S5-P5)/P5)*100%</f>
        <v>2.2560000000000002</v>
      </c>
      <c r="V5" s="14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" customHeight="1" x14ac:dyDescent="0.2">
      <c r="A6" s="3">
        <v>4</v>
      </c>
      <c r="B6" s="4">
        <v>43258</v>
      </c>
      <c r="C6" s="3" t="s">
        <v>66</v>
      </c>
      <c r="D6" s="3" t="s">
        <v>26</v>
      </c>
      <c r="E6" s="3">
        <v>1</v>
      </c>
      <c r="F6" s="3" t="s">
        <v>67</v>
      </c>
      <c r="G6" s="3" t="s">
        <v>25</v>
      </c>
      <c r="H6" s="3" t="s">
        <v>27</v>
      </c>
      <c r="I6" s="3" t="s">
        <v>28</v>
      </c>
      <c r="J6" s="5" t="s">
        <v>68</v>
      </c>
      <c r="K6" s="29"/>
      <c r="L6" s="6" t="s">
        <v>16</v>
      </c>
      <c r="M6" s="7">
        <v>1.9750000000000001</v>
      </c>
      <c r="N6" s="8">
        <v>1.5</v>
      </c>
      <c r="O6" s="9" t="s">
        <v>23</v>
      </c>
      <c r="P6" s="8">
        <f>P5+N6</f>
        <v>4</v>
      </c>
      <c r="Q6" s="34">
        <f>IF(AND(L6="1",O6="ja"),(N6*M6*0.95)-N6,IF(AND(L6="1",O6="nein"),N6*M6-N6,-N6))</f>
        <v>-1.5</v>
      </c>
      <c r="R6" s="10">
        <f>R5+Q6</f>
        <v>4.1400000000000006</v>
      </c>
      <c r="S6" s="11">
        <f>P6+R6</f>
        <v>8.14</v>
      </c>
      <c r="T6" s="12">
        <f>V6/W6</f>
        <v>0.5</v>
      </c>
      <c r="U6" s="13">
        <f>((S6-P6)/P6)*100%</f>
        <v>1.0350000000000001</v>
      </c>
      <c r="V6" s="14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" customHeight="1" x14ac:dyDescent="0.2">
      <c r="A7" s="3">
        <v>5</v>
      </c>
      <c r="B7" s="4">
        <v>43258</v>
      </c>
      <c r="C7" s="3" t="s">
        <v>69</v>
      </c>
      <c r="D7" s="3" t="s">
        <v>26</v>
      </c>
      <c r="E7" s="3">
        <v>1</v>
      </c>
      <c r="F7" s="3" t="s">
        <v>56</v>
      </c>
      <c r="G7" s="3" t="s">
        <v>25</v>
      </c>
      <c r="H7" s="3" t="s">
        <v>27</v>
      </c>
      <c r="I7" s="3" t="s">
        <v>28</v>
      </c>
      <c r="J7" s="35" t="s">
        <v>34</v>
      </c>
      <c r="K7" s="29"/>
      <c r="L7" s="6" t="s">
        <v>17</v>
      </c>
      <c r="M7" s="7">
        <v>1</v>
      </c>
      <c r="N7" s="8">
        <v>1.5</v>
      </c>
      <c r="O7" s="9" t="s">
        <v>23</v>
      </c>
      <c r="P7" s="8">
        <f t="shared" ref="P7:P70" si="0">P6+N7</f>
        <v>5.5</v>
      </c>
      <c r="Q7" s="36">
        <f t="shared" ref="Q7:Q70" si="1">IF(AND(L7="1",O7="ja"),(N7*M7*0.95)-N7,IF(AND(L7="1",O7="nein"),N7*M7-N7,-N7))</f>
        <v>-7.5000000000000178E-2</v>
      </c>
      <c r="R7" s="10">
        <f t="shared" ref="R7:R70" si="2">R6+Q7</f>
        <v>4.0650000000000004</v>
      </c>
      <c r="S7" s="11">
        <f t="shared" ref="S7:S70" si="3">P7+R7</f>
        <v>9.5650000000000013</v>
      </c>
      <c r="T7" s="12">
        <f t="shared" ref="T7:T70" si="4">V7/W7</f>
        <v>0.6</v>
      </c>
      <c r="U7" s="13">
        <f t="shared" ref="U7:U70" si="5">((S7-P7)/P7)*100%</f>
        <v>0.73909090909090935</v>
      </c>
      <c r="V7" s="14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4.25" customHeight="1" x14ac:dyDescent="0.2">
      <c r="A8" s="3">
        <v>6</v>
      </c>
      <c r="B8" s="4">
        <v>43259</v>
      </c>
      <c r="C8" s="3" t="s">
        <v>70</v>
      </c>
      <c r="D8" s="3" t="s">
        <v>26</v>
      </c>
      <c r="E8" s="3">
        <v>1</v>
      </c>
      <c r="F8" s="3" t="s">
        <v>71</v>
      </c>
      <c r="G8" s="3" t="s">
        <v>32</v>
      </c>
      <c r="H8" s="3" t="s">
        <v>72</v>
      </c>
      <c r="I8" s="3" t="s">
        <v>14</v>
      </c>
      <c r="J8" s="5" t="s">
        <v>15</v>
      </c>
      <c r="K8" s="29"/>
      <c r="L8" s="6" t="s">
        <v>16</v>
      </c>
      <c r="M8" s="7">
        <v>7</v>
      </c>
      <c r="N8" s="8">
        <v>0.5</v>
      </c>
      <c r="O8" s="9" t="s">
        <v>23</v>
      </c>
      <c r="P8" s="8">
        <f t="shared" si="0"/>
        <v>6</v>
      </c>
      <c r="Q8" s="34">
        <f t="shared" si="1"/>
        <v>-0.5</v>
      </c>
      <c r="R8" s="10">
        <f t="shared" si="2"/>
        <v>3.5650000000000004</v>
      </c>
      <c r="S8" s="11">
        <f t="shared" si="3"/>
        <v>9.5650000000000013</v>
      </c>
      <c r="T8" s="12">
        <f t="shared" si="4"/>
        <v>0.5</v>
      </c>
      <c r="U8" s="13">
        <f t="shared" si="5"/>
        <v>0.59416666666666684</v>
      </c>
      <c r="V8" s="14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8" customHeight="1" x14ac:dyDescent="0.2">
      <c r="A9" s="3">
        <v>7</v>
      </c>
      <c r="B9" s="4">
        <v>43259</v>
      </c>
      <c r="C9" s="3" t="s">
        <v>73</v>
      </c>
      <c r="D9" s="3" t="s">
        <v>37</v>
      </c>
      <c r="E9" s="3">
        <v>1</v>
      </c>
      <c r="F9" s="3" t="s">
        <v>74</v>
      </c>
      <c r="G9" s="3" t="s">
        <v>25</v>
      </c>
      <c r="H9" s="3" t="s">
        <v>27</v>
      </c>
      <c r="I9" s="3" t="s">
        <v>14</v>
      </c>
      <c r="J9" s="5" t="s">
        <v>75</v>
      </c>
      <c r="K9" s="29"/>
      <c r="L9" s="6" t="s">
        <v>16</v>
      </c>
      <c r="M9" s="7">
        <v>3.25</v>
      </c>
      <c r="N9" s="8">
        <v>1</v>
      </c>
      <c r="O9" s="9" t="s">
        <v>23</v>
      </c>
      <c r="P9" s="8">
        <f t="shared" si="0"/>
        <v>7</v>
      </c>
      <c r="Q9" s="34">
        <f t="shared" si="1"/>
        <v>-1</v>
      </c>
      <c r="R9" s="10">
        <f t="shared" si="2"/>
        <v>2.5650000000000004</v>
      </c>
      <c r="S9" s="11">
        <f t="shared" si="3"/>
        <v>9.5650000000000013</v>
      </c>
      <c r="T9" s="12">
        <f t="shared" si="4"/>
        <v>0.42857142857142855</v>
      </c>
      <c r="U9" s="13">
        <f t="shared" si="5"/>
        <v>0.3664285714285716</v>
      </c>
      <c r="V9" s="14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8" customHeight="1" x14ac:dyDescent="0.2">
      <c r="A10" s="3">
        <v>8</v>
      </c>
      <c r="B10" s="4">
        <v>43261</v>
      </c>
      <c r="C10" s="3" t="s">
        <v>76</v>
      </c>
      <c r="D10" s="3" t="s">
        <v>26</v>
      </c>
      <c r="E10" s="3">
        <v>1</v>
      </c>
      <c r="F10" s="3" t="s">
        <v>77</v>
      </c>
      <c r="G10" s="3" t="s">
        <v>32</v>
      </c>
      <c r="H10" s="3" t="s">
        <v>29</v>
      </c>
      <c r="I10" s="3" t="s">
        <v>14</v>
      </c>
      <c r="J10" s="15" t="s">
        <v>78</v>
      </c>
      <c r="K10" s="29"/>
      <c r="L10" s="6" t="s">
        <v>17</v>
      </c>
      <c r="M10" s="7">
        <v>2.5099999999999998</v>
      </c>
      <c r="N10" s="8">
        <v>1.5</v>
      </c>
      <c r="O10" s="9" t="s">
        <v>15</v>
      </c>
      <c r="P10" s="8">
        <f t="shared" si="0"/>
        <v>8.5</v>
      </c>
      <c r="Q10" s="33">
        <f t="shared" si="1"/>
        <v>2.2649999999999997</v>
      </c>
      <c r="R10" s="10">
        <f t="shared" si="2"/>
        <v>4.83</v>
      </c>
      <c r="S10" s="11">
        <f t="shared" si="3"/>
        <v>13.33</v>
      </c>
      <c r="T10" s="12">
        <f t="shared" si="4"/>
        <v>0.5</v>
      </c>
      <c r="U10" s="13">
        <f t="shared" si="5"/>
        <v>0.56823529411764706</v>
      </c>
      <c r="V10" s="14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8" customHeight="1" x14ac:dyDescent="0.2">
      <c r="A11" s="3">
        <v>9</v>
      </c>
      <c r="B11" s="4">
        <v>43264</v>
      </c>
      <c r="C11" s="3" t="s">
        <v>79</v>
      </c>
      <c r="D11" s="3" t="s">
        <v>53</v>
      </c>
      <c r="E11" s="3">
        <v>1</v>
      </c>
      <c r="F11" s="3" t="s">
        <v>80</v>
      </c>
      <c r="G11" s="3" t="s">
        <v>25</v>
      </c>
      <c r="H11" s="3" t="s">
        <v>27</v>
      </c>
      <c r="I11" s="3" t="s">
        <v>14</v>
      </c>
      <c r="J11" s="15" t="s">
        <v>81</v>
      </c>
      <c r="K11" s="29"/>
      <c r="L11" s="6" t="s">
        <v>17</v>
      </c>
      <c r="M11" s="7">
        <v>1.9</v>
      </c>
      <c r="N11" s="8">
        <v>1.5</v>
      </c>
      <c r="O11" s="9" t="s">
        <v>23</v>
      </c>
      <c r="P11" s="8">
        <f t="shared" si="0"/>
        <v>10</v>
      </c>
      <c r="Q11" s="33">
        <f t="shared" si="1"/>
        <v>1.2074999999999996</v>
      </c>
      <c r="R11" s="10">
        <f t="shared" si="2"/>
        <v>6.0374999999999996</v>
      </c>
      <c r="S11" s="11">
        <f t="shared" si="3"/>
        <v>16.037500000000001</v>
      </c>
      <c r="T11" s="12">
        <f t="shared" si="4"/>
        <v>0.55555555555555558</v>
      </c>
      <c r="U11" s="13">
        <f t="shared" si="5"/>
        <v>0.60375000000000012</v>
      </c>
      <c r="V11" s="14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8" customHeight="1" x14ac:dyDescent="0.2">
      <c r="A12" s="3">
        <v>10</v>
      </c>
      <c r="B12" s="4">
        <v>43264</v>
      </c>
      <c r="C12" s="3" t="s">
        <v>79</v>
      </c>
      <c r="D12" s="3" t="s">
        <v>53</v>
      </c>
      <c r="E12" s="3">
        <v>1</v>
      </c>
      <c r="F12" s="3" t="s">
        <v>44</v>
      </c>
      <c r="G12" s="3" t="s">
        <v>25</v>
      </c>
      <c r="H12" s="3" t="s">
        <v>27</v>
      </c>
      <c r="I12" s="3" t="s">
        <v>28</v>
      </c>
      <c r="J12" s="35" t="s">
        <v>81</v>
      </c>
      <c r="K12" s="29"/>
      <c r="L12" s="6" t="s">
        <v>17</v>
      </c>
      <c r="M12" s="7">
        <v>1</v>
      </c>
      <c r="N12" s="8">
        <v>1</v>
      </c>
      <c r="O12" s="9" t="s">
        <v>23</v>
      </c>
      <c r="P12" s="8">
        <f t="shared" si="0"/>
        <v>11</v>
      </c>
      <c r="Q12" s="36">
        <f t="shared" si="1"/>
        <v>-5.0000000000000044E-2</v>
      </c>
      <c r="R12" s="10">
        <f t="shared" si="2"/>
        <v>5.9874999999999998</v>
      </c>
      <c r="S12" s="11">
        <f t="shared" si="3"/>
        <v>16.987500000000001</v>
      </c>
      <c r="T12" s="12">
        <f t="shared" si="4"/>
        <v>0.6</v>
      </c>
      <c r="U12" s="13">
        <f t="shared" si="5"/>
        <v>0.54431818181818192</v>
      </c>
      <c r="V12" s="14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7" customHeight="1" x14ac:dyDescent="0.2">
      <c r="A13" s="3">
        <v>11</v>
      </c>
      <c r="B13" s="4">
        <v>43265</v>
      </c>
      <c r="C13" s="3" t="s">
        <v>82</v>
      </c>
      <c r="D13" s="3" t="s">
        <v>83</v>
      </c>
      <c r="E13" s="3">
        <v>2</v>
      </c>
      <c r="F13" s="3" t="s">
        <v>84</v>
      </c>
      <c r="G13" s="3" t="s">
        <v>33</v>
      </c>
      <c r="H13" s="3" t="s">
        <v>27</v>
      </c>
      <c r="I13" s="3" t="s">
        <v>14</v>
      </c>
      <c r="J13" s="15" t="s">
        <v>85</v>
      </c>
      <c r="K13" s="29"/>
      <c r="L13" s="6" t="s">
        <v>16</v>
      </c>
      <c r="M13" s="7">
        <v>1.96</v>
      </c>
      <c r="N13" s="8">
        <v>1.5</v>
      </c>
      <c r="O13" s="9" t="s">
        <v>23</v>
      </c>
      <c r="P13" s="8">
        <f t="shared" si="0"/>
        <v>12.5</v>
      </c>
      <c r="Q13" s="34">
        <f t="shared" si="1"/>
        <v>-1.5</v>
      </c>
      <c r="R13" s="10">
        <f t="shared" si="2"/>
        <v>4.4874999999999998</v>
      </c>
      <c r="S13" s="11">
        <f t="shared" si="3"/>
        <v>16.987500000000001</v>
      </c>
      <c r="T13" s="12">
        <f t="shared" si="4"/>
        <v>0.54545454545454541</v>
      </c>
      <c r="U13" s="13">
        <f t="shared" si="5"/>
        <v>0.35900000000000004</v>
      </c>
      <c r="V13" s="14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6.25" customHeight="1" x14ac:dyDescent="0.2">
      <c r="A14" s="3">
        <v>12</v>
      </c>
      <c r="B14" s="4">
        <v>43266</v>
      </c>
      <c r="C14" s="3" t="s">
        <v>86</v>
      </c>
      <c r="D14" s="3" t="s">
        <v>30</v>
      </c>
      <c r="E14" s="3">
        <v>2</v>
      </c>
      <c r="F14" s="3" t="s">
        <v>87</v>
      </c>
      <c r="G14" s="3" t="s">
        <v>35</v>
      </c>
      <c r="H14" s="3" t="s">
        <v>29</v>
      </c>
      <c r="I14" s="3" t="s">
        <v>14</v>
      </c>
      <c r="J14" s="15" t="s">
        <v>88</v>
      </c>
      <c r="K14" s="29" t="s">
        <v>89</v>
      </c>
      <c r="L14" s="6" t="s">
        <v>16</v>
      </c>
      <c r="M14" s="7">
        <v>2.81</v>
      </c>
      <c r="N14" s="8">
        <v>1.5</v>
      </c>
      <c r="O14" s="9" t="s">
        <v>15</v>
      </c>
      <c r="P14" s="8">
        <f t="shared" si="0"/>
        <v>14</v>
      </c>
      <c r="Q14" s="34">
        <f t="shared" si="1"/>
        <v>-1.5</v>
      </c>
      <c r="R14" s="10">
        <f t="shared" si="2"/>
        <v>2.9874999999999998</v>
      </c>
      <c r="S14" s="11">
        <f t="shared" si="3"/>
        <v>16.987500000000001</v>
      </c>
      <c r="T14" s="12">
        <f t="shared" si="4"/>
        <v>0.5</v>
      </c>
      <c r="U14" s="13">
        <f t="shared" si="5"/>
        <v>0.21339285714285719</v>
      </c>
      <c r="V14" s="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4.25" customHeight="1" x14ac:dyDescent="0.2">
      <c r="A15" s="3">
        <v>13</v>
      </c>
      <c r="B15" s="4">
        <v>43267</v>
      </c>
      <c r="C15" s="3" t="s">
        <v>90</v>
      </c>
      <c r="D15" s="3" t="s">
        <v>53</v>
      </c>
      <c r="E15" s="3">
        <v>1</v>
      </c>
      <c r="F15" s="3">
        <v>2</v>
      </c>
      <c r="G15" s="3" t="s">
        <v>25</v>
      </c>
      <c r="H15" s="3" t="s">
        <v>29</v>
      </c>
      <c r="I15" s="3" t="s">
        <v>14</v>
      </c>
      <c r="J15" s="15" t="s">
        <v>39</v>
      </c>
      <c r="K15" s="29"/>
      <c r="L15" s="6" t="s">
        <v>17</v>
      </c>
      <c r="M15" s="7">
        <v>2.2000000000000002</v>
      </c>
      <c r="N15" s="8">
        <v>2</v>
      </c>
      <c r="O15" s="9" t="s">
        <v>15</v>
      </c>
      <c r="P15" s="8">
        <f t="shared" si="0"/>
        <v>16</v>
      </c>
      <c r="Q15" s="33">
        <f t="shared" si="1"/>
        <v>2.4000000000000004</v>
      </c>
      <c r="R15" s="10">
        <f t="shared" si="2"/>
        <v>5.3875000000000002</v>
      </c>
      <c r="S15" s="11">
        <f t="shared" si="3"/>
        <v>21.387499999999999</v>
      </c>
      <c r="T15" s="12">
        <f t="shared" si="4"/>
        <v>0.53846153846153844</v>
      </c>
      <c r="U15" s="13">
        <f t="shared" si="5"/>
        <v>0.33671874999999996</v>
      </c>
      <c r="V15" s="14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43268</v>
      </c>
      <c r="C16" s="3" t="s">
        <v>91</v>
      </c>
      <c r="D16" s="3" t="s">
        <v>53</v>
      </c>
      <c r="E16" s="3">
        <v>1</v>
      </c>
      <c r="F16" s="3" t="s">
        <v>92</v>
      </c>
      <c r="G16" s="3" t="s">
        <v>25</v>
      </c>
      <c r="H16" s="3" t="s">
        <v>27</v>
      </c>
      <c r="I16" s="3" t="s">
        <v>28</v>
      </c>
      <c r="J16" s="35" t="s">
        <v>38</v>
      </c>
      <c r="K16" s="29"/>
      <c r="L16" s="6" t="s">
        <v>17</v>
      </c>
      <c r="M16" s="7">
        <v>1</v>
      </c>
      <c r="N16" s="8">
        <v>1</v>
      </c>
      <c r="O16" s="9" t="s">
        <v>23</v>
      </c>
      <c r="P16" s="8">
        <f t="shared" si="0"/>
        <v>17</v>
      </c>
      <c r="Q16" s="37">
        <f t="shared" si="1"/>
        <v>-5.0000000000000044E-2</v>
      </c>
      <c r="R16" s="10">
        <f t="shared" si="2"/>
        <v>5.3375000000000004</v>
      </c>
      <c r="S16" s="11">
        <f t="shared" si="3"/>
        <v>22.337499999999999</v>
      </c>
      <c r="T16" s="12">
        <f t="shared" si="4"/>
        <v>0.5714285714285714</v>
      </c>
      <c r="U16" s="13">
        <f t="shared" si="5"/>
        <v>0.31397058823529406</v>
      </c>
      <c r="V16" s="14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43268</v>
      </c>
      <c r="C17" s="3" t="s">
        <v>93</v>
      </c>
      <c r="D17" s="3" t="s">
        <v>83</v>
      </c>
      <c r="E17" s="3">
        <v>1</v>
      </c>
      <c r="F17" s="3" t="s">
        <v>94</v>
      </c>
      <c r="G17" s="3" t="s">
        <v>25</v>
      </c>
      <c r="H17" s="3" t="s">
        <v>27</v>
      </c>
      <c r="I17" s="3" t="s">
        <v>28</v>
      </c>
      <c r="J17" s="15" t="s">
        <v>40</v>
      </c>
      <c r="K17" s="29"/>
      <c r="L17" s="6" t="s">
        <v>17</v>
      </c>
      <c r="M17" s="7">
        <v>2</v>
      </c>
      <c r="N17" s="8">
        <v>1.5</v>
      </c>
      <c r="O17" s="9" t="s">
        <v>23</v>
      </c>
      <c r="P17" s="8">
        <f t="shared" si="0"/>
        <v>18.5</v>
      </c>
      <c r="Q17" s="33">
        <f t="shared" si="1"/>
        <v>1.3499999999999996</v>
      </c>
      <c r="R17" s="10">
        <f t="shared" si="2"/>
        <v>6.6875</v>
      </c>
      <c r="S17" s="11">
        <f t="shared" si="3"/>
        <v>25.1875</v>
      </c>
      <c r="T17" s="12">
        <f t="shared" si="4"/>
        <v>0.6</v>
      </c>
      <c r="U17" s="13">
        <f t="shared" si="5"/>
        <v>0.36148648648648651</v>
      </c>
      <c r="V17" s="14">
        <f>COUNTIF($L$2:L17,1)</f>
        <v>9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43268</v>
      </c>
      <c r="C18" s="3" t="s">
        <v>93</v>
      </c>
      <c r="D18" s="3" t="s">
        <v>83</v>
      </c>
      <c r="E18" s="3">
        <v>1</v>
      </c>
      <c r="F18" s="3" t="s">
        <v>55</v>
      </c>
      <c r="G18" s="3" t="s">
        <v>25</v>
      </c>
      <c r="H18" s="3" t="s">
        <v>27</v>
      </c>
      <c r="I18" s="3" t="s">
        <v>28</v>
      </c>
      <c r="J18" s="5" t="s">
        <v>43</v>
      </c>
      <c r="K18" s="29"/>
      <c r="L18" s="6" t="s">
        <v>16</v>
      </c>
      <c r="M18" s="7">
        <v>8</v>
      </c>
      <c r="N18" s="8">
        <v>0.5</v>
      </c>
      <c r="O18" s="9" t="s">
        <v>23</v>
      </c>
      <c r="P18" s="8">
        <f t="shared" si="0"/>
        <v>19</v>
      </c>
      <c r="Q18" s="34">
        <f t="shared" si="1"/>
        <v>-0.5</v>
      </c>
      <c r="R18" s="10">
        <f t="shared" si="2"/>
        <v>6.1875</v>
      </c>
      <c r="S18" s="11">
        <f t="shared" si="3"/>
        <v>25.1875</v>
      </c>
      <c r="T18" s="12">
        <f t="shared" si="4"/>
        <v>0.5625</v>
      </c>
      <c r="U18" s="13">
        <f t="shared" si="5"/>
        <v>0.32565789473684209</v>
      </c>
      <c r="V18" s="14">
        <f>COUNTIF($L$2:L18,1)</f>
        <v>9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6.25" customHeight="1" x14ac:dyDescent="0.2">
      <c r="A19" s="3">
        <v>17</v>
      </c>
      <c r="B19" s="4">
        <v>43268</v>
      </c>
      <c r="C19" s="3" t="s">
        <v>95</v>
      </c>
      <c r="D19" s="3" t="s">
        <v>83</v>
      </c>
      <c r="E19" s="3">
        <v>2</v>
      </c>
      <c r="F19" s="3" t="s">
        <v>96</v>
      </c>
      <c r="G19" s="3" t="s">
        <v>32</v>
      </c>
      <c r="H19" s="3" t="s">
        <v>29</v>
      </c>
      <c r="I19" s="3" t="s">
        <v>14</v>
      </c>
      <c r="J19" s="5" t="s">
        <v>97</v>
      </c>
      <c r="K19" s="29"/>
      <c r="L19" s="6" t="s">
        <v>16</v>
      </c>
      <c r="M19" s="7">
        <v>2.33</v>
      </c>
      <c r="N19" s="8">
        <v>2</v>
      </c>
      <c r="O19" s="9" t="s">
        <v>15</v>
      </c>
      <c r="P19" s="8">
        <f t="shared" si="0"/>
        <v>21</v>
      </c>
      <c r="Q19" s="34">
        <f t="shared" si="1"/>
        <v>-2</v>
      </c>
      <c r="R19" s="10">
        <f t="shared" si="2"/>
        <v>4.1875</v>
      </c>
      <c r="S19" s="11">
        <f t="shared" si="3"/>
        <v>25.1875</v>
      </c>
      <c r="T19" s="12">
        <f t="shared" si="4"/>
        <v>0.52941176470588236</v>
      </c>
      <c r="U19" s="13">
        <f t="shared" si="5"/>
        <v>0.19940476190476192</v>
      </c>
      <c r="V19" s="14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75" customHeight="1" x14ac:dyDescent="0.2">
      <c r="A20" s="3">
        <v>18</v>
      </c>
      <c r="B20" s="4">
        <v>43268</v>
      </c>
      <c r="C20" s="3" t="s">
        <v>98</v>
      </c>
      <c r="D20" s="3" t="s">
        <v>83</v>
      </c>
      <c r="E20" s="3">
        <v>1</v>
      </c>
      <c r="F20" s="3" t="s">
        <v>99</v>
      </c>
      <c r="G20" s="3" t="s">
        <v>32</v>
      </c>
      <c r="H20" s="3" t="s">
        <v>100</v>
      </c>
      <c r="I20" s="3" t="s">
        <v>14</v>
      </c>
      <c r="J20" s="15" t="s">
        <v>23</v>
      </c>
      <c r="K20" s="29"/>
      <c r="L20" s="6" t="s">
        <v>17</v>
      </c>
      <c r="M20" s="7">
        <v>3.75</v>
      </c>
      <c r="N20" s="8">
        <v>1</v>
      </c>
      <c r="O20" s="9" t="s">
        <v>23</v>
      </c>
      <c r="P20" s="8">
        <f t="shared" si="0"/>
        <v>22</v>
      </c>
      <c r="Q20" s="33">
        <f t="shared" si="1"/>
        <v>2.5625</v>
      </c>
      <c r="R20" s="10">
        <f t="shared" si="2"/>
        <v>6.75</v>
      </c>
      <c r="S20" s="11">
        <f t="shared" si="3"/>
        <v>28.75</v>
      </c>
      <c r="T20" s="12">
        <f t="shared" si="4"/>
        <v>0.55555555555555558</v>
      </c>
      <c r="U20" s="13">
        <f t="shared" si="5"/>
        <v>0.30681818181818182</v>
      </c>
      <c r="V20" s="14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75" customHeight="1" x14ac:dyDescent="0.2">
      <c r="A21" s="3">
        <v>19</v>
      </c>
      <c r="B21" s="4">
        <v>43269</v>
      </c>
      <c r="C21" s="3" t="s">
        <v>101</v>
      </c>
      <c r="D21" s="3" t="s">
        <v>83</v>
      </c>
      <c r="E21" s="3">
        <v>1</v>
      </c>
      <c r="F21" s="3" t="s">
        <v>102</v>
      </c>
      <c r="G21" s="3" t="s">
        <v>33</v>
      </c>
      <c r="H21" s="3" t="s">
        <v>29</v>
      </c>
      <c r="I21" s="3" t="s">
        <v>14</v>
      </c>
      <c r="J21" s="15" t="s">
        <v>103</v>
      </c>
      <c r="K21" s="29"/>
      <c r="L21" s="6" t="s">
        <v>17</v>
      </c>
      <c r="M21" s="7">
        <v>2.02</v>
      </c>
      <c r="N21" s="8">
        <v>3</v>
      </c>
      <c r="O21" s="9" t="s">
        <v>15</v>
      </c>
      <c r="P21" s="8">
        <f t="shared" si="0"/>
        <v>25</v>
      </c>
      <c r="Q21" s="33">
        <f t="shared" si="1"/>
        <v>3.0600000000000005</v>
      </c>
      <c r="R21" s="10">
        <f t="shared" si="2"/>
        <v>9.81</v>
      </c>
      <c r="S21" s="11">
        <f t="shared" si="3"/>
        <v>34.81</v>
      </c>
      <c r="T21" s="12">
        <f t="shared" si="4"/>
        <v>0.57894736842105265</v>
      </c>
      <c r="U21" s="13">
        <f t="shared" si="5"/>
        <v>0.39240000000000008</v>
      </c>
      <c r="V21" s="14">
        <f>COUNTIF($L$2:L21,1)</f>
        <v>11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" customHeight="1" x14ac:dyDescent="0.2">
      <c r="A22" s="3">
        <v>20</v>
      </c>
      <c r="B22" s="4">
        <v>43270</v>
      </c>
      <c r="C22" s="3" t="s">
        <v>104</v>
      </c>
      <c r="D22" s="3" t="s">
        <v>83</v>
      </c>
      <c r="E22" s="3">
        <v>1</v>
      </c>
      <c r="F22" s="3" t="s">
        <v>105</v>
      </c>
      <c r="G22" s="3" t="s">
        <v>25</v>
      </c>
      <c r="H22" s="3" t="s">
        <v>27</v>
      </c>
      <c r="I22" s="3" t="s">
        <v>28</v>
      </c>
      <c r="J22" s="15" t="s">
        <v>47</v>
      </c>
      <c r="K22" s="29"/>
      <c r="L22" s="6" t="s">
        <v>17</v>
      </c>
      <c r="M22" s="7">
        <v>2</v>
      </c>
      <c r="N22" s="8">
        <v>1</v>
      </c>
      <c r="O22" s="9" t="s">
        <v>23</v>
      </c>
      <c r="P22" s="8">
        <f t="shared" si="0"/>
        <v>26</v>
      </c>
      <c r="Q22" s="33">
        <f t="shared" si="1"/>
        <v>0.89999999999999991</v>
      </c>
      <c r="R22" s="10">
        <f t="shared" si="2"/>
        <v>10.71</v>
      </c>
      <c r="S22" s="11">
        <f t="shared" si="3"/>
        <v>36.71</v>
      </c>
      <c r="T22" s="12">
        <f t="shared" si="4"/>
        <v>0.6</v>
      </c>
      <c r="U22" s="13">
        <f t="shared" si="5"/>
        <v>0.41192307692307695</v>
      </c>
      <c r="V22" s="14">
        <f>COUNTIF($L$2:L22,1)</f>
        <v>12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.75" customHeight="1" x14ac:dyDescent="0.2">
      <c r="A23" s="3">
        <v>21</v>
      </c>
      <c r="B23" s="4">
        <v>43270</v>
      </c>
      <c r="C23" s="3" t="s">
        <v>106</v>
      </c>
      <c r="D23" s="3" t="s">
        <v>53</v>
      </c>
      <c r="E23" s="3">
        <v>1</v>
      </c>
      <c r="F23" s="3" t="s">
        <v>107</v>
      </c>
      <c r="G23" s="3" t="s">
        <v>25</v>
      </c>
      <c r="H23" s="3" t="s">
        <v>27</v>
      </c>
      <c r="I23" s="3" t="s">
        <v>14</v>
      </c>
      <c r="J23" s="15" t="s">
        <v>108</v>
      </c>
      <c r="K23" s="29"/>
      <c r="L23" s="6" t="s">
        <v>17</v>
      </c>
      <c r="M23" s="7">
        <v>1.7749999999999999</v>
      </c>
      <c r="N23" s="8">
        <v>2</v>
      </c>
      <c r="O23" s="9" t="s">
        <v>23</v>
      </c>
      <c r="P23" s="8">
        <f t="shared" si="0"/>
        <v>28</v>
      </c>
      <c r="Q23" s="33">
        <f t="shared" si="1"/>
        <v>1.3724999999999996</v>
      </c>
      <c r="R23" s="10">
        <f t="shared" si="2"/>
        <v>12.0825</v>
      </c>
      <c r="S23" s="11">
        <f t="shared" si="3"/>
        <v>40.082499999999996</v>
      </c>
      <c r="T23" s="12">
        <f t="shared" si="4"/>
        <v>0.61904761904761907</v>
      </c>
      <c r="U23" s="13">
        <f t="shared" si="5"/>
        <v>0.43151785714285701</v>
      </c>
      <c r="V23" s="14">
        <f>COUNTIF($L$2:L23,1)</f>
        <v>13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6.25" customHeight="1" x14ac:dyDescent="0.2">
      <c r="A24" s="3">
        <v>22</v>
      </c>
      <c r="B24" s="4">
        <v>43271</v>
      </c>
      <c r="C24" s="3" t="s">
        <v>109</v>
      </c>
      <c r="D24" s="3" t="s">
        <v>30</v>
      </c>
      <c r="E24" s="3">
        <v>2</v>
      </c>
      <c r="F24" s="3" t="s">
        <v>110</v>
      </c>
      <c r="G24" s="3" t="s">
        <v>35</v>
      </c>
      <c r="H24" s="3" t="s">
        <v>36</v>
      </c>
      <c r="I24" s="3" t="s">
        <v>14</v>
      </c>
      <c r="J24" s="5" t="s">
        <v>111</v>
      </c>
      <c r="K24" s="29"/>
      <c r="L24" s="6" t="s">
        <v>16</v>
      </c>
      <c r="M24" s="7">
        <v>2.31</v>
      </c>
      <c r="N24" s="8">
        <v>2</v>
      </c>
      <c r="O24" s="9" t="s">
        <v>15</v>
      </c>
      <c r="P24" s="8">
        <f t="shared" si="0"/>
        <v>30</v>
      </c>
      <c r="Q24" s="34">
        <f t="shared" si="1"/>
        <v>-2</v>
      </c>
      <c r="R24" s="10">
        <f t="shared" si="2"/>
        <v>10.0825</v>
      </c>
      <c r="S24" s="11">
        <f t="shared" si="3"/>
        <v>40.082499999999996</v>
      </c>
      <c r="T24" s="12">
        <f t="shared" si="4"/>
        <v>0.59090909090909094</v>
      </c>
      <c r="U24" s="13">
        <f t="shared" si="5"/>
        <v>0.33608333333333318</v>
      </c>
      <c r="V24" s="14">
        <f>COUNTIF($L$2:L24,1)</f>
        <v>13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75" customHeight="1" x14ac:dyDescent="0.2">
      <c r="A25" s="3">
        <v>23</v>
      </c>
      <c r="B25" s="4">
        <v>43271</v>
      </c>
      <c r="C25" s="3" t="s">
        <v>112</v>
      </c>
      <c r="D25" s="3" t="s">
        <v>83</v>
      </c>
      <c r="E25" s="3">
        <v>1</v>
      </c>
      <c r="F25" s="3" t="s">
        <v>113</v>
      </c>
      <c r="G25" s="3" t="s">
        <v>25</v>
      </c>
      <c r="H25" s="3" t="s">
        <v>27</v>
      </c>
      <c r="I25" s="3" t="s">
        <v>14</v>
      </c>
      <c r="J25" s="15" t="s">
        <v>23</v>
      </c>
      <c r="K25" s="29"/>
      <c r="L25" s="6" t="s">
        <v>17</v>
      </c>
      <c r="M25" s="7">
        <v>1.83</v>
      </c>
      <c r="N25" s="8">
        <v>2</v>
      </c>
      <c r="O25" s="9" t="s">
        <v>23</v>
      </c>
      <c r="P25" s="8">
        <f t="shared" si="0"/>
        <v>32</v>
      </c>
      <c r="Q25" s="33">
        <f t="shared" si="1"/>
        <v>1.4769999999999999</v>
      </c>
      <c r="R25" s="10">
        <f t="shared" si="2"/>
        <v>11.5595</v>
      </c>
      <c r="S25" s="11">
        <f t="shared" si="3"/>
        <v>43.5595</v>
      </c>
      <c r="T25" s="12">
        <f t="shared" si="4"/>
        <v>0.60869565217391308</v>
      </c>
      <c r="U25" s="13">
        <f t="shared" si="5"/>
        <v>0.361234375</v>
      </c>
      <c r="V25" s="14">
        <f>COUNTIF($L$2:L25,1)</f>
        <v>14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6.5" customHeight="1" x14ac:dyDescent="0.2">
      <c r="A26" s="3">
        <v>24</v>
      </c>
      <c r="B26" s="4">
        <v>43271</v>
      </c>
      <c r="C26" s="3" t="s">
        <v>114</v>
      </c>
      <c r="D26" s="3" t="s">
        <v>83</v>
      </c>
      <c r="E26" s="3">
        <v>1</v>
      </c>
      <c r="F26" s="3" t="s">
        <v>115</v>
      </c>
      <c r="G26" s="3" t="s">
        <v>33</v>
      </c>
      <c r="H26" s="3" t="s">
        <v>27</v>
      </c>
      <c r="I26" s="3" t="s">
        <v>28</v>
      </c>
      <c r="J26" s="5" t="s">
        <v>41</v>
      </c>
      <c r="K26" s="29"/>
      <c r="L26" s="6" t="s">
        <v>16</v>
      </c>
      <c r="M26" s="7">
        <v>1.83</v>
      </c>
      <c r="N26" s="8">
        <v>1.5</v>
      </c>
      <c r="O26" s="9" t="s">
        <v>23</v>
      </c>
      <c r="P26" s="8">
        <f t="shared" si="0"/>
        <v>33.5</v>
      </c>
      <c r="Q26" s="34">
        <f t="shared" si="1"/>
        <v>-1.5</v>
      </c>
      <c r="R26" s="10">
        <f t="shared" si="2"/>
        <v>10.0595</v>
      </c>
      <c r="S26" s="11">
        <f t="shared" si="3"/>
        <v>43.5595</v>
      </c>
      <c r="T26" s="12">
        <f t="shared" si="4"/>
        <v>0.58333333333333337</v>
      </c>
      <c r="U26" s="13">
        <f t="shared" si="5"/>
        <v>0.30028358208955225</v>
      </c>
      <c r="V26" s="14">
        <f>COUNTIF($L$2:L26,1)</f>
        <v>14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43271</v>
      </c>
      <c r="C27" s="3" t="s">
        <v>116</v>
      </c>
      <c r="D27" s="3" t="s">
        <v>83</v>
      </c>
      <c r="E27" s="3">
        <v>1</v>
      </c>
      <c r="F27" s="3" t="s">
        <v>117</v>
      </c>
      <c r="G27" s="3" t="s">
        <v>32</v>
      </c>
      <c r="H27" s="3" t="s">
        <v>29</v>
      </c>
      <c r="I27" s="3" t="s">
        <v>14</v>
      </c>
      <c r="J27" s="15" t="s">
        <v>34</v>
      </c>
      <c r="K27" s="29"/>
      <c r="L27" s="6" t="s">
        <v>17</v>
      </c>
      <c r="M27" s="7">
        <v>2.44</v>
      </c>
      <c r="N27" s="8">
        <v>1</v>
      </c>
      <c r="O27" s="9" t="s">
        <v>15</v>
      </c>
      <c r="P27" s="8">
        <f t="shared" si="0"/>
        <v>34.5</v>
      </c>
      <c r="Q27" s="33">
        <f t="shared" si="1"/>
        <v>1.44</v>
      </c>
      <c r="R27" s="10">
        <f t="shared" si="2"/>
        <v>11.499499999999999</v>
      </c>
      <c r="S27" s="11">
        <f t="shared" si="3"/>
        <v>45.999499999999998</v>
      </c>
      <c r="T27" s="12">
        <f t="shared" si="4"/>
        <v>0.6</v>
      </c>
      <c r="U27" s="13">
        <f t="shared" si="5"/>
        <v>0.33331884057971006</v>
      </c>
      <c r="V27" s="14">
        <f>COUNTIF($L$2:L27,1)</f>
        <v>15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43272</v>
      </c>
      <c r="C28" s="3" t="s">
        <v>118</v>
      </c>
      <c r="D28" s="3" t="s">
        <v>83</v>
      </c>
      <c r="E28" s="3">
        <v>1</v>
      </c>
      <c r="F28" s="3" t="s">
        <v>119</v>
      </c>
      <c r="G28" s="3" t="s">
        <v>32</v>
      </c>
      <c r="H28" s="3" t="s">
        <v>29</v>
      </c>
      <c r="I28" s="3" t="s">
        <v>28</v>
      </c>
      <c r="J28" s="5" t="s">
        <v>120</v>
      </c>
      <c r="K28" s="29"/>
      <c r="L28" s="6" t="s">
        <v>16</v>
      </c>
      <c r="M28" s="7">
        <v>4.6399999999999997</v>
      </c>
      <c r="N28" s="8">
        <v>1</v>
      </c>
      <c r="O28" s="9" t="s">
        <v>15</v>
      </c>
      <c r="P28" s="8">
        <f t="shared" si="0"/>
        <v>35.5</v>
      </c>
      <c r="Q28" s="34">
        <f t="shared" si="1"/>
        <v>-1</v>
      </c>
      <c r="R28" s="10">
        <f t="shared" si="2"/>
        <v>10.499499999999999</v>
      </c>
      <c r="S28" s="11">
        <f t="shared" si="3"/>
        <v>45.999499999999998</v>
      </c>
      <c r="T28" s="12">
        <f t="shared" si="4"/>
        <v>0.57692307692307687</v>
      </c>
      <c r="U28" s="13">
        <f t="shared" si="5"/>
        <v>0.29576056338028162</v>
      </c>
      <c r="V28" s="14">
        <f>COUNTIF($L$2:L28,1)</f>
        <v>15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.75" customHeight="1" x14ac:dyDescent="0.2">
      <c r="A29" s="3">
        <v>27</v>
      </c>
      <c r="B29" s="4">
        <v>43272</v>
      </c>
      <c r="C29" s="3" t="s">
        <v>121</v>
      </c>
      <c r="D29" s="3" t="s">
        <v>83</v>
      </c>
      <c r="E29" s="3">
        <v>1</v>
      </c>
      <c r="F29" s="3" t="s">
        <v>122</v>
      </c>
      <c r="G29" s="3" t="s">
        <v>25</v>
      </c>
      <c r="H29" s="3" t="s">
        <v>27</v>
      </c>
      <c r="I29" s="3" t="s">
        <v>28</v>
      </c>
      <c r="J29" s="15" t="s">
        <v>42</v>
      </c>
      <c r="K29" s="29"/>
      <c r="L29" s="6" t="s">
        <v>17</v>
      </c>
      <c r="M29" s="7">
        <v>2.62</v>
      </c>
      <c r="N29" s="8">
        <v>1</v>
      </c>
      <c r="O29" s="9" t="s">
        <v>23</v>
      </c>
      <c r="P29" s="8">
        <f t="shared" si="0"/>
        <v>36.5</v>
      </c>
      <c r="Q29" s="33">
        <f t="shared" si="1"/>
        <v>1.4889999999999999</v>
      </c>
      <c r="R29" s="10">
        <f t="shared" si="2"/>
        <v>11.988499999999998</v>
      </c>
      <c r="S29" s="11">
        <f t="shared" si="3"/>
        <v>48.488500000000002</v>
      </c>
      <c r="T29" s="12">
        <f t="shared" si="4"/>
        <v>0.59259259259259256</v>
      </c>
      <c r="U29" s="13">
        <f t="shared" si="5"/>
        <v>0.32845205479452061</v>
      </c>
      <c r="V29" s="14">
        <f>COUNTIF($L$2:L29,1)</f>
        <v>16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43273</v>
      </c>
      <c r="C30" s="3" t="s">
        <v>123</v>
      </c>
      <c r="D30" s="3" t="s">
        <v>53</v>
      </c>
      <c r="E30" s="3">
        <v>1</v>
      </c>
      <c r="F30" s="3" t="s">
        <v>124</v>
      </c>
      <c r="G30" s="3" t="s">
        <v>25</v>
      </c>
      <c r="H30" s="3" t="s">
        <v>27</v>
      </c>
      <c r="I30" s="3" t="s">
        <v>14</v>
      </c>
      <c r="J30" s="15" t="s">
        <v>125</v>
      </c>
      <c r="K30" s="29"/>
      <c r="L30" s="6" t="s">
        <v>17</v>
      </c>
      <c r="M30" s="7">
        <v>1.4570000000000001</v>
      </c>
      <c r="N30" s="8">
        <v>10</v>
      </c>
      <c r="O30" s="9" t="s">
        <v>15</v>
      </c>
      <c r="P30" s="8">
        <f t="shared" si="0"/>
        <v>46.5</v>
      </c>
      <c r="Q30" s="33">
        <f t="shared" si="1"/>
        <v>4.57</v>
      </c>
      <c r="R30" s="10">
        <f t="shared" si="2"/>
        <v>16.558499999999999</v>
      </c>
      <c r="S30" s="11">
        <f t="shared" si="3"/>
        <v>63.058499999999995</v>
      </c>
      <c r="T30" s="12">
        <f t="shared" si="4"/>
        <v>0.6071428571428571</v>
      </c>
      <c r="U30" s="13">
        <f t="shared" si="5"/>
        <v>0.35609677419354829</v>
      </c>
      <c r="V30" s="14">
        <f>COUNTIF($L$2:L30,1)</f>
        <v>17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43273</v>
      </c>
      <c r="C31" s="3" t="s">
        <v>126</v>
      </c>
      <c r="D31" s="3" t="s">
        <v>83</v>
      </c>
      <c r="E31" s="3">
        <v>1</v>
      </c>
      <c r="F31" s="3" t="s">
        <v>127</v>
      </c>
      <c r="G31" s="3" t="s">
        <v>25</v>
      </c>
      <c r="H31" s="3" t="s">
        <v>29</v>
      </c>
      <c r="I31" s="3" t="s">
        <v>14</v>
      </c>
      <c r="J31" s="15" t="s">
        <v>128</v>
      </c>
      <c r="K31" s="29"/>
      <c r="L31" s="6" t="s">
        <v>17</v>
      </c>
      <c r="M31" s="7">
        <v>4.5</v>
      </c>
      <c r="N31" s="8">
        <v>1</v>
      </c>
      <c r="O31" s="9" t="s">
        <v>15</v>
      </c>
      <c r="P31" s="8">
        <f t="shared" si="0"/>
        <v>47.5</v>
      </c>
      <c r="Q31" s="33">
        <f t="shared" si="1"/>
        <v>3.5</v>
      </c>
      <c r="R31" s="10">
        <f t="shared" si="2"/>
        <v>20.058499999999999</v>
      </c>
      <c r="S31" s="11">
        <f t="shared" si="3"/>
        <v>67.558499999999995</v>
      </c>
      <c r="T31" s="12">
        <f t="shared" si="4"/>
        <v>0.62068965517241381</v>
      </c>
      <c r="U31" s="13">
        <f t="shared" si="5"/>
        <v>0.42228421052631571</v>
      </c>
      <c r="V31" s="14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43273</v>
      </c>
      <c r="C32" s="3" t="s">
        <v>126</v>
      </c>
      <c r="D32" s="3" t="s">
        <v>83</v>
      </c>
      <c r="E32" s="3">
        <v>1</v>
      </c>
      <c r="F32" s="3" t="s">
        <v>129</v>
      </c>
      <c r="G32" s="3" t="s">
        <v>25</v>
      </c>
      <c r="H32" s="3" t="s">
        <v>27</v>
      </c>
      <c r="I32" s="3" t="s">
        <v>14</v>
      </c>
      <c r="J32" s="15" t="s">
        <v>23</v>
      </c>
      <c r="K32" s="29"/>
      <c r="L32" s="6" t="s">
        <v>17</v>
      </c>
      <c r="M32" s="7">
        <v>1.8</v>
      </c>
      <c r="N32" s="8">
        <v>2</v>
      </c>
      <c r="O32" s="9" t="s">
        <v>23</v>
      </c>
      <c r="P32" s="8">
        <f t="shared" si="0"/>
        <v>49.5</v>
      </c>
      <c r="Q32" s="33">
        <f t="shared" si="1"/>
        <v>1.42</v>
      </c>
      <c r="R32" s="10">
        <f t="shared" si="2"/>
        <v>21.478499999999997</v>
      </c>
      <c r="S32" s="11">
        <f t="shared" si="3"/>
        <v>70.978499999999997</v>
      </c>
      <c r="T32" s="12">
        <f t="shared" si="4"/>
        <v>0.6333333333333333</v>
      </c>
      <c r="U32" s="13">
        <f t="shared" si="5"/>
        <v>0.43390909090909086</v>
      </c>
      <c r="V32" s="14">
        <f>COUNTIF($L$2:L32,1)</f>
        <v>19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8" customHeight="1" x14ac:dyDescent="0.2">
      <c r="A33" s="3">
        <v>31</v>
      </c>
      <c r="B33" s="4">
        <v>43273</v>
      </c>
      <c r="C33" s="3" t="s">
        <v>126</v>
      </c>
      <c r="D33" s="3" t="s">
        <v>83</v>
      </c>
      <c r="E33" s="3">
        <v>1</v>
      </c>
      <c r="F33" s="3" t="s">
        <v>130</v>
      </c>
      <c r="G33" s="3" t="s">
        <v>32</v>
      </c>
      <c r="H33" s="3" t="s">
        <v>29</v>
      </c>
      <c r="I33" s="3" t="s">
        <v>28</v>
      </c>
      <c r="J33" s="5" t="s">
        <v>15</v>
      </c>
      <c r="K33" s="29"/>
      <c r="L33" s="6" t="s">
        <v>16</v>
      </c>
      <c r="M33" s="7">
        <v>2.72</v>
      </c>
      <c r="N33" s="8">
        <v>1</v>
      </c>
      <c r="O33" s="9" t="s">
        <v>15</v>
      </c>
      <c r="P33" s="8">
        <f t="shared" si="0"/>
        <v>50.5</v>
      </c>
      <c r="Q33" s="34">
        <f t="shared" si="1"/>
        <v>-1</v>
      </c>
      <c r="R33" s="10">
        <f t="shared" si="2"/>
        <v>20.478499999999997</v>
      </c>
      <c r="S33" s="11">
        <f t="shared" si="3"/>
        <v>70.978499999999997</v>
      </c>
      <c r="T33" s="12">
        <f t="shared" si="4"/>
        <v>0.61290322580645162</v>
      </c>
      <c r="U33" s="13">
        <f t="shared" si="5"/>
        <v>0.40551485148514843</v>
      </c>
      <c r="V33" s="14">
        <f>COUNTIF($L$2:L33,1)</f>
        <v>19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8" customHeight="1" x14ac:dyDescent="0.2">
      <c r="A34" s="3">
        <v>32</v>
      </c>
      <c r="B34" s="4">
        <v>43273</v>
      </c>
      <c r="C34" s="3" t="s">
        <v>126</v>
      </c>
      <c r="D34" s="3" t="s">
        <v>83</v>
      </c>
      <c r="E34" s="3">
        <v>1</v>
      </c>
      <c r="F34" s="3" t="s">
        <v>46</v>
      </c>
      <c r="G34" s="3" t="s">
        <v>33</v>
      </c>
      <c r="H34" s="3" t="s">
        <v>29</v>
      </c>
      <c r="I34" s="3" t="s">
        <v>28</v>
      </c>
      <c r="J34" s="15" t="s">
        <v>34</v>
      </c>
      <c r="K34" s="29"/>
      <c r="L34" s="6" t="s">
        <v>17</v>
      </c>
      <c r="M34" s="7">
        <v>1.97</v>
      </c>
      <c r="N34" s="8">
        <v>2</v>
      </c>
      <c r="O34" s="9" t="s">
        <v>15</v>
      </c>
      <c r="P34" s="8">
        <f t="shared" si="0"/>
        <v>52.5</v>
      </c>
      <c r="Q34" s="33">
        <f t="shared" si="1"/>
        <v>1.94</v>
      </c>
      <c r="R34" s="10">
        <f t="shared" si="2"/>
        <v>22.418499999999998</v>
      </c>
      <c r="S34" s="11">
        <f t="shared" si="3"/>
        <v>74.918499999999995</v>
      </c>
      <c r="T34" s="12">
        <f t="shared" si="4"/>
        <v>0.625</v>
      </c>
      <c r="U34" s="13">
        <f t="shared" si="5"/>
        <v>0.42701904761904752</v>
      </c>
      <c r="V34" s="14">
        <f>COUNTIF($L$2:L34,1)</f>
        <v>20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8" customHeight="1" x14ac:dyDescent="0.2">
      <c r="A35" s="3">
        <v>33</v>
      </c>
      <c r="B35" s="4">
        <v>43273</v>
      </c>
      <c r="C35" s="3" t="s">
        <v>131</v>
      </c>
      <c r="D35" s="3" t="s">
        <v>53</v>
      </c>
      <c r="E35" s="3">
        <v>1</v>
      </c>
      <c r="F35" s="3" t="s">
        <v>56</v>
      </c>
      <c r="G35" s="3" t="s">
        <v>25</v>
      </c>
      <c r="H35" s="3" t="s">
        <v>27</v>
      </c>
      <c r="I35" s="3" t="s">
        <v>14</v>
      </c>
      <c r="J35" s="15" t="s">
        <v>59</v>
      </c>
      <c r="K35" s="29"/>
      <c r="L35" s="6" t="s">
        <v>17</v>
      </c>
      <c r="M35" s="7">
        <v>1.75</v>
      </c>
      <c r="N35" s="8">
        <v>3</v>
      </c>
      <c r="O35" s="9" t="s">
        <v>23</v>
      </c>
      <c r="P35" s="8">
        <f t="shared" si="0"/>
        <v>55.5</v>
      </c>
      <c r="Q35" s="33">
        <f t="shared" si="1"/>
        <v>1.9874999999999998</v>
      </c>
      <c r="R35" s="10">
        <f t="shared" si="2"/>
        <v>24.405999999999999</v>
      </c>
      <c r="S35" s="11">
        <f t="shared" si="3"/>
        <v>79.906000000000006</v>
      </c>
      <c r="T35" s="12">
        <f t="shared" si="4"/>
        <v>0.63636363636363635</v>
      </c>
      <c r="U35" s="13">
        <f t="shared" si="5"/>
        <v>0.43974774774774783</v>
      </c>
      <c r="V35" s="14">
        <f>COUNTIF($L$2:L35,1)</f>
        <v>21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8" customHeight="1" x14ac:dyDescent="0.2">
      <c r="A36" s="3">
        <v>34</v>
      </c>
      <c r="B36" s="4">
        <v>43273</v>
      </c>
      <c r="C36" s="3" t="s">
        <v>132</v>
      </c>
      <c r="D36" s="3" t="s">
        <v>53</v>
      </c>
      <c r="E36" s="3">
        <v>1</v>
      </c>
      <c r="F36" s="3" t="s">
        <v>133</v>
      </c>
      <c r="G36" s="3" t="s">
        <v>32</v>
      </c>
      <c r="H36" s="3" t="s">
        <v>27</v>
      </c>
      <c r="I36" s="3" t="s">
        <v>28</v>
      </c>
      <c r="J36" s="15" t="s">
        <v>134</v>
      </c>
      <c r="K36" s="29"/>
      <c r="L36" s="6" t="s">
        <v>17</v>
      </c>
      <c r="M36" s="7">
        <v>1.46</v>
      </c>
      <c r="N36" s="8">
        <v>2</v>
      </c>
      <c r="O36" s="9" t="s">
        <v>23</v>
      </c>
      <c r="P36" s="8">
        <f t="shared" si="0"/>
        <v>57.5</v>
      </c>
      <c r="Q36" s="33">
        <f t="shared" si="1"/>
        <v>0.77400000000000002</v>
      </c>
      <c r="R36" s="10">
        <f t="shared" si="2"/>
        <v>25.18</v>
      </c>
      <c r="S36" s="11">
        <f t="shared" si="3"/>
        <v>82.68</v>
      </c>
      <c r="T36" s="12">
        <f t="shared" si="4"/>
        <v>0.6470588235294118</v>
      </c>
      <c r="U36" s="13">
        <f t="shared" si="5"/>
        <v>0.43791304347826099</v>
      </c>
      <c r="V36" s="14">
        <f>COUNTIF($L$2:L36,1)</f>
        <v>22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8" customHeight="1" x14ac:dyDescent="0.2">
      <c r="A37" s="3">
        <v>35</v>
      </c>
      <c r="B37" s="4">
        <v>43273</v>
      </c>
      <c r="C37" s="3" t="s">
        <v>135</v>
      </c>
      <c r="D37" s="3" t="s">
        <v>53</v>
      </c>
      <c r="E37" s="3">
        <v>1</v>
      </c>
      <c r="F37" s="3" t="s">
        <v>136</v>
      </c>
      <c r="G37" s="3" t="s">
        <v>32</v>
      </c>
      <c r="H37" s="3" t="s">
        <v>27</v>
      </c>
      <c r="I37" s="3" t="s">
        <v>28</v>
      </c>
      <c r="J37" s="15" t="s">
        <v>137</v>
      </c>
      <c r="K37" s="29"/>
      <c r="L37" s="6" t="s">
        <v>17</v>
      </c>
      <c r="M37" s="7">
        <v>2.0499999999999998</v>
      </c>
      <c r="N37" s="8">
        <v>1</v>
      </c>
      <c r="O37" s="9" t="s">
        <v>23</v>
      </c>
      <c r="P37" s="8">
        <f t="shared" si="0"/>
        <v>58.5</v>
      </c>
      <c r="Q37" s="33">
        <f t="shared" si="1"/>
        <v>0.94749999999999979</v>
      </c>
      <c r="R37" s="10">
        <f t="shared" si="2"/>
        <v>26.127499999999998</v>
      </c>
      <c r="S37" s="11">
        <f t="shared" si="3"/>
        <v>84.627499999999998</v>
      </c>
      <c r="T37" s="12">
        <f t="shared" si="4"/>
        <v>0.65714285714285714</v>
      </c>
      <c r="U37" s="13">
        <f t="shared" si="5"/>
        <v>0.4466239316239316</v>
      </c>
      <c r="V37" s="14">
        <f>COUNTIF($L$2:L37,1)</f>
        <v>23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8" customHeight="1" x14ac:dyDescent="0.2">
      <c r="A38" s="3">
        <v>36</v>
      </c>
      <c r="B38" s="4">
        <v>43273</v>
      </c>
      <c r="C38" s="3" t="s">
        <v>138</v>
      </c>
      <c r="D38" s="3" t="s">
        <v>83</v>
      </c>
      <c r="E38" s="3">
        <v>1</v>
      </c>
      <c r="F38" s="3" t="s">
        <v>139</v>
      </c>
      <c r="G38" s="3" t="s">
        <v>32</v>
      </c>
      <c r="H38" s="3" t="s">
        <v>29</v>
      </c>
      <c r="I38" s="3" t="s">
        <v>14</v>
      </c>
      <c r="J38" s="5" t="s">
        <v>15</v>
      </c>
      <c r="K38" s="29"/>
      <c r="L38" s="6" t="s">
        <v>16</v>
      </c>
      <c r="M38" s="7">
        <v>5</v>
      </c>
      <c r="N38" s="8">
        <v>1</v>
      </c>
      <c r="O38" s="9" t="s">
        <v>15</v>
      </c>
      <c r="P38" s="8">
        <f t="shared" si="0"/>
        <v>59.5</v>
      </c>
      <c r="Q38" s="34">
        <f t="shared" si="1"/>
        <v>-1</v>
      </c>
      <c r="R38" s="10">
        <f t="shared" si="2"/>
        <v>25.127499999999998</v>
      </c>
      <c r="S38" s="11">
        <f t="shared" si="3"/>
        <v>84.627499999999998</v>
      </c>
      <c r="T38" s="12">
        <f t="shared" si="4"/>
        <v>0.63888888888888884</v>
      </c>
      <c r="U38" s="13">
        <f t="shared" si="5"/>
        <v>0.42231092436974788</v>
      </c>
      <c r="V38" s="14">
        <f>COUNTIF($L$2:L38,1)</f>
        <v>23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8" customHeight="1" x14ac:dyDescent="0.2">
      <c r="A39" s="3">
        <v>37</v>
      </c>
      <c r="B39" s="4">
        <v>43273</v>
      </c>
      <c r="C39" s="3" t="s">
        <v>123</v>
      </c>
      <c r="D39" s="3" t="s">
        <v>53</v>
      </c>
      <c r="E39" s="3">
        <v>1</v>
      </c>
      <c r="F39" s="3" t="s">
        <v>49</v>
      </c>
      <c r="G39" s="3" t="s">
        <v>25</v>
      </c>
      <c r="H39" s="3" t="s">
        <v>27</v>
      </c>
      <c r="I39" s="3" t="s">
        <v>28</v>
      </c>
      <c r="J39" s="35" t="s">
        <v>125</v>
      </c>
      <c r="K39" s="29"/>
      <c r="L39" s="6" t="s">
        <v>17</v>
      </c>
      <c r="M39" s="7">
        <v>1</v>
      </c>
      <c r="N39" s="8">
        <v>3</v>
      </c>
      <c r="O39" s="9" t="s">
        <v>23</v>
      </c>
      <c r="P39" s="8">
        <f t="shared" si="0"/>
        <v>62.5</v>
      </c>
      <c r="Q39" s="36">
        <f t="shared" si="1"/>
        <v>-0.15000000000000036</v>
      </c>
      <c r="R39" s="10">
        <f t="shared" si="2"/>
        <v>24.977499999999999</v>
      </c>
      <c r="S39" s="11">
        <f t="shared" si="3"/>
        <v>87.477499999999992</v>
      </c>
      <c r="T39" s="12">
        <f t="shared" si="4"/>
        <v>0.64864864864864868</v>
      </c>
      <c r="U39" s="13">
        <f t="shared" si="5"/>
        <v>0.39963999999999988</v>
      </c>
      <c r="V39" s="14">
        <f>COUNTIF($L$2:L39,1)</f>
        <v>24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8" customHeight="1" x14ac:dyDescent="0.2">
      <c r="A40" s="3">
        <v>38</v>
      </c>
      <c r="B40" s="4">
        <v>43274</v>
      </c>
      <c r="C40" s="3" t="s">
        <v>140</v>
      </c>
      <c r="D40" s="3" t="s">
        <v>53</v>
      </c>
      <c r="E40" s="3">
        <v>1</v>
      </c>
      <c r="F40" s="3" t="s">
        <v>141</v>
      </c>
      <c r="G40" s="3" t="s">
        <v>25</v>
      </c>
      <c r="H40" s="3" t="s">
        <v>27</v>
      </c>
      <c r="I40" s="3" t="s">
        <v>28</v>
      </c>
      <c r="J40" s="5" t="s">
        <v>52</v>
      </c>
      <c r="K40" s="29" t="s">
        <v>142</v>
      </c>
      <c r="L40" s="6" t="s">
        <v>16</v>
      </c>
      <c r="M40" s="7">
        <v>1.95</v>
      </c>
      <c r="N40" s="8">
        <v>1.5</v>
      </c>
      <c r="O40" s="9" t="s">
        <v>23</v>
      </c>
      <c r="P40" s="8">
        <f t="shared" si="0"/>
        <v>64</v>
      </c>
      <c r="Q40" s="34">
        <f t="shared" si="1"/>
        <v>-1.5</v>
      </c>
      <c r="R40" s="10">
        <f t="shared" si="2"/>
        <v>23.477499999999999</v>
      </c>
      <c r="S40" s="11">
        <f t="shared" si="3"/>
        <v>87.477499999999992</v>
      </c>
      <c r="T40" s="12">
        <f t="shared" si="4"/>
        <v>0.63157894736842102</v>
      </c>
      <c r="U40" s="13">
        <f t="shared" si="5"/>
        <v>0.36683593749999988</v>
      </c>
      <c r="V40" s="14">
        <f>COUNTIF($L$2:L40,1)</f>
        <v>24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8" customHeight="1" x14ac:dyDescent="0.2">
      <c r="A41" s="3">
        <v>39</v>
      </c>
      <c r="B41" s="4">
        <v>43274</v>
      </c>
      <c r="C41" s="3" t="s">
        <v>143</v>
      </c>
      <c r="D41" s="3" t="s">
        <v>53</v>
      </c>
      <c r="E41" s="3">
        <v>1</v>
      </c>
      <c r="F41" s="3" t="s">
        <v>144</v>
      </c>
      <c r="G41" s="3" t="s">
        <v>25</v>
      </c>
      <c r="H41" s="3" t="s">
        <v>27</v>
      </c>
      <c r="I41" s="3" t="s">
        <v>28</v>
      </c>
      <c r="J41" s="15" t="s">
        <v>78</v>
      </c>
      <c r="K41" s="29"/>
      <c r="L41" s="6" t="s">
        <v>17</v>
      </c>
      <c r="M41" s="7">
        <v>1.48</v>
      </c>
      <c r="N41" s="8">
        <v>1.5</v>
      </c>
      <c r="O41" s="9" t="s">
        <v>23</v>
      </c>
      <c r="P41" s="8">
        <f t="shared" si="0"/>
        <v>65.5</v>
      </c>
      <c r="Q41" s="33">
        <f t="shared" si="1"/>
        <v>0.60899999999999954</v>
      </c>
      <c r="R41" s="10">
        <f t="shared" si="2"/>
        <v>24.086499999999997</v>
      </c>
      <c r="S41" s="11">
        <f t="shared" si="3"/>
        <v>89.586500000000001</v>
      </c>
      <c r="T41" s="12">
        <f t="shared" si="4"/>
        <v>0.64102564102564108</v>
      </c>
      <c r="U41" s="13">
        <f t="shared" si="5"/>
        <v>0.36773282442748095</v>
      </c>
      <c r="V41" s="14">
        <f>COUNTIF($L$2:L41,1)</f>
        <v>25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.75" customHeight="1" x14ac:dyDescent="0.2">
      <c r="A42" s="3">
        <v>40</v>
      </c>
      <c r="B42" s="4">
        <v>43274</v>
      </c>
      <c r="C42" s="3" t="s">
        <v>145</v>
      </c>
      <c r="D42" s="3" t="s">
        <v>83</v>
      </c>
      <c r="E42" s="3">
        <v>1</v>
      </c>
      <c r="F42" s="3" t="s">
        <v>129</v>
      </c>
      <c r="G42" s="3" t="s">
        <v>25</v>
      </c>
      <c r="H42" s="3" t="s">
        <v>27</v>
      </c>
      <c r="I42" s="3" t="s">
        <v>14</v>
      </c>
      <c r="J42" s="15" t="s">
        <v>23</v>
      </c>
      <c r="K42" s="29"/>
      <c r="L42" s="6" t="s">
        <v>17</v>
      </c>
      <c r="M42" s="7">
        <v>1.9</v>
      </c>
      <c r="N42" s="8">
        <v>2</v>
      </c>
      <c r="O42" s="9" t="s">
        <v>23</v>
      </c>
      <c r="P42" s="8">
        <f t="shared" si="0"/>
        <v>67.5</v>
      </c>
      <c r="Q42" s="33">
        <f t="shared" si="1"/>
        <v>1.6099999999999999</v>
      </c>
      <c r="R42" s="10">
        <f t="shared" si="2"/>
        <v>25.696499999999997</v>
      </c>
      <c r="S42" s="11">
        <f t="shared" si="3"/>
        <v>93.1965</v>
      </c>
      <c r="T42" s="12">
        <f t="shared" si="4"/>
        <v>0.65</v>
      </c>
      <c r="U42" s="13">
        <f t="shared" si="5"/>
        <v>0.38068888888888891</v>
      </c>
      <c r="V42" s="14">
        <f>COUNTIF($L$2:L42,1)</f>
        <v>26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.75" customHeight="1" x14ac:dyDescent="0.2">
      <c r="A43" s="3">
        <v>41</v>
      </c>
      <c r="B43" s="4">
        <v>43274</v>
      </c>
      <c r="C43" s="3" t="s">
        <v>146</v>
      </c>
      <c r="D43" s="3" t="s">
        <v>53</v>
      </c>
      <c r="E43" s="3">
        <v>1</v>
      </c>
      <c r="F43" s="3" t="s">
        <v>147</v>
      </c>
      <c r="G43" s="3" t="s">
        <v>25</v>
      </c>
      <c r="H43" s="3" t="s">
        <v>27</v>
      </c>
      <c r="I43" s="3" t="s">
        <v>28</v>
      </c>
      <c r="J43" s="5" t="s">
        <v>34</v>
      </c>
      <c r="K43" s="29"/>
      <c r="L43" s="6" t="s">
        <v>16</v>
      </c>
      <c r="M43" s="7">
        <v>1.8</v>
      </c>
      <c r="N43" s="8">
        <v>3</v>
      </c>
      <c r="O43" s="9" t="s">
        <v>23</v>
      </c>
      <c r="P43" s="8">
        <f t="shared" si="0"/>
        <v>70.5</v>
      </c>
      <c r="Q43" s="34">
        <f t="shared" si="1"/>
        <v>-3</v>
      </c>
      <c r="R43" s="10">
        <f t="shared" si="2"/>
        <v>22.696499999999997</v>
      </c>
      <c r="S43" s="11">
        <f t="shared" si="3"/>
        <v>93.1965</v>
      </c>
      <c r="T43" s="12">
        <f t="shared" si="4"/>
        <v>0.63414634146341464</v>
      </c>
      <c r="U43" s="13">
        <f t="shared" si="5"/>
        <v>0.32193617021276594</v>
      </c>
      <c r="V43" s="14">
        <f>COUNTIF($L$2:L43,1)</f>
        <v>26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8" customHeight="1" x14ac:dyDescent="0.2">
      <c r="A44" s="3">
        <v>42</v>
      </c>
      <c r="B44" s="4">
        <v>43274</v>
      </c>
      <c r="C44" s="3" t="s">
        <v>148</v>
      </c>
      <c r="D44" s="3" t="s">
        <v>53</v>
      </c>
      <c r="E44" s="3">
        <v>1</v>
      </c>
      <c r="F44" s="3" t="s">
        <v>149</v>
      </c>
      <c r="G44" s="3" t="s">
        <v>25</v>
      </c>
      <c r="H44" s="3" t="s">
        <v>27</v>
      </c>
      <c r="I44" s="3" t="s">
        <v>28</v>
      </c>
      <c r="J44" s="35" t="s">
        <v>50</v>
      </c>
      <c r="K44" s="29"/>
      <c r="L44" s="6" t="s">
        <v>17</v>
      </c>
      <c r="M44" s="7">
        <v>1</v>
      </c>
      <c r="N44" s="8">
        <v>2</v>
      </c>
      <c r="O44" s="9" t="s">
        <v>23</v>
      </c>
      <c r="P44" s="8">
        <f t="shared" si="0"/>
        <v>72.5</v>
      </c>
      <c r="Q44" s="36">
        <f t="shared" si="1"/>
        <v>-0.10000000000000009</v>
      </c>
      <c r="R44" s="10">
        <f t="shared" si="2"/>
        <v>22.596499999999995</v>
      </c>
      <c r="S44" s="11">
        <f t="shared" si="3"/>
        <v>95.096499999999992</v>
      </c>
      <c r="T44" s="12">
        <f t="shared" si="4"/>
        <v>0.6428571428571429</v>
      </c>
      <c r="U44" s="13">
        <f t="shared" si="5"/>
        <v>0.31167586206896541</v>
      </c>
      <c r="V44" s="14">
        <f>COUNTIF($L$2:L44,1)</f>
        <v>27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8" customHeight="1" x14ac:dyDescent="0.2">
      <c r="A45" s="3">
        <v>43</v>
      </c>
      <c r="B45" s="4">
        <v>43274</v>
      </c>
      <c r="C45" s="3" t="s">
        <v>146</v>
      </c>
      <c r="D45" s="3" t="s">
        <v>53</v>
      </c>
      <c r="E45" s="3">
        <v>1</v>
      </c>
      <c r="F45" s="3" t="s">
        <v>92</v>
      </c>
      <c r="G45" s="3" t="s">
        <v>25</v>
      </c>
      <c r="H45" s="3" t="s">
        <v>27</v>
      </c>
      <c r="I45" s="3" t="s">
        <v>28</v>
      </c>
      <c r="J45" s="15" t="s">
        <v>39</v>
      </c>
      <c r="K45" s="29"/>
      <c r="L45" s="6" t="s">
        <v>17</v>
      </c>
      <c r="M45" s="7">
        <v>1.95</v>
      </c>
      <c r="N45" s="8">
        <v>3</v>
      </c>
      <c r="O45" s="9" t="s">
        <v>23</v>
      </c>
      <c r="P45" s="8">
        <f t="shared" si="0"/>
        <v>75.5</v>
      </c>
      <c r="Q45" s="33">
        <f t="shared" si="1"/>
        <v>2.5574999999999992</v>
      </c>
      <c r="R45" s="10">
        <f t="shared" si="2"/>
        <v>25.153999999999996</v>
      </c>
      <c r="S45" s="11">
        <f t="shared" si="3"/>
        <v>100.654</v>
      </c>
      <c r="T45" s="12">
        <f t="shared" si="4"/>
        <v>0.65116279069767447</v>
      </c>
      <c r="U45" s="13">
        <f t="shared" si="5"/>
        <v>0.33316556291390725</v>
      </c>
      <c r="V45" s="14">
        <f>COUNTIF($L$2:L45,1)</f>
        <v>28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8" customHeight="1" x14ac:dyDescent="0.2">
      <c r="A46" s="3">
        <v>44</v>
      </c>
      <c r="B46" s="4">
        <v>43274</v>
      </c>
      <c r="C46" s="3" t="s">
        <v>150</v>
      </c>
      <c r="D46" s="3" t="s">
        <v>53</v>
      </c>
      <c r="E46" s="3">
        <v>1</v>
      </c>
      <c r="F46" s="3" t="s">
        <v>151</v>
      </c>
      <c r="G46" s="3" t="s">
        <v>25</v>
      </c>
      <c r="H46" s="3" t="s">
        <v>27</v>
      </c>
      <c r="I46" s="3" t="s">
        <v>28</v>
      </c>
      <c r="J46" s="15" t="s">
        <v>103</v>
      </c>
      <c r="K46" s="29"/>
      <c r="L46" s="6" t="s">
        <v>17</v>
      </c>
      <c r="M46" s="7">
        <v>1.9</v>
      </c>
      <c r="N46" s="8">
        <v>2</v>
      </c>
      <c r="O46" s="9" t="s">
        <v>23</v>
      </c>
      <c r="P46" s="8">
        <f t="shared" si="0"/>
        <v>77.5</v>
      </c>
      <c r="Q46" s="33">
        <f t="shared" si="1"/>
        <v>1.6099999999999999</v>
      </c>
      <c r="R46" s="10">
        <f t="shared" si="2"/>
        <v>26.763999999999996</v>
      </c>
      <c r="S46" s="11">
        <f t="shared" si="3"/>
        <v>104.264</v>
      </c>
      <c r="T46" s="12">
        <f t="shared" si="4"/>
        <v>0.65909090909090906</v>
      </c>
      <c r="U46" s="13">
        <f t="shared" si="5"/>
        <v>0.34534193548387093</v>
      </c>
      <c r="V46" s="14">
        <f>COUNTIF($L$2:L46,1)</f>
        <v>29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8" customHeight="1" x14ac:dyDescent="0.2">
      <c r="A47" s="3">
        <v>45</v>
      </c>
      <c r="B47" s="4">
        <v>43274</v>
      </c>
      <c r="C47" s="3" t="s">
        <v>152</v>
      </c>
      <c r="D47" s="3" t="s">
        <v>83</v>
      </c>
      <c r="E47" s="3">
        <v>1</v>
      </c>
      <c r="F47" s="3" t="s">
        <v>55</v>
      </c>
      <c r="G47" s="3" t="s">
        <v>33</v>
      </c>
      <c r="H47" s="3" t="s">
        <v>27</v>
      </c>
      <c r="I47" s="3" t="s">
        <v>28</v>
      </c>
      <c r="J47" s="15" t="s">
        <v>23</v>
      </c>
      <c r="K47" s="29"/>
      <c r="L47" s="6" t="s">
        <v>17</v>
      </c>
      <c r="M47" s="7">
        <v>2.2000000000000002</v>
      </c>
      <c r="N47" s="8">
        <v>1</v>
      </c>
      <c r="O47" s="9" t="s">
        <v>23</v>
      </c>
      <c r="P47" s="8">
        <f t="shared" si="0"/>
        <v>78.5</v>
      </c>
      <c r="Q47" s="33">
        <f t="shared" si="1"/>
        <v>1.0899999999999999</v>
      </c>
      <c r="R47" s="10">
        <f t="shared" si="2"/>
        <v>27.853999999999996</v>
      </c>
      <c r="S47" s="11">
        <f t="shared" si="3"/>
        <v>106.354</v>
      </c>
      <c r="T47" s="12">
        <f t="shared" si="4"/>
        <v>0.66666666666666663</v>
      </c>
      <c r="U47" s="13">
        <f t="shared" si="5"/>
        <v>0.35482802547770698</v>
      </c>
      <c r="V47" s="14">
        <f>COUNTIF($L$2:L47,1)</f>
        <v>30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8" customHeight="1" x14ac:dyDescent="0.2">
      <c r="A48" s="3">
        <v>46</v>
      </c>
      <c r="B48" s="4">
        <v>43274</v>
      </c>
      <c r="C48" s="3" t="s">
        <v>153</v>
      </c>
      <c r="D48" s="3" t="s">
        <v>83</v>
      </c>
      <c r="E48" s="3">
        <v>1</v>
      </c>
      <c r="F48" s="3" t="s">
        <v>154</v>
      </c>
      <c r="G48" s="3" t="s">
        <v>25</v>
      </c>
      <c r="H48" s="3" t="s">
        <v>27</v>
      </c>
      <c r="I48" s="3" t="s">
        <v>14</v>
      </c>
      <c r="J48" s="15" t="s">
        <v>23</v>
      </c>
      <c r="K48" s="29"/>
      <c r="L48" s="6" t="s">
        <v>17</v>
      </c>
      <c r="M48" s="7">
        <v>1.87</v>
      </c>
      <c r="N48" s="8">
        <v>4</v>
      </c>
      <c r="O48" s="9" t="s">
        <v>23</v>
      </c>
      <c r="P48" s="8">
        <f t="shared" si="0"/>
        <v>82.5</v>
      </c>
      <c r="Q48" s="33">
        <f t="shared" si="1"/>
        <v>3.1059999999999999</v>
      </c>
      <c r="R48" s="10">
        <f t="shared" si="2"/>
        <v>30.959999999999994</v>
      </c>
      <c r="S48" s="11">
        <f t="shared" si="3"/>
        <v>113.46</v>
      </c>
      <c r="T48" s="12">
        <f t="shared" si="4"/>
        <v>0.67391304347826086</v>
      </c>
      <c r="U48" s="13">
        <f t="shared" si="5"/>
        <v>0.3752727272727272</v>
      </c>
      <c r="V48" s="14">
        <f>COUNTIF($L$2:L48,1)</f>
        <v>31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8" customHeight="1" x14ac:dyDescent="0.2">
      <c r="A49" s="3">
        <v>47</v>
      </c>
      <c r="B49" s="4">
        <v>43274</v>
      </c>
      <c r="C49" s="3" t="s">
        <v>155</v>
      </c>
      <c r="D49" s="3" t="s">
        <v>83</v>
      </c>
      <c r="E49" s="3">
        <v>1</v>
      </c>
      <c r="F49" s="3" t="s">
        <v>156</v>
      </c>
      <c r="G49" s="3" t="s">
        <v>32</v>
      </c>
      <c r="H49" s="3" t="s">
        <v>27</v>
      </c>
      <c r="I49" s="3" t="s">
        <v>14</v>
      </c>
      <c r="J49" s="5" t="s">
        <v>15</v>
      </c>
      <c r="K49" s="29"/>
      <c r="L49" s="6" t="s">
        <v>16</v>
      </c>
      <c r="M49" s="7">
        <v>3.5</v>
      </c>
      <c r="N49" s="8">
        <v>1</v>
      </c>
      <c r="O49" s="9" t="s">
        <v>23</v>
      </c>
      <c r="P49" s="8">
        <f t="shared" si="0"/>
        <v>83.5</v>
      </c>
      <c r="Q49" s="34">
        <f t="shared" si="1"/>
        <v>-1</v>
      </c>
      <c r="R49" s="10">
        <f t="shared" si="2"/>
        <v>29.959999999999994</v>
      </c>
      <c r="S49" s="11">
        <f t="shared" si="3"/>
        <v>113.46</v>
      </c>
      <c r="T49" s="12">
        <f t="shared" si="4"/>
        <v>0.65957446808510634</v>
      </c>
      <c r="U49" s="13">
        <f t="shared" si="5"/>
        <v>0.35880239520958074</v>
      </c>
      <c r="V49" s="14">
        <f>COUNTIF($L$2:L49,1)</f>
        <v>31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8" customHeight="1" x14ac:dyDescent="0.2">
      <c r="A50" s="3">
        <v>48</v>
      </c>
      <c r="B50" s="4">
        <v>43274</v>
      </c>
      <c r="C50" s="3" t="s">
        <v>155</v>
      </c>
      <c r="D50" s="3" t="s">
        <v>83</v>
      </c>
      <c r="E50" s="3">
        <v>1</v>
      </c>
      <c r="F50" s="3" t="s">
        <v>129</v>
      </c>
      <c r="G50" s="3" t="s">
        <v>25</v>
      </c>
      <c r="H50" s="3" t="s">
        <v>27</v>
      </c>
      <c r="I50" s="3" t="s">
        <v>14</v>
      </c>
      <c r="J50" s="5" t="s">
        <v>15</v>
      </c>
      <c r="K50" s="29"/>
      <c r="L50" s="6" t="s">
        <v>16</v>
      </c>
      <c r="M50" s="7">
        <v>1.8</v>
      </c>
      <c r="N50" s="8">
        <v>3</v>
      </c>
      <c r="O50" s="9" t="s">
        <v>23</v>
      </c>
      <c r="P50" s="8">
        <f t="shared" si="0"/>
        <v>86.5</v>
      </c>
      <c r="Q50" s="34">
        <f t="shared" si="1"/>
        <v>-3</v>
      </c>
      <c r="R50" s="10">
        <f t="shared" si="2"/>
        <v>26.959999999999994</v>
      </c>
      <c r="S50" s="11">
        <f t="shared" si="3"/>
        <v>113.46</v>
      </c>
      <c r="T50" s="12">
        <f t="shared" si="4"/>
        <v>0.64583333333333337</v>
      </c>
      <c r="U50" s="13">
        <f t="shared" si="5"/>
        <v>0.31167630057803464</v>
      </c>
      <c r="V50" s="14">
        <f>COUNTIF($L$2:L50,1)</f>
        <v>31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43275</v>
      </c>
      <c r="C51" s="3" t="s">
        <v>157</v>
      </c>
      <c r="D51" s="3" t="s">
        <v>83</v>
      </c>
      <c r="E51" s="3">
        <v>1</v>
      </c>
      <c r="F51" s="3" t="s">
        <v>129</v>
      </c>
      <c r="G51" s="3" t="s">
        <v>32</v>
      </c>
      <c r="H51" s="3" t="s">
        <v>27</v>
      </c>
      <c r="I51" s="3" t="s">
        <v>14</v>
      </c>
      <c r="J51" s="5" t="s">
        <v>15</v>
      </c>
      <c r="K51" s="29" t="s">
        <v>158</v>
      </c>
      <c r="L51" s="6" t="s">
        <v>16</v>
      </c>
      <c r="M51" s="7">
        <v>1.94</v>
      </c>
      <c r="N51" s="8">
        <v>2</v>
      </c>
      <c r="O51" s="9" t="s">
        <v>23</v>
      </c>
      <c r="P51" s="8">
        <f t="shared" si="0"/>
        <v>88.5</v>
      </c>
      <c r="Q51" s="34">
        <f t="shared" si="1"/>
        <v>-2</v>
      </c>
      <c r="R51" s="10">
        <f t="shared" si="2"/>
        <v>24.959999999999994</v>
      </c>
      <c r="S51" s="11">
        <f t="shared" si="3"/>
        <v>113.46</v>
      </c>
      <c r="T51" s="12">
        <f t="shared" si="4"/>
        <v>0.63265306122448983</v>
      </c>
      <c r="U51" s="13">
        <f t="shared" si="5"/>
        <v>0.28203389830508468</v>
      </c>
      <c r="V51" s="14">
        <f>COUNTIF($L$2:L51,1)</f>
        <v>31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43275</v>
      </c>
      <c r="C52" s="3" t="s">
        <v>157</v>
      </c>
      <c r="D52" s="3" t="s">
        <v>83</v>
      </c>
      <c r="E52" s="3">
        <v>1</v>
      </c>
      <c r="F52" s="3" t="s">
        <v>159</v>
      </c>
      <c r="G52" s="3" t="s">
        <v>32</v>
      </c>
      <c r="H52" s="3" t="s">
        <v>27</v>
      </c>
      <c r="I52" s="3" t="s">
        <v>28</v>
      </c>
      <c r="J52" s="5" t="s">
        <v>47</v>
      </c>
      <c r="K52" s="29"/>
      <c r="L52" s="6" t="s">
        <v>16</v>
      </c>
      <c r="M52" s="7">
        <v>2.2999999999999998</v>
      </c>
      <c r="N52" s="8">
        <v>1</v>
      </c>
      <c r="O52" s="9" t="s">
        <v>23</v>
      </c>
      <c r="P52" s="8">
        <f t="shared" si="0"/>
        <v>89.5</v>
      </c>
      <c r="Q52" s="34">
        <f t="shared" si="1"/>
        <v>-1</v>
      </c>
      <c r="R52" s="10">
        <f t="shared" si="2"/>
        <v>23.959999999999994</v>
      </c>
      <c r="S52" s="11">
        <f t="shared" si="3"/>
        <v>113.46</v>
      </c>
      <c r="T52" s="12">
        <f t="shared" si="4"/>
        <v>0.62</v>
      </c>
      <c r="U52" s="13">
        <f t="shared" si="5"/>
        <v>0.26770949720670384</v>
      </c>
      <c r="V52" s="14">
        <f>COUNTIF($L$2:L52,1)</f>
        <v>31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43275</v>
      </c>
      <c r="C53" s="3" t="s">
        <v>160</v>
      </c>
      <c r="D53" s="3" t="s">
        <v>83</v>
      </c>
      <c r="E53" s="3">
        <v>1</v>
      </c>
      <c r="F53" s="3" t="s">
        <v>46</v>
      </c>
      <c r="G53" s="3" t="s">
        <v>32</v>
      </c>
      <c r="H53" s="3" t="s">
        <v>27</v>
      </c>
      <c r="I53" s="3" t="s">
        <v>28</v>
      </c>
      <c r="J53" s="5" t="s">
        <v>161</v>
      </c>
      <c r="K53" s="29"/>
      <c r="L53" s="6" t="s">
        <v>16</v>
      </c>
      <c r="M53" s="7">
        <v>2.0750000000000002</v>
      </c>
      <c r="N53" s="8">
        <v>1</v>
      </c>
      <c r="O53" s="9" t="s">
        <v>23</v>
      </c>
      <c r="P53" s="8">
        <f t="shared" si="0"/>
        <v>90.5</v>
      </c>
      <c r="Q53" s="34">
        <f t="shared" si="1"/>
        <v>-1</v>
      </c>
      <c r="R53" s="10">
        <f t="shared" si="2"/>
        <v>22.959999999999994</v>
      </c>
      <c r="S53" s="11">
        <f t="shared" si="3"/>
        <v>113.46</v>
      </c>
      <c r="T53" s="12">
        <f t="shared" si="4"/>
        <v>0.60784313725490191</v>
      </c>
      <c r="U53" s="13">
        <f t="shared" si="5"/>
        <v>0.25370165745856349</v>
      </c>
      <c r="V53" s="14">
        <f>COUNTIF($L$2:L53,1)</f>
        <v>31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7.75" customHeight="1" x14ac:dyDescent="0.2">
      <c r="A54" s="3">
        <v>52</v>
      </c>
      <c r="B54" s="4">
        <v>43277</v>
      </c>
      <c r="C54" s="3" t="s">
        <v>162</v>
      </c>
      <c r="D54" s="3" t="s">
        <v>53</v>
      </c>
      <c r="E54" s="3">
        <v>2</v>
      </c>
      <c r="F54" s="3" t="s">
        <v>163</v>
      </c>
      <c r="G54" s="3" t="s">
        <v>25</v>
      </c>
      <c r="H54" s="3" t="s">
        <v>27</v>
      </c>
      <c r="I54" s="3" t="s">
        <v>14</v>
      </c>
      <c r="J54" s="15" t="s">
        <v>164</v>
      </c>
      <c r="K54" s="29"/>
      <c r="L54" s="6" t="s">
        <v>17</v>
      </c>
      <c r="M54" s="7">
        <v>2.09</v>
      </c>
      <c r="N54" s="8">
        <v>3</v>
      </c>
      <c r="O54" s="9" t="s">
        <v>23</v>
      </c>
      <c r="P54" s="8">
        <f t="shared" si="0"/>
        <v>93.5</v>
      </c>
      <c r="Q54" s="33">
        <f t="shared" si="1"/>
        <v>2.9564999999999992</v>
      </c>
      <c r="R54" s="10">
        <f t="shared" si="2"/>
        <v>25.916499999999992</v>
      </c>
      <c r="S54" s="11">
        <f t="shared" si="3"/>
        <v>119.41649999999998</v>
      </c>
      <c r="T54" s="12">
        <f t="shared" si="4"/>
        <v>0.61538461538461542</v>
      </c>
      <c r="U54" s="13">
        <f t="shared" si="5"/>
        <v>0.27718181818181803</v>
      </c>
      <c r="V54" s="14">
        <f>COUNTIF($L$2:L54,1)</f>
        <v>32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6.5" customHeight="1" x14ac:dyDescent="0.2">
      <c r="A55" s="3">
        <v>53</v>
      </c>
      <c r="B55" s="4">
        <v>43277</v>
      </c>
      <c r="C55" s="3" t="s">
        <v>165</v>
      </c>
      <c r="D55" s="3" t="s">
        <v>53</v>
      </c>
      <c r="E55" s="3">
        <v>1</v>
      </c>
      <c r="F55" s="3" t="s">
        <v>166</v>
      </c>
      <c r="G55" s="3" t="s">
        <v>25</v>
      </c>
      <c r="H55" s="3" t="s">
        <v>27</v>
      </c>
      <c r="I55" s="3" t="s">
        <v>14</v>
      </c>
      <c r="J55" s="15" t="s">
        <v>134</v>
      </c>
      <c r="K55" s="29"/>
      <c r="L55" s="6" t="s">
        <v>17</v>
      </c>
      <c r="M55" s="7">
        <v>1.95</v>
      </c>
      <c r="N55" s="8">
        <v>6</v>
      </c>
      <c r="O55" s="9" t="s">
        <v>23</v>
      </c>
      <c r="P55" s="8">
        <f t="shared" si="0"/>
        <v>99.5</v>
      </c>
      <c r="Q55" s="33">
        <f t="shared" si="1"/>
        <v>5.1149999999999984</v>
      </c>
      <c r="R55" s="10">
        <f t="shared" si="2"/>
        <v>31.031499999999991</v>
      </c>
      <c r="S55" s="11">
        <f t="shared" si="3"/>
        <v>130.53149999999999</v>
      </c>
      <c r="T55" s="12">
        <f t="shared" si="4"/>
        <v>0.62264150943396224</v>
      </c>
      <c r="U55" s="13">
        <f t="shared" si="5"/>
        <v>0.3118743718592964</v>
      </c>
      <c r="V55" s="14">
        <f>COUNTIF($L$2:L55,1)</f>
        <v>33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8" customHeight="1" x14ac:dyDescent="0.2">
      <c r="A56" s="3">
        <v>54</v>
      </c>
      <c r="B56" s="4">
        <v>43277</v>
      </c>
      <c r="C56" s="3" t="s">
        <v>167</v>
      </c>
      <c r="D56" s="3" t="s">
        <v>53</v>
      </c>
      <c r="E56" s="3">
        <v>1</v>
      </c>
      <c r="F56" s="3" t="s">
        <v>168</v>
      </c>
      <c r="G56" s="3" t="s">
        <v>25</v>
      </c>
      <c r="H56" s="3" t="s">
        <v>27</v>
      </c>
      <c r="I56" s="3" t="s">
        <v>14</v>
      </c>
      <c r="J56" s="15" t="s">
        <v>134</v>
      </c>
      <c r="K56" s="29"/>
      <c r="L56" s="6" t="s">
        <v>17</v>
      </c>
      <c r="M56" s="7">
        <v>1.9</v>
      </c>
      <c r="N56" s="8">
        <v>2</v>
      </c>
      <c r="O56" s="9" t="s">
        <v>23</v>
      </c>
      <c r="P56" s="8">
        <f t="shared" si="0"/>
        <v>101.5</v>
      </c>
      <c r="Q56" s="33">
        <f t="shared" si="1"/>
        <v>1.6099999999999999</v>
      </c>
      <c r="R56" s="10">
        <f t="shared" si="2"/>
        <v>32.641499999999994</v>
      </c>
      <c r="S56" s="11">
        <f t="shared" si="3"/>
        <v>134.14150000000001</v>
      </c>
      <c r="T56" s="12">
        <f t="shared" si="4"/>
        <v>0.62962962962962965</v>
      </c>
      <c r="U56" s="13">
        <f t="shared" si="5"/>
        <v>0.3215911330049262</v>
      </c>
      <c r="V56" s="14">
        <f>COUNTIF($L$2:L56,1)</f>
        <v>34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8" customHeight="1" x14ac:dyDescent="0.2">
      <c r="A57" s="3">
        <v>55</v>
      </c>
      <c r="B57" s="4">
        <v>43277</v>
      </c>
      <c r="C57" s="3" t="s">
        <v>169</v>
      </c>
      <c r="D57" s="3" t="s">
        <v>53</v>
      </c>
      <c r="E57" s="3">
        <v>1</v>
      </c>
      <c r="F57" s="3" t="s">
        <v>170</v>
      </c>
      <c r="G57" s="3" t="s">
        <v>25</v>
      </c>
      <c r="H57" s="3" t="s">
        <v>27</v>
      </c>
      <c r="I57" s="3" t="s">
        <v>14</v>
      </c>
      <c r="J57" s="15" t="s">
        <v>60</v>
      </c>
      <c r="K57" s="29"/>
      <c r="L57" s="6" t="s">
        <v>17</v>
      </c>
      <c r="M57" s="7">
        <v>1.43</v>
      </c>
      <c r="N57" s="8">
        <v>4</v>
      </c>
      <c r="O57" s="9" t="s">
        <v>23</v>
      </c>
      <c r="P57" s="8">
        <f t="shared" si="0"/>
        <v>105.5</v>
      </c>
      <c r="Q57" s="33">
        <f t="shared" si="1"/>
        <v>1.4339999999999993</v>
      </c>
      <c r="R57" s="10">
        <f t="shared" si="2"/>
        <v>34.075499999999991</v>
      </c>
      <c r="S57" s="11">
        <f t="shared" si="3"/>
        <v>139.57549999999998</v>
      </c>
      <c r="T57" s="12">
        <f t="shared" si="4"/>
        <v>0.63636363636363635</v>
      </c>
      <c r="U57" s="13">
        <f t="shared" si="5"/>
        <v>0.322990521327014</v>
      </c>
      <c r="V57" s="14">
        <f>COUNTIF($L$2:L57,1)</f>
        <v>35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8" customHeight="1" x14ac:dyDescent="0.2">
      <c r="A58" s="3">
        <v>56</v>
      </c>
      <c r="B58" s="4">
        <v>43277</v>
      </c>
      <c r="C58" s="3" t="s">
        <v>167</v>
      </c>
      <c r="D58" s="3" t="s">
        <v>53</v>
      </c>
      <c r="E58" s="3">
        <v>1</v>
      </c>
      <c r="F58" s="3" t="s">
        <v>171</v>
      </c>
      <c r="G58" s="3" t="s">
        <v>25</v>
      </c>
      <c r="H58" s="3" t="s">
        <v>27</v>
      </c>
      <c r="I58" s="3" t="s">
        <v>14</v>
      </c>
      <c r="J58" s="15" t="s">
        <v>134</v>
      </c>
      <c r="K58" s="29"/>
      <c r="L58" s="6" t="s">
        <v>17</v>
      </c>
      <c r="M58" s="7">
        <v>2.0750000000000002</v>
      </c>
      <c r="N58" s="8">
        <v>1</v>
      </c>
      <c r="O58" s="9" t="s">
        <v>23</v>
      </c>
      <c r="P58" s="8">
        <f t="shared" si="0"/>
        <v>106.5</v>
      </c>
      <c r="Q58" s="33">
        <f t="shared" si="1"/>
        <v>0.97125000000000017</v>
      </c>
      <c r="R58" s="10">
        <f t="shared" si="2"/>
        <v>35.046749999999989</v>
      </c>
      <c r="S58" s="11">
        <f t="shared" si="3"/>
        <v>141.54674999999997</v>
      </c>
      <c r="T58" s="12">
        <f t="shared" si="4"/>
        <v>0.6428571428571429</v>
      </c>
      <c r="U58" s="13">
        <f t="shared" si="5"/>
        <v>0.32907746478873218</v>
      </c>
      <c r="V58" s="14">
        <f>COUNTIF($L$2:L58,1)</f>
        <v>36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8" customHeight="1" x14ac:dyDescent="0.2">
      <c r="A59" s="3">
        <v>57</v>
      </c>
      <c r="B59" s="4">
        <v>43277</v>
      </c>
      <c r="C59" s="3" t="s">
        <v>165</v>
      </c>
      <c r="D59" s="3" t="s">
        <v>53</v>
      </c>
      <c r="E59" s="3">
        <v>1</v>
      </c>
      <c r="F59" s="3" t="s">
        <v>172</v>
      </c>
      <c r="G59" s="3" t="s">
        <v>25</v>
      </c>
      <c r="H59" s="3" t="s">
        <v>27</v>
      </c>
      <c r="I59" s="3" t="s">
        <v>14</v>
      </c>
      <c r="J59" s="5" t="s">
        <v>134</v>
      </c>
      <c r="K59" s="29"/>
      <c r="L59" s="6" t="s">
        <v>16</v>
      </c>
      <c r="M59" s="7">
        <v>1.9750000000000001</v>
      </c>
      <c r="N59" s="8">
        <v>2</v>
      </c>
      <c r="O59" s="9" t="s">
        <v>23</v>
      </c>
      <c r="P59" s="8">
        <f t="shared" si="0"/>
        <v>108.5</v>
      </c>
      <c r="Q59" s="34">
        <f t="shared" si="1"/>
        <v>-2</v>
      </c>
      <c r="R59" s="10">
        <f t="shared" si="2"/>
        <v>33.046749999999989</v>
      </c>
      <c r="S59" s="11">
        <f t="shared" si="3"/>
        <v>141.54674999999997</v>
      </c>
      <c r="T59" s="12">
        <f t="shared" si="4"/>
        <v>0.63157894736842102</v>
      </c>
      <c r="U59" s="13">
        <f t="shared" si="5"/>
        <v>0.30457834101382464</v>
      </c>
      <c r="V59" s="14">
        <f>COUNTIF($L$2:L59,1)</f>
        <v>36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43277</v>
      </c>
      <c r="C60" s="3" t="s">
        <v>173</v>
      </c>
      <c r="D60" s="3" t="s">
        <v>83</v>
      </c>
      <c r="E60" s="3">
        <v>1</v>
      </c>
      <c r="F60" s="3" t="s">
        <v>174</v>
      </c>
      <c r="G60" s="3" t="s">
        <v>25</v>
      </c>
      <c r="H60" s="3" t="s">
        <v>27</v>
      </c>
      <c r="I60" s="3" t="s">
        <v>28</v>
      </c>
      <c r="J60" s="15" t="s">
        <v>47</v>
      </c>
      <c r="K60" s="29"/>
      <c r="L60" s="6" t="s">
        <v>17</v>
      </c>
      <c r="M60" s="7">
        <v>2.1</v>
      </c>
      <c r="N60" s="8">
        <v>2</v>
      </c>
      <c r="O60" s="9" t="s">
        <v>23</v>
      </c>
      <c r="P60" s="8">
        <f t="shared" si="0"/>
        <v>110.5</v>
      </c>
      <c r="Q60" s="33">
        <f t="shared" si="1"/>
        <v>1.9899999999999998</v>
      </c>
      <c r="R60" s="10">
        <f t="shared" si="2"/>
        <v>35.036749999999991</v>
      </c>
      <c r="S60" s="11">
        <f t="shared" si="3"/>
        <v>145.53674999999998</v>
      </c>
      <c r="T60" s="12">
        <f t="shared" si="4"/>
        <v>0.63793103448275867</v>
      </c>
      <c r="U60" s="13">
        <f t="shared" si="5"/>
        <v>0.317074660633484</v>
      </c>
      <c r="V60" s="14">
        <f>COUNTIF($L$2:L60,1)</f>
        <v>37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8" customHeight="1" x14ac:dyDescent="0.2">
      <c r="A61" s="3">
        <v>59</v>
      </c>
      <c r="B61" s="4">
        <v>43278</v>
      </c>
      <c r="C61" s="3" t="s">
        <v>175</v>
      </c>
      <c r="D61" s="3" t="s">
        <v>53</v>
      </c>
      <c r="E61" s="3">
        <v>1</v>
      </c>
      <c r="F61" s="3" t="s">
        <v>136</v>
      </c>
      <c r="G61" s="3" t="s">
        <v>25</v>
      </c>
      <c r="H61" s="3" t="s">
        <v>27</v>
      </c>
      <c r="I61" s="3" t="s">
        <v>14</v>
      </c>
      <c r="J61" s="5" t="s">
        <v>81</v>
      </c>
      <c r="K61" s="29"/>
      <c r="L61" s="6" t="s">
        <v>16</v>
      </c>
      <c r="M61" s="7">
        <v>1.9</v>
      </c>
      <c r="N61" s="8">
        <v>2</v>
      </c>
      <c r="O61" s="9" t="s">
        <v>23</v>
      </c>
      <c r="P61" s="8">
        <f t="shared" si="0"/>
        <v>112.5</v>
      </c>
      <c r="Q61" s="34">
        <f t="shared" si="1"/>
        <v>-2</v>
      </c>
      <c r="R61" s="10">
        <f t="shared" si="2"/>
        <v>33.036749999999991</v>
      </c>
      <c r="S61" s="11">
        <f t="shared" si="3"/>
        <v>145.53674999999998</v>
      </c>
      <c r="T61" s="12">
        <f t="shared" si="4"/>
        <v>0.6271186440677966</v>
      </c>
      <c r="U61" s="13">
        <f t="shared" si="5"/>
        <v>0.29365999999999987</v>
      </c>
      <c r="V61" s="14">
        <f>COUNTIF($L$2:L61,1)</f>
        <v>37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8" customHeight="1" x14ac:dyDescent="0.2">
      <c r="A62" s="3">
        <v>60</v>
      </c>
      <c r="B62" s="4">
        <v>43278</v>
      </c>
      <c r="C62" s="3" t="s">
        <v>176</v>
      </c>
      <c r="D62" s="3" t="s">
        <v>53</v>
      </c>
      <c r="E62" s="3">
        <v>1</v>
      </c>
      <c r="F62" s="3" t="s">
        <v>107</v>
      </c>
      <c r="G62" s="3" t="s">
        <v>25</v>
      </c>
      <c r="H62" s="3" t="s">
        <v>27</v>
      </c>
      <c r="I62" s="3" t="s">
        <v>14</v>
      </c>
      <c r="J62" s="15" t="s">
        <v>177</v>
      </c>
      <c r="K62" s="29"/>
      <c r="L62" s="6" t="s">
        <v>17</v>
      </c>
      <c r="M62" s="7">
        <v>1.8</v>
      </c>
      <c r="N62" s="8">
        <v>3</v>
      </c>
      <c r="O62" s="9" t="s">
        <v>23</v>
      </c>
      <c r="P62" s="8">
        <f t="shared" si="0"/>
        <v>115.5</v>
      </c>
      <c r="Q62" s="33">
        <f t="shared" si="1"/>
        <v>2.13</v>
      </c>
      <c r="R62" s="10">
        <f t="shared" si="2"/>
        <v>35.166749999999993</v>
      </c>
      <c r="S62" s="11">
        <f t="shared" si="3"/>
        <v>150.66674999999998</v>
      </c>
      <c r="T62" s="12">
        <f t="shared" si="4"/>
        <v>0.6333333333333333</v>
      </c>
      <c r="U62" s="13">
        <f t="shared" si="5"/>
        <v>0.30447402597402579</v>
      </c>
      <c r="V62" s="14">
        <f>COUNTIF($L$2:L62,1)</f>
        <v>38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8" customHeight="1" x14ac:dyDescent="0.2">
      <c r="A63" s="3">
        <v>61</v>
      </c>
      <c r="B63" s="4">
        <v>43278</v>
      </c>
      <c r="C63" s="3" t="s">
        <v>178</v>
      </c>
      <c r="D63" s="3" t="s">
        <v>83</v>
      </c>
      <c r="E63" s="3">
        <v>1</v>
      </c>
      <c r="F63" s="3" t="s">
        <v>154</v>
      </c>
      <c r="G63" s="3" t="s">
        <v>32</v>
      </c>
      <c r="H63" s="3" t="s">
        <v>27</v>
      </c>
      <c r="I63" s="3" t="s">
        <v>14</v>
      </c>
      <c r="J63" s="5" t="s">
        <v>15</v>
      </c>
      <c r="K63" s="29"/>
      <c r="L63" s="6" t="s">
        <v>16</v>
      </c>
      <c r="M63" s="7">
        <v>2.0499999999999998</v>
      </c>
      <c r="N63" s="8">
        <v>1.5</v>
      </c>
      <c r="O63" s="9" t="s">
        <v>23</v>
      </c>
      <c r="P63" s="8">
        <f t="shared" si="0"/>
        <v>117</v>
      </c>
      <c r="Q63" s="34">
        <f t="shared" si="1"/>
        <v>-1.5</v>
      </c>
      <c r="R63" s="10">
        <f t="shared" si="2"/>
        <v>33.666749999999993</v>
      </c>
      <c r="S63" s="11">
        <f t="shared" si="3"/>
        <v>150.66674999999998</v>
      </c>
      <c r="T63" s="12">
        <f t="shared" si="4"/>
        <v>0.62295081967213117</v>
      </c>
      <c r="U63" s="13">
        <f t="shared" si="5"/>
        <v>0.28774999999999984</v>
      </c>
      <c r="V63" s="14">
        <f>COUNTIF($L$2:L63,1)</f>
        <v>38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8" customHeight="1" x14ac:dyDescent="0.2">
      <c r="A64" s="3">
        <v>62</v>
      </c>
      <c r="B64" s="4">
        <v>43278</v>
      </c>
      <c r="C64" s="3" t="s">
        <v>179</v>
      </c>
      <c r="D64" s="3" t="s">
        <v>83</v>
      </c>
      <c r="E64" s="3">
        <v>1</v>
      </c>
      <c r="F64" s="3" t="s">
        <v>154</v>
      </c>
      <c r="G64" s="3" t="s">
        <v>32</v>
      </c>
      <c r="H64" s="3" t="s">
        <v>27</v>
      </c>
      <c r="I64" s="3" t="s">
        <v>14</v>
      </c>
      <c r="J64" s="15" t="s">
        <v>23</v>
      </c>
      <c r="K64" s="29"/>
      <c r="L64" s="6" t="s">
        <v>17</v>
      </c>
      <c r="M64" s="7">
        <v>1.94</v>
      </c>
      <c r="N64" s="8">
        <v>2</v>
      </c>
      <c r="O64" s="9" t="s">
        <v>23</v>
      </c>
      <c r="P64" s="8">
        <f t="shared" si="0"/>
        <v>119</v>
      </c>
      <c r="Q64" s="33">
        <f t="shared" si="1"/>
        <v>1.6859999999999999</v>
      </c>
      <c r="R64" s="10">
        <f t="shared" si="2"/>
        <v>35.352749999999993</v>
      </c>
      <c r="S64" s="11">
        <f t="shared" si="3"/>
        <v>154.35274999999999</v>
      </c>
      <c r="T64" s="12">
        <f t="shared" si="4"/>
        <v>0.62903225806451613</v>
      </c>
      <c r="U64" s="13">
        <f t="shared" si="5"/>
        <v>0.29708193277310913</v>
      </c>
      <c r="V64" s="14">
        <f>COUNTIF($L$2:L64,1)</f>
        <v>39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8" customHeight="1" x14ac:dyDescent="0.2">
      <c r="A65" s="3">
        <v>63</v>
      </c>
      <c r="B65" s="4">
        <v>43278</v>
      </c>
      <c r="C65" s="3" t="s">
        <v>179</v>
      </c>
      <c r="D65" s="3" t="s">
        <v>83</v>
      </c>
      <c r="E65" s="3">
        <v>1</v>
      </c>
      <c r="F65" s="3" t="s">
        <v>180</v>
      </c>
      <c r="G65" s="3" t="s">
        <v>32</v>
      </c>
      <c r="H65" s="3" t="s">
        <v>27</v>
      </c>
      <c r="I65" s="3" t="s">
        <v>14</v>
      </c>
      <c r="J65" s="5" t="s">
        <v>15</v>
      </c>
      <c r="K65" s="29"/>
      <c r="L65" s="6" t="s">
        <v>16</v>
      </c>
      <c r="M65" s="7">
        <v>4.5</v>
      </c>
      <c r="N65" s="8">
        <v>1</v>
      </c>
      <c r="O65" s="9" t="s">
        <v>23</v>
      </c>
      <c r="P65" s="8">
        <f t="shared" si="0"/>
        <v>120</v>
      </c>
      <c r="Q65" s="34">
        <f t="shared" si="1"/>
        <v>-1</v>
      </c>
      <c r="R65" s="10">
        <f t="shared" si="2"/>
        <v>34.352749999999993</v>
      </c>
      <c r="S65" s="11">
        <f t="shared" si="3"/>
        <v>154.35274999999999</v>
      </c>
      <c r="T65" s="12">
        <f t="shared" si="4"/>
        <v>0.61904761904761907</v>
      </c>
      <c r="U65" s="13">
        <f t="shared" si="5"/>
        <v>0.28627291666666654</v>
      </c>
      <c r="V65" s="14">
        <f>COUNTIF($L$2:L65,1)</f>
        <v>39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8" customHeight="1" x14ac:dyDescent="0.2">
      <c r="A66" s="3">
        <v>64</v>
      </c>
      <c r="B66" s="4">
        <v>43278</v>
      </c>
      <c r="C66" s="3" t="s">
        <v>175</v>
      </c>
      <c r="D66" s="3" t="s">
        <v>53</v>
      </c>
      <c r="E66" s="3">
        <v>1</v>
      </c>
      <c r="F66" s="3" t="s">
        <v>44</v>
      </c>
      <c r="G66" s="3" t="s">
        <v>25</v>
      </c>
      <c r="H66" s="3" t="s">
        <v>27</v>
      </c>
      <c r="I66" s="3" t="s">
        <v>28</v>
      </c>
      <c r="J66" s="35" t="s">
        <v>81</v>
      </c>
      <c r="K66" s="29"/>
      <c r="L66" s="6" t="s">
        <v>17</v>
      </c>
      <c r="M66" s="7">
        <v>1</v>
      </c>
      <c r="N66" s="8">
        <v>3</v>
      </c>
      <c r="O66" s="9" t="s">
        <v>23</v>
      </c>
      <c r="P66" s="8">
        <f t="shared" si="0"/>
        <v>123</v>
      </c>
      <c r="Q66" s="37">
        <f t="shared" si="1"/>
        <v>-0.15000000000000036</v>
      </c>
      <c r="R66" s="10">
        <f t="shared" si="2"/>
        <v>34.202749999999995</v>
      </c>
      <c r="S66" s="11">
        <f t="shared" si="3"/>
        <v>157.20274999999998</v>
      </c>
      <c r="T66" s="12">
        <f t="shared" si="4"/>
        <v>0.625</v>
      </c>
      <c r="U66" s="13">
        <f t="shared" si="5"/>
        <v>0.27807113821138196</v>
      </c>
      <c r="V66" s="14">
        <f>COUNTIF($L$2:L66,1)</f>
        <v>40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8" customHeight="1" x14ac:dyDescent="0.2">
      <c r="A67" s="3">
        <v>65</v>
      </c>
      <c r="B67" s="4">
        <v>43279</v>
      </c>
      <c r="C67" s="3" t="s">
        <v>181</v>
      </c>
      <c r="D67" s="3" t="s">
        <v>83</v>
      </c>
      <c r="E67" s="3">
        <v>1</v>
      </c>
      <c r="F67" s="3" t="s">
        <v>154</v>
      </c>
      <c r="G67" s="3" t="s">
        <v>32</v>
      </c>
      <c r="H67" s="3" t="s">
        <v>27</v>
      </c>
      <c r="I67" s="3" t="s">
        <v>14</v>
      </c>
      <c r="J67" s="5" t="s">
        <v>15</v>
      </c>
      <c r="K67" s="29"/>
      <c r="L67" s="6" t="s">
        <v>16</v>
      </c>
      <c r="M67" s="7">
        <v>2.1800000000000002</v>
      </c>
      <c r="N67" s="8">
        <v>1.5</v>
      </c>
      <c r="O67" s="9" t="s">
        <v>23</v>
      </c>
      <c r="P67" s="8">
        <f t="shared" si="0"/>
        <v>124.5</v>
      </c>
      <c r="Q67" s="34">
        <f t="shared" si="1"/>
        <v>-1.5</v>
      </c>
      <c r="R67" s="10">
        <f t="shared" si="2"/>
        <v>32.702749999999995</v>
      </c>
      <c r="S67" s="11">
        <f t="shared" si="3"/>
        <v>157.20274999999998</v>
      </c>
      <c r="T67" s="12">
        <f t="shared" si="4"/>
        <v>0.61538461538461542</v>
      </c>
      <c r="U67" s="13">
        <f t="shared" si="5"/>
        <v>0.26267269076305205</v>
      </c>
      <c r="V67" s="14">
        <f>COUNTIF($L$2:L67,1)</f>
        <v>40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8" customHeight="1" x14ac:dyDescent="0.2">
      <c r="A68" s="3">
        <v>66</v>
      </c>
      <c r="B68" s="4">
        <v>43279</v>
      </c>
      <c r="C68" s="3" t="s">
        <v>181</v>
      </c>
      <c r="D68" s="3" t="s">
        <v>83</v>
      </c>
      <c r="E68" s="3">
        <v>1</v>
      </c>
      <c r="F68" s="3" t="s">
        <v>154</v>
      </c>
      <c r="G68" s="3" t="s">
        <v>25</v>
      </c>
      <c r="H68" s="3" t="s">
        <v>27</v>
      </c>
      <c r="I68" s="3" t="s">
        <v>14</v>
      </c>
      <c r="J68" s="5" t="s">
        <v>15</v>
      </c>
      <c r="K68" s="29" t="s">
        <v>182</v>
      </c>
      <c r="L68" s="6" t="s">
        <v>16</v>
      </c>
      <c r="M68" s="7">
        <v>1.8</v>
      </c>
      <c r="N68" s="8">
        <v>2</v>
      </c>
      <c r="O68" s="9" t="s">
        <v>23</v>
      </c>
      <c r="P68" s="8">
        <f t="shared" si="0"/>
        <v>126.5</v>
      </c>
      <c r="Q68" s="34">
        <f t="shared" si="1"/>
        <v>-2</v>
      </c>
      <c r="R68" s="10">
        <f t="shared" si="2"/>
        <v>30.702749999999995</v>
      </c>
      <c r="S68" s="11">
        <f t="shared" si="3"/>
        <v>157.20274999999998</v>
      </c>
      <c r="T68" s="12">
        <f t="shared" si="4"/>
        <v>0.60606060606060608</v>
      </c>
      <c r="U68" s="13">
        <f t="shared" si="5"/>
        <v>0.24270948616600774</v>
      </c>
      <c r="V68" s="14">
        <f>COUNTIF($L$2:L68,1)</f>
        <v>40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customHeight="1" x14ac:dyDescent="0.2">
      <c r="A69" s="3">
        <v>67</v>
      </c>
      <c r="B69" s="4">
        <v>43280</v>
      </c>
      <c r="C69" s="3" t="s">
        <v>183</v>
      </c>
      <c r="D69" s="3" t="s">
        <v>53</v>
      </c>
      <c r="E69" s="3">
        <v>2</v>
      </c>
      <c r="F69" s="3" t="s">
        <v>163</v>
      </c>
      <c r="G69" s="3" t="s">
        <v>25</v>
      </c>
      <c r="H69" s="3" t="s">
        <v>27</v>
      </c>
      <c r="I69" s="3" t="s">
        <v>14</v>
      </c>
      <c r="J69" s="15" t="s">
        <v>184</v>
      </c>
      <c r="K69" s="29"/>
      <c r="L69" s="6" t="s">
        <v>17</v>
      </c>
      <c r="M69" s="7">
        <v>1.81</v>
      </c>
      <c r="N69" s="8">
        <v>3</v>
      </c>
      <c r="O69" s="9" t="s">
        <v>23</v>
      </c>
      <c r="P69" s="8">
        <f t="shared" si="0"/>
        <v>129.5</v>
      </c>
      <c r="Q69" s="33">
        <f t="shared" si="1"/>
        <v>2.1584999999999992</v>
      </c>
      <c r="R69" s="10">
        <f t="shared" si="2"/>
        <v>32.861249999999991</v>
      </c>
      <c r="S69" s="11">
        <f t="shared" si="3"/>
        <v>162.36124999999998</v>
      </c>
      <c r="T69" s="12">
        <f t="shared" si="4"/>
        <v>0.61194029850746268</v>
      </c>
      <c r="U69" s="13">
        <f t="shared" si="5"/>
        <v>0.25375482625482615</v>
      </c>
      <c r="V69" s="14">
        <f>COUNTIF($L$2:L69,1)</f>
        <v>41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8" customHeight="1" x14ac:dyDescent="0.2">
      <c r="A70" s="3">
        <v>68</v>
      </c>
      <c r="B70" s="4">
        <v>43280</v>
      </c>
      <c r="C70" s="3" t="s">
        <v>185</v>
      </c>
      <c r="D70" s="3" t="s">
        <v>53</v>
      </c>
      <c r="E70" s="3">
        <v>1</v>
      </c>
      <c r="F70" s="38" t="s">
        <v>186</v>
      </c>
      <c r="G70" s="3" t="s">
        <v>25</v>
      </c>
      <c r="H70" s="3" t="s">
        <v>27</v>
      </c>
      <c r="I70" s="3" t="s">
        <v>14</v>
      </c>
      <c r="J70" s="5" t="s">
        <v>38</v>
      </c>
      <c r="K70" s="29" t="s">
        <v>187</v>
      </c>
      <c r="L70" s="6" t="s">
        <v>16</v>
      </c>
      <c r="M70" s="7">
        <v>1.9</v>
      </c>
      <c r="N70" s="8">
        <v>3</v>
      </c>
      <c r="O70" s="9" t="s">
        <v>23</v>
      </c>
      <c r="P70" s="8">
        <f t="shared" si="0"/>
        <v>132.5</v>
      </c>
      <c r="Q70" s="34">
        <f t="shared" si="1"/>
        <v>-3</v>
      </c>
      <c r="R70" s="10">
        <f t="shared" si="2"/>
        <v>29.861249999999991</v>
      </c>
      <c r="S70" s="11">
        <f t="shared" si="3"/>
        <v>162.36124999999998</v>
      </c>
      <c r="T70" s="12">
        <f t="shared" si="4"/>
        <v>0.6029411764705882</v>
      </c>
      <c r="U70" s="13">
        <f t="shared" si="5"/>
        <v>0.22536792452830176</v>
      </c>
      <c r="V70" s="14">
        <f>COUNTIF($L$2:L70,1)</f>
        <v>41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8" customHeight="1" x14ac:dyDescent="0.2">
      <c r="A71" s="3">
        <v>69</v>
      </c>
      <c r="B71" s="4">
        <v>43280</v>
      </c>
      <c r="C71" s="3" t="s">
        <v>188</v>
      </c>
      <c r="D71" s="3" t="s">
        <v>53</v>
      </c>
      <c r="E71" s="3">
        <v>1</v>
      </c>
      <c r="F71" s="3" t="s">
        <v>189</v>
      </c>
      <c r="G71" s="3" t="s">
        <v>25</v>
      </c>
      <c r="H71" s="3" t="s">
        <v>27</v>
      </c>
      <c r="I71" s="3" t="s">
        <v>14</v>
      </c>
      <c r="J71" s="5" t="s">
        <v>81</v>
      </c>
      <c r="K71" s="29" t="s">
        <v>215</v>
      </c>
      <c r="L71" s="6" t="s">
        <v>16</v>
      </c>
      <c r="M71" s="7">
        <v>1.8</v>
      </c>
      <c r="N71" s="8">
        <v>3</v>
      </c>
      <c r="O71" s="9" t="s">
        <v>23</v>
      </c>
      <c r="P71" s="8">
        <f t="shared" ref="P71:P91" si="6">P70+N71</f>
        <v>135.5</v>
      </c>
      <c r="Q71" s="34">
        <f t="shared" ref="Q71:Q91" si="7">IF(AND(L71="1",O71="ja"),(N71*M71*0.95)-N71,IF(AND(L71="1",O71="nein"),N71*M71-N71,-N71))</f>
        <v>-3</v>
      </c>
      <c r="R71" s="10">
        <f t="shared" ref="R71:R91" si="8">R70+Q71</f>
        <v>26.861249999999991</v>
      </c>
      <c r="S71" s="11">
        <f t="shared" ref="S71:S91" si="9">P71+R71</f>
        <v>162.36124999999998</v>
      </c>
      <c r="T71" s="12">
        <f t="shared" ref="T71:T91" si="10">V71/W71</f>
        <v>0.59420289855072461</v>
      </c>
      <c r="U71" s="13">
        <f t="shared" ref="U71:U91" si="11">((S71-P71)/P71)*100%</f>
        <v>0.19823800738007369</v>
      </c>
      <c r="V71" s="14">
        <f>COUNTIF($L$2:L71,1)</f>
        <v>41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8" customHeight="1" x14ac:dyDescent="0.2">
      <c r="A72" s="3">
        <v>70</v>
      </c>
      <c r="B72" s="4">
        <v>43280</v>
      </c>
      <c r="C72" s="3" t="s">
        <v>190</v>
      </c>
      <c r="D72" s="3" t="s">
        <v>53</v>
      </c>
      <c r="E72" s="3">
        <v>1</v>
      </c>
      <c r="F72" s="3" t="s">
        <v>61</v>
      </c>
      <c r="G72" s="3" t="s">
        <v>25</v>
      </c>
      <c r="H72" s="3" t="s">
        <v>27</v>
      </c>
      <c r="I72" s="3" t="s">
        <v>14</v>
      </c>
      <c r="J72" s="15" t="s">
        <v>191</v>
      </c>
      <c r="K72" s="29"/>
      <c r="L72" s="6" t="s">
        <v>17</v>
      </c>
      <c r="M72" s="7">
        <v>1.8</v>
      </c>
      <c r="N72" s="8">
        <v>3</v>
      </c>
      <c r="O72" s="9" t="s">
        <v>23</v>
      </c>
      <c r="P72" s="8">
        <f t="shared" si="6"/>
        <v>138.5</v>
      </c>
      <c r="Q72" s="33">
        <f t="shared" si="7"/>
        <v>2.13</v>
      </c>
      <c r="R72" s="10">
        <f t="shared" si="8"/>
        <v>28.99124999999999</v>
      </c>
      <c r="S72" s="11">
        <f t="shared" si="9"/>
        <v>167.49124999999998</v>
      </c>
      <c r="T72" s="12">
        <f t="shared" si="10"/>
        <v>0.6</v>
      </c>
      <c r="U72" s="13">
        <f t="shared" si="11"/>
        <v>0.20932310469314064</v>
      </c>
      <c r="V72" s="14">
        <f>COUNTIF($L$2:L72,1)</f>
        <v>42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8" customHeight="1" x14ac:dyDescent="0.2">
      <c r="A73" s="3">
        <v>71</v>
      </c>
      <c r="B73" s="4">
        <v>43280</v>
      </c>
      <c r="C73" s="3" t="s">
        <v>185</v>
      </c>
      <c r="D73" s="3" t="s">
        <v>53</v>
      </c>
      <c r="E73" s="3">
        <v>1</v>
      </c>
      <c r="F73" s="3" t="s">
        <v>51</v>
      </c>
      <c r="G73" s="3" t="s">
        <v>25</v>
      </c>
      <c r="H73" s="3" t="s">
        <v>27</v>
      </c>
      <c r="I73" s="3" t="s">
        <v>14</v>
      </c>
      <c r="J73" s="15" t="s">
        <v>81</v>
      </c>
      <c r="K73" s="29"/>
      <c r="L73" s="6" t="s">
        <v>17</v>
      </c>
      <c r="M73" s="7">
        <v>1.8</v>
      </c>
      <c r="N73" s="8">
        <v>5</v>
      </c>
      <c r="O73" s="9" t="s">
        <v>23</v>
      </c>
      <c r="P73" s="8">
        <f t="shared" si="6"/>
        <v>143.5</v>
      </c>
      <c r="Q73" s="33">
        <f t="shared" si="7"/>
        <v>3.5499999999999989</v>
      </c>
      <c r="R73" s="10">
        <f t="shared" si="8"/>
        <v>32.541249999999991</v>
      </c>
      <c r="S73" s="11">
        <f t="shared" si="9"/>
        <v>176.04124999999999</v>
      </c>
      <c r="T73" s="12">
        <f t="shared" si="10"/>
        <v>0.60563380281690138</v>
      </c>
      <c r="U73" s="13">
        <f t="shared" si="11"/>
        <v>0.22676829268292675</v>
      </c>
      <c r="V73" s="14">
        <f>COUNTIF($L$2:L73,1)</f>
        <v>43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8" customHeight="1" x14ac:dyDescent="0.2">
      <c r="A74" s="3">
        <v>72</v>
      </c>
      <c r="B74" s="4">
        <v>43280</v>
      </c>
      <c r="C74" s="3" t="s">
        <v>192</v>
      </c>
      <c r="D74" s="3" t="s">
        <v>53</v>
      </c>
      <c r="E74" s="3">
        <v>1</v>
      </c>
      <c r="F74" s="3" t="s">
        <v>193</v>
      </c>
      <c r="G74" s="3" t="s">
        <v>25</v>
      </c>
      <c r="H74" s="3" t="s">
        <v>27</v>
      </c>
      <c r="I74" s="3" t="s">
        <v>14</v>
      </c>
      <c r="J74" s="15" t="s">
        <v>45</v>
      </c>
      <c r="K74" s="29"/>
      <c r="L74" s="6" t="s">
        <v>17</v>
      </c>
      <c r="M74" s="7">
        <v>1.95</v>
      </c>
      <c r="N74" s="8">
        <v>5</v>
      </c>
      <c r="O74" s="9" t="s">
        <v>23</v>
      </c>
      <c r="P74" s="8">
        <f t="shared" si="6"/>
        <v>148.5</v>
      </c>
      <c r="Q74" s="33">
        <f t="shared" si="7"/>
        <v>4.2624999999999993</v>
      </c>
      <c r="R74" s="10">
        <f t="shared" si="8"/>
        <v>36.803749999999994</v>
      </c>
      <c r="S74" s="11">
        <f t="shared" si="9"/>
        <v>185.30374999999998</v>
      </c>
      <c r="T74" s="12">
        <f t="shared" si="10"/>
        <v>0.61111111111111116</v>
      </c>
      <c r="U74" s="13">
        <f t="shared" si="11"/>
        <v>0.24783670033670019</v>
      </c>
      <c r="V74" s="14">
        <f>COUNTIF($L$2:L74,1)</f>
        <v>44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8" customHeight="1" x14ac:dyDescent="0.2">
      <c r="A75" s="3">
        <v>73</v>
      </c>
      <c r="B75" s="4">
        <v>43280</v>
      </c>
      <c r="C75" s="3" t="s">
        <v>192</v>
      </c>
      <c r="D75" s="3" t="s">
        <v>53</v>
      </c>
      <c r="E75" s="3">
        <v>1</v>
      </c>
      <c r="F75" s="3" t="s">
        <v>194</v>
      </c>
      <c r="G75" s="3" t="s">
        <v>25</v>
      </c>
      <c r="H75" s="3" t="s">
        <v>27</v>
      </c>
      <c r="I75" s="3" t="s">
        <v>14</v>
      </c>
      <c r="J75" s="15" t="s">
        <v>50</v>
      </c>
      <c r="K75" s="29"/>
      <c r="L75" s="6" t="s">
        <v>17</v>
      </c>
      <c r="M75" s="7">
        <v>2.39</v>
      </c>
      <c r="N75" s="8">
        <v>3</v>
      </c>
      <c r="O75" s="9" t="s">
        <v>15</v>
      </c>
      <c r="P75" s="8">
        <f t="shared" si="6"/>
        <v>151.5</v>
      </c>
      <c r="Q75" s="33">
        <f t="shared" si="7"/>
        <v>4.17</v>
      </c>
      <c r="R75" s="10">
        <f t="shared" si="8"/>
        <v>40.973749999999995</v>
      </c>
      <c r="S75" s="11">
        <f t="shared" si="9"/>
        <v>192.47375</v>
      </c>
      <c r="T75" s="12">
        <f t="shared" si="10"/>
        <v>0.61643835616438358</v>
      </c>
      <c r="U75" s="13">
        <f t="shared" si="11"/>
        <v>0.2704537953795379</v>
      </c>
      <c r="V75" s="14">
        <f>COUNTIF($L$2:L75,1)</f>
        <v>45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8" customHeight="1" x14ac:dyDescent="0.2">
      <c r="A76" s="3">
        <v>74</v>
      </c>
      <c r="B76" s="4">
        <v>43280</v>
      </c>
      <c r="C76" s="3" t="s">
        <v>192</v>
      </c>
      <c r="D76" s="3" t="s">
        <v>53</v>
      </c>
      <c r="E76" s="3">
        <v>1</v>
      </c>
      <c r="F76" s="3" t="s">
        <v>195</v>
      </c>
      <c r="G76" s="3" t="s">
        <v>25</v>
      </c>
      <c r="H76" s="3" t="s">
        <v>27</v>
      </c>
      <c r="I76" s="3" t="s">
        <v>14</v>
      </c>
      <c r="J76" s="15" t="s">
        <v>50</v>
      </c>
      <c r="K76" s="29"/>
      <c r="L76" s="6" t="s">
        <v>17</v>
      </c>
      <c r="M76" s="7">
        <v>3.78</v>
      </c>
      <c r="N76" s="8">
        <v>2</v>
      </c>
      <c r="O76" s="9" t="s">
        <v>15</v>
      </c>
      <c r="P76" s="8">
        <f t="shared" si="6"/>
        <v>153.5</v>
      </c>
      <c r="Q76" s="33">
        <f t="shared" si="7"/>
        <v>5.56</v>
      </c>
      <c r="R76" s="10">
        <f t="shared" si="8"/>
        <v>46.533749999999998</v>
      </c>
      <c r="S76" s="11">
        <f t="shared" si="9"/>
        <v>200.03375</v>
      </c>
      <c r="T76" s="12">
        <f t="shared" si="10"/>
        <v>0.6216216216216216</v>
      </c>
      <c r="U76" s="13">
        <f t="shared" si="11"/>
        <v>0.30315146579804558</v>
      </c>
      <c r="V76" s="14">
        <f>COUNTIF($L$2:L76,1)</f>
        <v>46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8" customHeight="1" x14ac:dyDescent="0.2">
      <c r="A77" s="3">
        <v>75</v>
      </c>
      <c r="B77" s="4">
        <v>43280</v>
      </c>
      <c r="C77" s="3" t="s">
        <v>192</v>
      </c>
      <c r="D77" s="3" t="s">
        <v>53</v>
      </c>
      <c r="E77" s="3">
        <v>1</v>
      </c>
      <c r="F77" s="3" t="s">
        <v>196</v>
      </c>
      <c r="G77" s="3" t="s">
        <v>25</v>
      </c>
      <c r="H77" s="3" t="s">
        <v>27</v>
      </c>
      <c r="I77" s="3" t="s">
        <v>14</v>
      </c>
      <c r="J77" s="15" t="s">
        <v>50</v>
      </c>
      <c r="K77" s="29"/>
      <c r="L77" s="6" t="s">
        <v>17</v>
      </c>
      <c r="M77" s="7">
        <v>7</v>
      </c>
      <c r="N77" s="8">
        <v>1</v>
      </c>
      <c r="O77" s="9" t="s">
        <v>15</v>
      </c>
      <c r="P77" s="8">
        <f t="shared" si="6"/>
        <v>154.5</v>
      </c>
      <c r="Q77" s="33">
        <f t="shared" si="7"/>
        <v>6</v>
      </c>
      <c r="R77" s="10">
        <f t="shared" si="8"/>
        <v>52.533749999999998</v>
      </c>
      <c r="S77" s="11">
        <f t="shared" si="9"/>
        <v>207.03375</v>
      </c>
      <c r="T77" s="12">
        <f t="shared" si="10"/>
        <v>0.62666666666666671</v>
      </c>
      <c r="U77" s="13">
        <f t="shared" si="11"/>
        <v>0.34002427184466016</v>
      </c>
      <c r="V77" s="14">
        <f>COUNTIF($L$2:L77,1)</f>
        <v>47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8" customHeight="1" x14ac:dyDescent="0.2">
      <c r="A78" s="3">
        <v>76</v>
      </c>
      <c r="B78" s="4">
        <v>43280</v>
      </c>
      <c r="C78" s="3" t="s">
        <v>197</v>
      </c>
      <c r="D78" s="3" t="s">
        <v>53</v>
      </c>
      <c r="E78" s="3">
        <v>1</v>
      </c>
      <c r="F78" s="3" t="s">
        <v>198</v>
      </c>
      <c r="G78" s="3" t="s">
        <v>25</v>
      </c>
      <c r="H78" s="3" t="s">
        <v>27</v>
      </c>
      <c r="I78" s="3" t="s">
        <v>28</v>
      </c>
      <c r="J78" s="15" t="s">
        <v>58</v>
      </c>
      <c r="K78" s="29"/>
      <c r="L78" s="6" t="s">
        <v>17</v>
      </c>
      <c r="M78" s="7">
        <v>2.0249999999999999</v>
      </c>
      <c r="N78" s="8">
        <v>2</v>
      </c>
      <c r="O78" s="9" t="s">
        <v>23</v>
      </c>
      <c r="P78" s="8">
        <f t="shared" si="6"/>
        <v>156.5</v>
      </c>
      <c r="Q78" s="33">
        <f t="shared" si="7"/>
        <v>1.8474999999999997</v>
      </c>
      <c r="R78" s="10">
        <f t="shared" si="8"/>
        <v>54.381249999999994</v>
      </c>
      <c r="S78" s="11">
        <f t="shared" si="9"/>
        <v>210.88124999999999</v>
      </c>
      <c r="T78" s="12">
        <f t="shared" si="10"/>
        <v>0.63157894736842102</v>
      </c>
      <c r="U78" s="13">
        <f t="shared" si="11"/>
        <v>0.3474840255591054</v>
      </c>
      <c r="V78" s="14">
        <f>COUNTIF($L$2:L78,1)</f>
        <v>48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8" customHeight="1" x14ac:dyDescent="0.2">
      <c r="A79" s="3">
        <v>77</v>
      </c>
      <c r="B79" s="4">
        <v>43280</v>
      </c>
      <c r="C79" s="3" t="s">
        <v>192</v>
      </c>
      <c r="D79" s="3" t="s">
        <v>53</v>
      </c>
      <c r="E79" s="3">
        <v>1</v>
      </c>
      <c r="F79" s="3" t="s">
        <v>199</v>
      </c>
      <c r="G79" s="3" t="s">
        <v>25</v>
      </c>
      <c r="H79" s="3" t="s">
        <v>27</v>
      </c>
      <c r="I79" s="3" t="s">
        <v>28</v>
      </c>
      <c r="J79" s="15" t="s">
        <v>50</v>
      </c>
      <c r="K79" s="29"/>
      <c r="L79" s="6" t="s">
        <v>17</v>
      </c>
      <c r="M79" s="7">
        <v>1.95</v>
      </c>
      <c r="N79" s="8">
        <v>2</v>
      </c>
      <c r="O79" s="9" t="s">
        <v>23</v>
      </c>
      <c r="P79" s="8">
        <f t="shared" si="6"/>
        <v>158.5</v>
      </c>
      <c r="Q79" s="33">
        <f t="shared" si="7"/>
        <v>1.7049999999999996</v>
      </c>
      <c r="R79" s="10">
        <f t="shared" si="8"/>
        <v>56.086249999999993</v>
      </c>
      <c r="S79" s="11">
        <f t="shared" si="9"/>
        <v>214.58625000000001</v>
      </c>
      <c r="T79" s="12">
        <f t="shared" si="10"/>
        <v>0.63636363636363635</v>
      </c>
      <c r="U79" s="13">
        <f t="shared" si="11"/>
        <v>0.35385646687697164</v>
      </c>
      <c r="V79" s="14">
        <f>COUNTIF($L$2:L79,1)</f>
        <v>49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8" customHeight="1" x14ac:dyDescent="0.2">
      <c r="A80" s="3">
        <v>78</v>
      </c>
      <c r="B80" s="4">
        <v>43280</v>
      </c>
      <c r="C80" s="3" t="s">
        <v>192</v>
      </c>
      <c r="D80" s="3" t="s">
        <v>53</v>
      </c>
      <c r="E80" s="3">
        <v>1</v>
      </c>
      <c r="F80" s="3" t="s">
        <v>200</v>
      </c>
      <c r="G80" s="3" t="s">
        <v>25</v>
      </c>
      <c r="H80" s="3" t="s">
        <v>27</v>
      </c>
      <c r="I80" s="3" t="s">
        <v>28</v>
      </c>
      <c r="J80" s="5" t="s">
        <v>50</v>
      </c>
      <c r="K80" s="29"/>
      <c r="L80" s="6" t="s">
        <v>16</v>
      </c>
      <c r="M80" s="7">
        <v>2.1</v>
      </c>
      <c r="N80" s="8">
        <v>1</v>
      </c>
      <c r="O80" s="9" t="s">
        <v>23</v>
      </c>
      <c r="P80" s="8">
        <f t="shared" si="6"/>
        <v>159.5</v>
      </c>
      <c r="Q80" s="34">
        <f t="shared" si="7"/>
        <v>-1</v>
      </c>
      <c r="R80" s="10">
        <f t="shared" si="8"/>
        <v>55.086249999999993</v>
      </c>
      <c r="S80" s="11">
        <f t="shared" si="9"/>
        <v>214.58625000000001</v>
      </c>
      <c r="T80" s="12">
        <f t="shared" si="10"/>
        <v>0.62820512820512819</v>
      </c>
      <c r="U80" s="13">
        <f t="shared" si="11"/>
        <v>0.34536833855799376</v>
      </c>
      <c r="V80" s="14">
        <f>COUNTIF($L$2:L80,1)</f>
        <v>49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8" customHeight="1" x14ac:dyDescent="0.2">
      <c r="A81" s="3">
        <v>79</v>
      </c>
      <c r="B81" s="4">
        <v>43280</v>
      </c>
      <c r="C81" s="3" t="s">
        <v>190</v>
      </c>
      <c r="D81" s="3" t="s">
        <v>53</v>
      </c>
      <c r="E81" s="3">
        <v>1</v>
      </c>
      <c r="F81" s="3" t="s">
        <v>201</v>
      </c>
      <c r="G81" s="3" t="s">
        <v>25</v>
      </c>
      <c r="H81" s="3" t="s">
        <v>27</v>
      </c>
      <c r="I81" s="3" t="s">
        <v>28</v>
      </c>
      <c r="J81" s="35" t="s">
        <v>202</v>
      </c>
      <c r="K81" s="29"/>
      <c r="L81" s="6" t="s">
        <v>17</v>
      </c>
      <c r="M81" s="7">
        <v>1</v>
      </c>
      <c r="N81" s="8">
        <v>3</v>
      </c>
      <c r="O81" s="9" t="s">
        <v>23</v>
      </c>
      <c r="P81" s="8">
        <f t="shared" si="6"/>
        <v>162.5</v>
      </c>
      <c r="Q81" s="37">
        <f t="shared" si="7"/>
        <v>-0.15000000000000036</v>
      </c>
      <c r="R81" s="10">
        <f t="shared" si="8"/>
        <v>54.936249999999994</v>
      </c>
      <c r="S81" s="11">
        <f t="shared" si="9"/>
        <v>217.43625</v>
      </c>
      <c r="T81" s="12">
        <f t="shared" si="10"/>
        <v>0.63291139240506333</v>
      </c>
      <c r="U81" s="13">
        <f t="shared" si="11"/>
        <v>0.33806923076923079</v>
      </c>
      <c r="V81" s="14">
        <f>COUNTIF($L$2:L81,1)</f>
        <v>50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8" customHeight="1" x14ac:dyDescent="0.2">
      <c r="A82" s="3">
        <v>80</v>
      </c>
      <c r="B82" s="4">
        <v>43280</v>
      </c>
      <c r="C82" s="3" t="s">
        <v>197</v>
      </c>
      <c r="D82" s="3" t="s">
        <v>53</v>
      </c>
      <c r="E82" s="3">
        <v>1</v>
      </c>
      <c r="F82" s="3" t="s">
        <v>168</v>
      </c>
      <c r="G82" s="3" t="s">
        <v>25</v>
      </c>
      <c r="H82" s="3" t="s">
        <v>27</v>
      </c>
      <c r="I82" s="3" t="s">
        <v>28</v>
      </c>
      <c r="J82" s="5" t="s">
        <v>57</v>
      </c>
      <c r="K82" s="29"/>
      <c r="L82" s="6" t="s">
        <v>16</v>
      </c>
      <c r="M82" s="7">
        <v>1.9</v>
      </c>
      <c r="N82" s="8">
        <v>2</v>
      </c>
      <c r="O82" s="9" t="s">
        <v>23</v>
      </c>
      <c r="P82" s="8">
        <f t="shared" si="6"/>
        <v>164.5</v>
      </c>
      <c r="Q82" s="34">
        <f t="shared" si="7"/>
        <v>-2</v>
      </c>
      <c r="R82" s="10">
        <f t="shared" si="8"/>
        <v>52.936249999999994</v>
      </c>
      <c r="S82" s="11">
        <f t="shared" si="9"/>
        <v>217.43625</v>
      </c>
      <c r="T82" s="12">
        <f t="shared" si="10"/>
        <v>0.625</v>
      </c>
      <c r="U82" s="13">
        <f t="shared" si="11"/>
        <v>0.32180091185410337</v>
      </c>
      <c r="V82" s="14">
        <f>COUNTIF($L$2:L82,1)</f>
        <v>50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8" customHeight="1" x14ac:dyDescent="0.2">
      <c r="A83" s="3">
        <v>81</v>
      </c>
      <c r="B83" s="4">
        <v>43281</v>
      </c>
      <c r="C83" s="3" t="s">
        <v>203</v>
      </c>
      <c r="D83" s="3" t="s">
        <v>53</v>
      </c>
      <c r="E83" s="3">
        <v>1</v>
      </c>
      <c r="F83" s="3" t="s">
        <v>54</v>
      </c>
      <c r="G83" s="3" t="s">
        <v>25</v>
      </c>
      <c r="H83" s="3" t="s">
        <v>27</v>
      </c>
      <c r="I83" s="3" t="s">
        <v>28</v>
      </c>
      <c r="J83" s="5" t="s">
        <v>204</v>
      </c>
      <c r="K83" s="29" t="s">
        <v>215</v>
      </c>
      <c r="L83" s="6" t="s">
        <v>16</v>
      </c>
      <c r="M83" s="7">
        <v>2.1</v>
      </c>
      <c r="N83" s="8">
        <v>1</v>
      </c>
      <c r="O83" s="9" t="s">
        <v>23</v>
      </c>
      <c r="P83" s="8">
        <f t="shared" si="6"/>
        <v>165.5</v>
      </c>
      <c r="Q83" s="34">
        <f t="shared" si="7"/>
        <v>-1</v>
      </c>
      <c r="R83" s="10">
        <f t="shared" si="8"/>
        <v>51.936249999999994</v>
      </c>
      <c r="S83" s="11">
        <f t="shared" si="9"/>
        <v>217.43625</v>
      </c>
      <c r="T83" s="12">
        <f t="shared" si="10"/>
        <v>0.61728395061728392</v>
      </c>
      <c r="U83" s="13">
        <f t="shared" si="11"/>
        <v>0.31381419939577038</v>
      </c>
      <c r="V83" s="14">
        <f>COUNTIF($L$2:L83,1)</f>
        <v>50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8" customHeight="1" x14ac:dyDescent="0.2">
      <c r="A84" s="3">
        <v>82</v>
      </c>
      <c r="B84" s="4">
        <v>43281</v>
      </c>
      <c r="C84" s="3" t="s">
        <v>205</v>
      </c>
      <c r="D84" s="3" t="s">
        <v>53</v>
      </c>
      <c r="E84" s="3">
        <v>1</v>
      </c>
      <c r="F84" s="3" t="s">
        <v>206</v>
      </c>
      <c r="G84" s="3" t="s">
        <v>25</v>
      </c>
      <c r="H84" s="3" t="s">
        <v>27</v>
      </c>
      <c r="I84" s="3" t="s">
        <v>28</v>
      </c>
      <c r="J84" s="15" t="s">
        <v>207</v>
      </c>
      <c r="K84" s="29"/>
      <c r="L84" s="6" t="s">
        <v>17</v>
      </c>
      <c r="M84" s="7">
        <v>1.95</v>
      </c>
      <c r="N84" s="8">
        <v>2</v>
      </c>
      <c r="O84" s="9" t="s">
        <v>23</v>
      </c>
      <c r="P84" s="8">
        <f t="shared" si="6"/>
        <v>167.5</v>
      </c>
      <c r="Q84" s="33">
        <f t="shared" si="7"/>
        <v>1.7049999999999996</v>
      </c>
      <c r="R84" s="10">
        <f t="shared" si="8"/>
        <v>53.641249999999992</v>
      </c>
      <c r="S84" s="11">
        <f t="shared" si="9"/>
        <v>221.14124999999999</v>
      </c>
      <c r="T84" s="12">
        <f t="shared" si="10"/>
        <v>0.62195121951219512</v>
      </c>
      <c r="U84" s="13">
        <f t="shared" si="11"/>
        <v>0.32024626865671635</v>
      </c>
      <c r="V84" s="14">
        <f>COUNTIF($L$2:L84,1)</f>
        <v>51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8" customHeight="1" x14ac:dyDescent="0.2">
      <c r="A85" s="3">
        <v>83</v>
      </c>
      <c r="B85" s="4">
        <v>43281</v>
      </c>
      <c r="C85" s="3" t="s">
        <v>208</v>
      </c>
      <c r="D85" s="3" t="s">
        <v>53</v>
      </c>
      <c r="E85" s="3">
        <v>1</v>
      </c>
      <c r="F85" s="3" t="s">
        <v>209</v>
      </c>
      <c r="G85" s="3" t="s">
        <v>25</v>
      </c>
      <c r="H85" s="3" t="s">
        <v>27</v>
      </c>
      <c r="I85" s="3" t="s">
        <v>14</v>
      </c>
      <c r="J85" s="5" t="s">
        <v>43</v>
      </c>
      <c r="K85" s="29"/>
      <c r="L85" s="6" t="s">
        <v>16</v>
      </c>
      <c r="M85" s="7">
        <v>1.8</v>
      </c>
      <c r="N85" s="8">
        <v>5</v>
      </c>
      <c r="O85" s="9" t="s">
        <v>23</v>
      </c>
      <c r="P85" s="8">
        <f t="shared" si="6"/>
        <v>172.5</v>
      </c>
      <c r="Q85" s="34">
        <f t="shared" si="7"/>
        <v>-5</v>
      </c>
      <c r="R85" s="10">
        <f t="shared" si="8"/>
        <v>48.641249999999992</v>
      </c>
      <c r="S85" s="11">
        <f t="shared" si="9"/>
        <v>221.14124999999999</v>
      </c>
      <c r="T85" s="12">
        <f t="shared" si="10"/>
        <v>0.61445783132530118</v>
      </c>
      <c r="U85" s="13">
        <f t="shared" si="11"/>
        <v>0.28197826086956512</v>
      </c>
      <c r="V85" s="14">
        <f>COUNTIF($L$2:L85,1)</f>
        <v>51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8" customHeight="1" x14ac:dyDescent="0.2">
      <c r="A86" s="3">
        <v>84</v>
      </c>
      <c r="B86" s="4">
        <v>43281</v>
      </c>
      <c r="C86" s="3" t="s">
        <v>210</v>
      </c>
      <c r="D86" s="3" t="s">
        <v>53</v>
      </c>
      <c r="E86" s="3">
        <v>1</v>
      </c>
      <c r="F86" s="3" t="s">
        <v>67</v>
      </c>
      <c r="G86" s="3" t="s">
        <v>25</v>
      </c>
      <c r="H86" s="3" t="s">
        <v>27</v>
      </c>
      <c r="I86" s="3" t="s">
        <v>14</v>
      </c>
      <c r="J86" s="15" t="s">
        <v>48</v>
      </c>
      <c r="K86" s="29"/>
      <c r="L86" s="6" t="s">
        <v>17</v>
      </c>
      <c r="M86" s="7">
        <v>1.38</v>
      </c>
      <c r="N86" s="8">
        <v>3</v>
      </c>
      <c r="O86" s="9" t="s">
        <v>23</v>
      </c>
      <c r="P86" s="8">
        <f t="shared" si="6"/>
        <v>175.5</v>
      </c>
      <c r="Q86" s="33">
        <f t="shared" si="7"/>
        <v>0.93299999999999939</v>
      </c>
      <c r="R86" s="10">
        <f t="shared" si="8"/>
        <v>49.574249999999992</v>
      </c>
      <c r="S86" s="11">
        <f t="shared" si="9"/>
        <v>225.07425000000001</v>
      </c>
      <c r="T86" s="12">
        <f t="shared" si="10"/>
        <v>0.61904761904761907</v>
      </c>
      <c r="U86" s="13">
        <f t="shared" si="11"/>
        <v>0.28247435897435902</v>
      </c>
      <c r="V86" s="14">
        <f>COUNTIF($L$2:L86,1)</f>
        <v>52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8" customHeight="1" x14ac:dyDescent="0.2">
      <c r="A87" s="3">
        <v>85</v>
      </c>
      <c r="B87" s="4">
        <v>43281</v>
      </c>
      <c r="C87" s="3" t="s">
        <v>211</v>
      </c>
      <c r="D87" s="3" t="s">
        <v>53</v>
      </c>
      <c r="E87" s="3">
        <v>1</v>
      </c>
      <c r="F87" s="3" t="s">
        <v>44</v>
      </c>
      <c r="G87" s="3" t="s">
        <v>25</v>
      </c>
      <c r="H87" s="3" t="s">
        <v>27</v>
      </c>
      <c r="I87" s="3" t="s">
        <v>14</v>
      </c>
      <c r="J87" s="5" t="s">
        <v>43</v>
      </c>
      <c r="K87" s="29"/>
      <c r="L87" s="6" t="s">
        <v>16</v>
      </c>
      <c r="M87" s="7">
        <v>1.9</v>
      </c>
      <c r="N87" s="8">
        <v>4</v>
      </c>
      <c r="O87" s="9" t="s">
        <v>23</v>
      </c>
      <c r="P87" s="8">
        <f t="shared" si="6"/>
        <v>179.5</v>
      </c>
      <c r="Q87" s="34">
        <f t="shared" si="7"/>
        <v>-4</v>
      </c>
      <c r="R87" s="10">
        <f t="shared" si="8"/>
        <v>45.574249999999992</v>
      </c>
      <c r="S87" s="11">
        <f t="shared" si="9"/>
        <v>225.07425000000001</v>
      </c>
      <c r="T87" s="12">
        <f t="shared" si="10"/>
        <v>0.61176470588235299</v>
      </c>
      <c r="U87" s="13">
        <f t="shared" si="11"/>
        <v>0.25389554317548751</v>
      </c>
      <c r="V87" s="14">
        <f>COUNTIF($L$2:L87,1)</f>
        <v>52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8" customHeight="1" x14ac:dyDescent="0.2">
      <c r="A88" s="3">
        <v>86</v>
      </c>
      <c r="B88" s="4">
        <v>43281</v>
      </c>
      <c r="C88" s="3" t="s">
        <v>212</v>
      </c>
      <c r="D88" s="3" t="s">
        <v>53</v>
      </c>
      <c r="E88" s="3">
        <v>1</v>
      </c>
      <c r="F88" s="3" t="s">
        <v>77</v>
      </c>
      <c r="G88" s="3" t="s">
        <v>25</v>
      </c>
      <c r="H88" s="3" t="s">
        <v>27</v>
      </c>
      <c r="I88" s="3" t="s">
        <v>14</v>
      </c>
      <c r="J88" s="15" t="s">
        <v>78</v>
      </c>
      <c r="K88" s="29"/>
      <c r="L88" s="6" t="s">
        <v>17</v>
      </c>
      <c r="M88" s="7">
        <v>1.8</v>
      </c>
      <c r="N88" s="8">
        <v>4</v>
      </c>
      <c r="O88" s="9" t="s">
        <v>23</v>
      </c>
      <c r="P88" s="8">
        <f t="shared" si="6"/>
        <v>183.5</v>
      </c>
      <c r="Q88" s="33">
        <f t="shared" si="7"/>
        <v>2.84</v>
      </c>
      <c r="R88" s="10">
        <f t="shared" si="8"/>
        <v>48.414249999999996</v>
      </c>
      <c r="S88" s="11">
        <f t="shared" si="9"/>
        <v>231.91424999999998</v>
      </c>
      <c r="T88" s="12">
        <f t="shared" si="10"/>
        <v>0.61627906976744184</v>
      </c>
      <c r="U88" s="13">
        <f t="shared" si="11"/>
        <v>0.26383787465940045</v>
      </c>
      <c r="V88" s="14">
        <f>COUNTIF($L$2:L88,1)</f>
        <v>53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8" customHeight="1" x14ac:dyDescent="0.2">
      <c r="A89" s="3">
        <v>87</v>
      </c>
      <c r="B89" s="4">
        <v>43281</v>
      </c>
      <c r="C89" s="3" t="s">
        <v>212</v>
      </c>
      <c r="D89" s="3" t="s">
        <v>53</v>
      </c>
      <c r="E89" s="3">
        <v>1</v>
      </c>
      <c r="F89" s="3" t="s">
        <v>194</v>
      </c>
      <c r="G89" s="3" t="s">
        <v>25</v>
      </c>
      <c r="H89" s="3" t="s">
        <v>100</v>
      </c>
      <c r="I89" s="3" t="s">
        <v>14</v>
      </c>
      <c r="J89" s="5" t="s">
        <v>78</v>
      </c>
      <c r="K89" s="29"/>
      <c r="L89" s="6" t="s">
        <v>16</v>
      </c>
      <c r="M89" s="7">
        <v>5</v>
      </c>
      <c r="N89" s="8">
        <v>1</v>
      </c>
      <c r="O89" s="9" t="s">
        <v>23</v>
      </c>
      <c r="P89" s="8">
        <f t="shared" si="6"/>
        <v>184.5</v>
      </c>
      <c r="Q89" s="34">
        <f t="shared" si="7"/>
        <v>-1</v>
      </c>
      <c r="R89" s="10">
        <f t="shared" si="8"/>
        <v>47.414249999999996</v>
      </c>
      <c r="S89" s="11">
        <f t="shared" si="9"/>
        <v>231.91424999999998</v>
      </c>
      <c r="T89" s="12">
        <f t="shared" si="10"/>
        <v>0.60919540229885061</v>
      </c>
      <c r="U89" s="13">
        <f t="shared" si="11"/>
        <v>0.25698780487804868</v>
      </c>
      <c r="V89" s="14">
        <f>COUNTIF($L$2:L89,1)</f>
        <v>53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8" customHeight="1" x14ac:dyDescent="0.2">
      <c r="A90" s="3">
        <v>88</v>
      </c>
      <c r="B90" s="4">
        <v>43281</v>
      </c>
      <c r="C90" s="3" t="s">
        <v>212</v>
      </c>
      <c r="D90" s="3" t="s">
        <v>53</v>
      </c>
      <c r="E90" s="3">
        <v>1</v>
      </c>
      <c r="F90" s="3" t="s">
        <v>196</v>
      </c>
      <c r="G90" s="3" t="s">
        <v>25</v>
      </c>
      <c r="H90" s="3" t="s">
        <v>100</v>
      </c>
      <c r="I90" s="3" t="s">
        <v>14</v>
      </c>
      <c r="J90" s="5" t="s">
        <v>78</v>
      </c>
      <c r="K90" s="29"/>
      <c r="L90" s="6" t="s">
        <v>16</v>
      </c>
      <c r="M90" s="7">
        <v>15</v>
      </c>
      <c r="N90" s="8">
        <v>0.5</v>
      </c>
      <c r="O90" s="9" t="s">
        <v>23</v>
      </c>
      <c r="P90" s="8">
        <f t="shared" si="6"/>
        <v>185</v>
      </c>
      <c r="Q90" s="34">
        <f t="shared" si="7"/>
        <v>-0.5</v>
      </c>
      <c r="R90" s="10">
        <f t="shared" si="8"/>
        <v>46.914249999999996</v>
      </c>
      <c r="S90" s="11">
        <f t="shared" si="9"/>
        <v>231.91424999999998</v>
      </c>
      <c r="T90" s="12">
        <f t="shared" si="10"/>
        <v>0.60227272727272729</v>
      </c>
      <c r="U90" s="13">
        <f t="shared" si="11"/>
        <v>0.25359054054054042</v>
      </c>
      <c r="V90" s="14">
        <f>COUNTIF($L$2:L90,1)</f>
        <v>53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8" customHeight="1" x14ac:dyDescent="0.2">
      <c r="A91" s="3">
        <v>89</v>
      </c>
      <c r="B91" s="4">
        <v>43281</v>
      </c>
      <c r="C91" s="3" t="s">
        <v>213</v>
      </c>
      <c r="D91" s="3" t="s">
        <v>53</v>
      </c>
      <c r="E91" s="3">
        <v>1</v>
      </c>
      <c r="F91" s="3" t="s">
        <v>196</v>
      </c>
      <c r="G91" s="3" t="s">
        <v>25</v>
      </c>
      <c r="H91" s="3" t="s">
        <v>29</v>
      </c>
      <c r="I91" s="3" t="s">
        <v>28</v>
      </c>
      <c r="J91" s="5" t="s">
        <v>214</v>
      </c>
      <c r="K91" s="29"/>
      <c r="L91" s="6" t="s">
        <v>16</v>
      </c>
      <c r="M91" s="7">
        <v>1.9</v>
      </c>
      <c r="N91" s="8">
        <v>3</v>
      </c>
      <c r="O91" s="9" t="s">
        <v>23</v>
      </c>
      <c r="P91" s="8">
        <f t="shared" si="6"/>
        <v>188</v>
      </c>
      <c r="Q91" s="34">
        <f t="shared" si="7"/>
        <v>-3</v>
      </c>
      <c r="R91" s="30">
        <f t="shared" si="8"/>
        <v>43.914249999999996</v>
      </c>
      <c r="S91" s="31">
        <f t="shared" si="9"/>
        <v>231.91424999999998</v>
      </c>
      <c r="T91" s="32">
        <f t="shared" si="10"/>
        <v>0.5955056179775281</v>
      </c>
      <c r="U91" s="13">
        <f t="shared" si="11"/>
        <v>0.23358643617021266</v>
      </c>
      <c r="V91" s="14">
        <f>COUNTIF($L$2:L91,1)</f>
        <v>53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</sheetData>
  <sheetProtection selectLockedCells="1" selectUnlockedCells="1"/>
  <autoFilter ref="A1:IK9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2018-07-01T00:09:23Z</dcterms:modified>
</cp:coreProperties>
</file>