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bookViews>
    <workbookView xWindow="0" yWindow="0" windowWidth="16380" windowHeight="8190" tabRatio="282"/>
  </bookViews>
  <sheets>
    <sheet name="Juni" sheetId="1" r:id="rId1"/>
  </sheets>
  <definedNames>
    <definedName name="__Anonymous_Sheet_DB__1">Juni!#REF!</definedName>
    <definedName name="__xlnm._FilterDatabase" localSheetId="0">Juni!#REF!</definedName>
    <definedName name="__xlnm._FilterDatabase_1">Juni!#REF!</definedName>
    <definedName name="_xlnm._FilterDatabase" localSheetId="0" hidden="1">Juni!$A$1:$IJ$70</definedName>
    <definedName name="Excel_BuiltIn__FilterDatabase" localSheetId="0">Juni!#REF!</definedName>
    <definedName name="Excel_BuiltIn__FilterDatabase_1">Juni!#REF!</definedName>
  </definedNames>
  <calcPr calcId="171027"/>
</workbook>
</file>

<file path=xl/calcChain.xml><?xml version="1.0" encoding="utf-8"?>
<calcChain xmlns="http://schemas.openxmlformats.org/spreadsheetml/2006/main">
  <c r="U70" i="1" l="1"/>
  <c r="S70" i="1" s="1"/>
  <c r="P70" i="1"/>
  <c r="U69" i="1"/>
  <c r="S69" i="1" s="1"/>
  <c r="P69" i="1"/>
  <c r="U68" i="1"/>
  <c r="S68" i="1" s="1"/>
  <c r="P68" i="1"/>
  <c r="U67" i="1"/>
  <c r="S67" i="1" s="1"/>
  <c r="P67" i="1"/>
  <c r="U66" i="1"/>
  <c r="S66" i="1" s="1"/>
  <c r="P66" i="1"/>
  <c r="U65" i="1"/>
  <c r="S65" i="1" s="1"/>
  <c r="P65" i="1"/>
  <c r="U64" i="1"/>
  <c r="S64" i="1" s="1"/>
  <c r="P64" i="1"/>
  <c r="U63" i="1"/>
  <c r="S63" i="1" s="1"/>
  <c r="P63" i="1"/>
  <c r="U62" i="1"/>
  <c r="S62" i="1" s="1"/>
  <c r="P62" i="1"/>
  <c r="U61" i="1"/>
  <c r="S61" i="1" s="1"/>
  <c r="P61" i="1"/>
  <c r="U60" i="1"/>
  <c r="S60" i="1" s="1"/>
  <c r="P60" i="1"/>
  <c r="U59" i="1"/>
  <c r="S59" i="1" s="1"/>
  <c r="P59" i="1"/>
  <c r="U58" i="1"/>
  <c r="S58" i="1" s="1"/>
  <c r="P58" i="1"/>
  <c r="U57" i="1"/>
  <c r="S57" i="1" s="1"/>
  <c r="P57" i="1"/>
  <c r="U56" i="1"/>
  <c r="S56" i="1" s="1"/>
  <c r="P56" i="1"/>
  <c r="U55" i="1"/>
  <c r="S55" i="1" s="1"/>
  <c r="P55" i="1"/>
  <c r="U54" i="1"/>
  <c r="S54" i="1" s="1"/>
  <c r="P54" i="1"/>
  <c r="U53" i="1"/>
  <c r="S53" i="1" s="1"/>
  <c r="P53" i="1"/>
  <c r="U52" i="1"/>
  <c r="S52" i="1" s="1"/>
  <c r="P52" i="1"/>
  <c r="U51" i="1"/>
  <c r="S51" i="1" s="1"/>
  <c r="P51" i="1"/>
  <c r="U50" i="1"/>
  <c r="S50" i="1" s="1"/>
  <c r="P50" i="1"/>
  <c r="U49" i="1"/>
  <c r="S49" i="1" s="1"/>
  <c r="P49" i="1"/>
  <c r="U48" i="1"/>
  <c r="S48" i="1" s="1"/>
  <c r="P48" i="1"/>
  <c r="U47" i="1"/>
  <c r="S47" i="1" s="1"/>
  <c r="P47" i="1"/>
  <c r="U46" i="1"/>
  <c r="S46" i="1" s="1"/>
  <c r="P46" i="1"/>
  <c r="U45" i="1"/>
  <c r="S45" i="1" s="1"/>
  <c r="P45" i="1"/>
  <c r="U44" i="1"/>
  <c r="S44" i="1" s="1"/>
  <c r="P44" i="1"/>
  <c r="U43" i="1"/>
  <c r="S43" i="1" s="1"/>
  <c r="P43" i="1"/>
  <c r="U42" i="1"/>
  <c r="S42" i="1" s="1"/>
  <c r="P42" i="1"/>
  <c r="U41" i="1"/>
  <c r="S41" i="1" s="1"/>
  <c r="P41" i="1"/>
  <c r="U40" i="1"/>
  <c r="S40" i="1" s="1"/>
  <c r="P40" i="1"/>
  <c r="U39" i="1"/>
  <c r="S39" i="1" s="1"/>
  <c r="P39" i="1"/>
  <c r="U38" i="1"/>
  <c r="S38" i="1" s="1"/>
  <c r="P38" i="1"/>
  <c r="U37" i="1"/>
  <c r="S37" i="1" s="1"/>
  <c r="P37" i="1"/>
  <c r="U36" i="1"/>
  <c r="S36" i="1" s="1"/>
  <c r="P36" i="1"/>
  <c r="U35" i="1"/>
  <c r="S35" i="1" s="1"/>
  <c r="P35" i="1"/>
  <c r="U34" i="1"/>
  <c r="S34" i="1" s="1"/>
  <c r="P34" i="1"/>
  <c r="U33" i="1"/>
  <c r="S33" i="1" s="1"/>
  <c r="P33" i="1"/>
  <c r="U32" i="1"/>
  <c r="S32" i="1" s="1"/>
  <c r="P32" i="1"/>
  <c r="U31" i="1"/>
  <c r="S31" i="1" s="1"/>
  <c r="P31" i="1"/>
  <c r="U30" i="1"/>
  <c r="S30" i="1" s="1"/>
  <c r="P30" i="1"/>
  <c r="U29" i="1"/>
  <c r="S29" i="1" s="1"/>
  <c r="P29" i="1"/>
  <c r="U28" i="1"/>
  <c r="S28" i="1" s="1"/>
  <c r="P28" i="1"/>
  <c r="U27" i="1"/>
  <c r="S27" i="1" s="1"/>
  <c r="P27" i="1"/>
  <c r="U26" i="1"/>
  <c r="S26" i="1" s="1"/>
  <c r="P26" i="1"/>
  <c r="U25" i="1"/>
  <c r="S25" i="1" s="1"/>
  <c r="P25" i="1"/>
  <c r="U24" i="1"/>
  <c r="S24" i="1" s="1"/>
  <c r="P24" i="1"/>
  <c r="U23" i="1"/>
  <c r="S23" i="1"/>
  <c r="P23" i="1"/>
  <c r="U22" i="1"/>
  <c r="S22" i="1" s="1"/>
  <c r="P22" i="1"/>
  <c r="U21" i="1"/>
  <c r="S21" i="1" s="1"/>
  <c r="P21" i="1"/>
  <c r="U20" i="1"/>
  <c r="S20" i="1" s="1"/>
  <c r="P20" i="1"/>
  <c r="U19" i="1"/>
  <c r="S19" i="1" s="1"/>
  <c r="P19" i="1"/>
  <c r="U18" i="1"/>
  <c r="S18" i="1" s="1"/>
  <c r="P18" i="1"/>
  <c r="U17" i="1"/>
  <c r="S17" i="1" s="1"/>
  <c r="P17" i="1"/>
  <c r="U16" i="1"/>
  <c r="S16" i="1" s="1"/>
  <c r="P16" i="1"/>
  <c r="U15" i="1"/>
  <c r="S15" i="1" s="1"/>
  <c r="P15" i="1"/>
  <c r="U14" i="1"/>
  <c r="S14" i="1" s="1"/>
  <c r="P14" i="1"/>
  <c r="U13" i="1"/>
  <c r="S13" i="1" s="1"/>
  <c r="P13" i="1"/>
  <c r="U12" i="1"/>
  <c r="S12" i="1" s="1"/>
  <c r="P12" i="1"/>
  <c r="U11" i="1"/>
  <c r="S11" i="1" s="1"/>
  <c r="P11" i="1"/>
  <c r="U10" i="1"/>
  <c r="S10" i="1" s="1"/>
  <c r="P10" i="1"/>
  <c r="U9" i="1"/>
  <c r="S9" i="1" s="1"/>
  <c r="P9" i="1"/>
  <c r="U8" i="1"/>
  <c r="S8" i="1"/>
  <c r="P8" i="1"/>
  <c r="U7" i="1"/>
  <c r="S7" i="1" s="1"/>
  <c r="P7" i="1"/>
  <c r="U6" i="1"/>
  <c r="S6" i="1" s="1"/>
  <c r="P6" i="1"/>
  <c r="U5" i="1"/>
  <c r="S5" i="1" s="1"/>
  <c r="P5" i="1"/>
  <c r="U4" i="1"/>
  <c r="S4" i="1" s="1"/>
  <c r="P4" i="1"/>
  <c r="U3" i="1"/>
  <c r="S3" i="1" s="1"/>
  <c r="P3" i="1"/>
  <c r="Q3" i="1" s="1"/>
  <c r="O3" i="1"/>
  <c r="O4" i="1" s="1"/>
  <c r="O5" i="1" s="1"/>
  <c r="Q4" i="1" l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R3" i="1"/>
  <c r="T3" i="1" s="1"/>
  <c r="O6" i="1"/>
  <c r="R4" i="1" l="1"/>
  <c r="T4" i="1" s="1"/>
  <c r="R5" i="1"/>
  <c r="T5" i="1" s="1"/>
  <c r="R6" i="1"/>
  <c r="T6" i="1" s="1"/>
  <c r="O7" i="1"/>
  <c r="R7" i="1" l="1"/>
  <c r="T7" i="1" s="1"/>
  <c r="O8" i="1"/>
  <c r="O9" i="1" l="1"/>
  <c r="R8" i="1"/>
  <c r="T8" i="1" s="1"/>
  <c r="O10" i="1" l="1"/>
  <c r="R9" i="1"/>
  <c r="T9" i="1" s="1"/>
  <c r="O11" i="1" l="1"/>
  <c r="R10" i="1"/>
  <c r="T10" i="1" s="1"/>
  <c r="O12" i="1" l="1"/>
  <c r="R11" i="1"/>
  <c r="T11" i="1" s="1"/>
  <c r="O13" i="1" l="1"/>
  <c r="R12" i="1"/>
  <c r="T12" i="1" s="1"/>
  <c r="O14" i="1" l="1"/>
  <c r="R13" i="1"/>
  <c r="T13" i="1" s="1"/>
  <c r="O15" i="1" l="1"/>
  <c r="R14" i="1"/>
  <c r="T14" i="1" s="1"/>
  <c r="O16" i="1" l="1"/>
  <c r="R15" i="1"/>
  <c r="T15" i="1" s="1"/>
  <c r="O17" i="1" l="1"/>
  <c r="R16" i="1"/>
  <c r="T16" i="1" s="1"/>
  <c r="O18" i="1" l="1"/>
  <c r="R17" i="1"/>
  <c r="T17" i="1" s="1"/>
  <c r="O19" i="1" l="1"/>
  <c r="R18" i="1"/>
  <c r="T18" i="1" s="1"/>
  <c r="O20" i="1" l="1"/>
  <c r="R19" i="1"/>
  <c r="T19" i="1" s="1"/>
  <c r="O21" i="1" l="1"/>
  <c r="R20" i="1"/>
  <c r="T20" i="1" s="1"/>
  <c r="O22" i="1" l="1"/>
  <c r="R21" i="1"/>
  <c r="T21" i="1" s="1"/>
  <c r="O23" i="1" l="1"/>
  <c r="R22" i="1"/>
  <c r="T22" i="1" s="1"/>
  <c r="R23" i="1" l="1"/>
  <c r="T23" i="1" s="1"/>
  <c r="O24" i="1"/>
  <c r="O25" i="1" l="1"/>
  <c r="R24" i="1"/>
  <c r="T24" i="1" s="1"/>
  <c r="O26" i="1" l="1"/>
  <c r="R25" i="1"/>
  <c r="T25" i="1" s="1"/>
  <c r="O27" i="1" l="1"/>
  <c r="R26" i="1"/>
  <c r="T26" i="1" s="1"/>
  <c r="R27" i="1" l="1"/>
  <c r="T27" i="1" s="1"/>
  <c r="O28" i="1"/>
  <c r="O29" i="1" l="1"/>
  <c r="R28" i="1"/>
  <c r="T28" i="1" s="1"/>
  <c r="O30" i="1" l="1"/>
  <c r="R29" i="1"/>
  <c r="T29" i="1" s="1"/>
  <c r="O31" i="1" l="1"/>
  <c r="R30" i="1"/>
  <c r="T30" i="1" s="1"/>
  <c r="R31" i="1" l="1"/>
  <c r="T31" i="1" s="1"/>
  <c r="O32" i="1"/>
  <c r="O33" i="1" l="1"/>
  <c r="R32" i="1"/>
  <c r="T32" i="1" s="1"/>
  <c r="O34" i="1" l="1"/>
  <c r="R33" i="1"/>
  <c r="T33" i="1" s="1"/>
  <c r="O35" i="1" l="1"/>
  <c r="R34" i="1"/>
  <c r="T34" i="1" s="1"/>
  <c r="O36" i="1" l="1"/>
  <c r="R35" i="1"/>
  <c r="T35" i="1" s="1"/>
  <c r="O37" i="1" l="1"/>
  <c r="R36" i="1"/>
  <c r="T36" i="1" s="1"/>
  <c r="O38" i="1" l="1"/>
  <c r="R37" i="1"/>
  <c r="T37" i="1" s="1"/>
  <c r="O39" i="1" l="1"/>
  <c r="R38" i="1"/>
  <c r="T38" i="1" s="1"/>
  <c r="R39" i="1" l="1"/>
  <c r="T39" i="1" s="1"/>
  <c r="O40" i="1"/>
  <c r="O41" i="1" l="1"/>
  <c r="R40" i="1"/>
  <c r="T40" i="1" s="1"/>
  <c r="O42" i="1" l="1"/>
  <c r="R41" i="1"/>
  <c r="T41" i="1" s="1"/>
  <c r="O43" i="1" l="1"/>
  <c r="R42" i="1"/>
  <c r="T42" i="1" s="1"/>
  <c r="R43" i="1" l="1"/>
  <c r="T43" i="1" s="1"/>
  <c r="O44" i="1"/>
  <c r="O45" i="1" l="1"/>
  <c r="R44" i="1"/>
  <c r="T44" i="1" s="1"/>
  <c r="O46" i="1" l="1"/>
  <c r="R45" i="1"/>
  <c r="T45" i="1" s="1"/>
  <c r="O47" i="1" l="1"/>
  <c r="R46" i="1"/>
  <c r="T46" i="1" s="1"/>
  <c r="O48" i="1" l="1"/>
  <c r="R47" i="1"/>
  <c r="T47" i="1" s="1"/>
  <c r="O49" i="1" l="1"/>
  <c r="R48" i="1"/>
  <c r="T48" i="1" s="1"/>
  <c r="O50" i="1" l="1"/>
  <c r="R49" i="1"/>
  <c r="T49" i="1" s="1"/>
  <c r="O51" i="1" l="1"/>
  <c r="R50" i="1"/>
  <c r="T50" i="1" s="1"/>
  <c r="O52" i="1" l="1"/>
  <c r="R51" i="1"/>
  <c r="T51" i="1" s="1"/>
  <c r="O53" i="1" l="1"/>
  <c r="R52" i="1"/>
  <c r="T52" i="1" s="1"/>
  <c r="O54" i="1" l="1"/>
  <c r="R53" i="1"/>
  <c r="T53" i="1" s="1"/>
  <c r="O55" i="1" l="1"/>
  <c r="R54" i="1"/>
  <c r="T54" i="1" s="1"/>
  <c r="O56" i="1" l="1"/>
  <c r="R55" i="1"/>
  <c r="T55" i="1" s="1"/>
  <c r="O57" i="1" l="1"/>
  <c r="R56" i="1"/>
  <c r="T56" i="1" s="1"/>
  <c r="O58" i="1" l="1"/>
  <c r="R57" i="1"/>
  <c r="T57" i="1" s="1"/>
  <c r="O59" i="1" l="1"/>
  <c r="R58" i="1"/>
  <c r="T58" i="1" s="1"/>
  <c r="R59" i="1" l="1"/>
  <c r="T59" i="1" s="1"/>
  <c r="O60" i="1"/>
  <c r="O61" i="1" l="1"/>
  <c r="R60" i="1"/>
  <c r="T60" i="1" s="1"/>
  <c r="O62" i="1" l="1"/>
  <c r="R61" i="1"/>
  <c r="T61" i="1" s="1"/>
  <c r="O63" i="1" l="1"/>
  <c r="R62" i="1"/>
  <c r="T62" i="1" s="1"/>
  <c r="R63" i="1" l="1"/>
  <c r="T63" i="1" s="1"/>
  <c r="O64" i="1"/>
  <c r="O65" i="1" l="1"/>
  <c r="R64" i="1"/>
  <c r="T64" i="1" s="1"/>
  <c r="O66" i="1" l="1"/>
  <c r="R65" i="1"/>
  <c r="T65" i="1" s="1"/>
  <c r="O67" i="1" l="1"/>
  <c r="R66" i="1"/>
  <c r="T66" i="1" s="1"/>
  <c r="O68" i="1" l="1"/>
  <c r="R67" i="1"/>
  <c r="T67" i="1" s="1"/>
  <c r="O69" i="1" l="1"/>
  <c r="R68" i="1"/>
  <c r="T68" i="1" s="1"/>
  <c r="O70" i="1" l="1"/>
  <c r="R70" i="1" s="1"/>
  <c r="T70" i="1" s="1"/>
  <c r="R69" i="1"/>
  <c r="T69" i="1" s="1"/>
</calcChain>
</file>

<file path=xl/sharedStrings.xml><?xml version="1.0" encoding="utf-8"?>
<sst xmlns="http://schemas.openxmlformats.org/spreadsheetml/2006/main" count="626" uniqueCount="214">
  <si>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</si>
  <si>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</si>
  <si>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</si>
  <si>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</si>
  <si>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</si>
  <si>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</si>
  <si>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</si>
  <si>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</si>
  <si>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</si>
  <si>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</si>
  <si>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</si>
  <si>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</si>
  <si>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</si>
  <si>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</si>
  <si>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</si>
  <si>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</si>
  <si>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</si>
  <si>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</si>
  <si>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</si>
  <si>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</si>
  <si>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</si>
  <si>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</si>
  <si>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</si>
  <si>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</si>
  <si>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</si>
  <si>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df</t>
  </si>
  <si>
    <t>ma</t>
  </si>
  <si>
    <t>unibet</t>
  </si>
  <si>
    <t>Fussball</t>
  </si>
  <si>
    <t>da</t>
  </si>
  <si>
    <t>Bet365</t>
  </si>
  <si>
    <t>Amateure</t>
  </si>
  <si>
    <t>NBA</t>
  </si>
  <si>
    <t>Live</t>
  </si>
  <si>
    <t>1
1</t>
  </si>
  <si>
    <t>0-0</t>
  </si>
  <si>
    <t>1-1</t>
  </si>
  <si>
    <t>tipico</t>
  </si>
  <si>
    <t>esports</t>
  </si>
  <si>
    <t>1 -5,5</t>
  </si>
  <si>
    <t>over 1,5</t>
  </si>
  <si>
    <t>0-1</t>
  </si>
  <si>
    <t>CL</t>
  </si>
  <si>
    <t>3-1</t>
  </si>
  <si>
    <t>over 2,5</t>
  </si>
  <si>
    <t>5-2</t>
  </si>
  <si>
    <t>2-0</t>
  </si>
  <si>
    <t>2-1</t>
  </si>
  <si>
    <t>2
1</t>
  </si>
  <si>
    <t>2-0
2-0</t>
  </si>
  <si>
    <t>Tennis</t>
  </si>
  <si>
    <t>5</t>
  </si>
  <si>
    <t>2-2</t>
  </si>
  <si>
    <t>Freundschaftsspiel</t>
  </si>
  <si>
    <t>Ecken</t>
  </si>
  <si>
    <t>1 asian -1</t>
  </si>
  <si>
    <t>over 4,5 Gelbe</t>
  </si>
  <si>
    <t>4</t>
  </si>
  <si>
    <t>SK - mouz
Envyus - Liquid</t>
  </si>
  <si>
    <t>1x</t>
  </si>
  <si>
    <r>
      <t xml:space="preserve">2-0
</t>
    </r>
    <r>
      <rPr>
        <b/>
        <sz val="10"/>
        <color rgb="FFFF0000"/>
        <rFont val="Arial"/>
        <family val="2"/>
      </rPr>
      <t>1-2</t>
    </r>
  </si>
  <si>
    <t>Jena - Vik. Köln</t>
  </si>
  <si>
    <t>Busta - Dimitrov</t>
  </si>
  <si>
    <t>3. Satz 1</t>
  </si>
  <si>
    <t>6-4</t>
  </si>
  <si>
    <t>Chemie Leipzig - Schott Jena</t>
  </si>
  <si>
    <t>1 asian -1,75</t>
  </si>
  <si>
    <t>Cornet - Radwanska
Belgien - Griechenland</t>
  </si>
  <si>
    <r>
      <rPr>
        <b/>
        <sz val="10"/>
        <color rgb="FFFF0000"/>
        <rFont val="Arial"/>
        <family val="2"/>
      </rPr>
      <t>2-0</t>
    </r>
    <r>
      <rPr>
        <b/>
        <sz val="10"/>
        <color rgb="FF00B050"/>
        <rFont val="Arial"/>
        <family val="2"/>
      </rPr>
      <t xml:space="preserve">
2-0</t>
    </r>
  </si>
  <si>
    <t>Feucht - Erlangen</t>
  </si>
  <si>
    <t>Real - Juve</t>
  </si>
  <si>
    <t>Gelb Casemiro</t>
  </si>
  <si>
    <t>Gelb Ramos</t>
  </si>
  <si>
    <t>Gelb Khedira</t>
  </si>
  <si>
    <t>2,5 Fouls an Ronaldo</t>
  </si>
  <si>
    <t>2</t>
  </si>
  <si>
    <t>Belgien - Singapur
Bamberg - Oldenburg
Djokovic - Vinolas</t>
  </si>
  <si>
    <t>Darts/BB/Tennis</t>
  </si>
  <si>
    <t>1
1 -6,5
1 -1,5</t>
  </si>
  <si>
    <t>2-1
96-60
3-0</t>
  </si>
  <si>
    <t>Murray - Khachanov
Anderson - Cilic</t>
  </si>
  <si>
    <t>1 -1,5
Tiebreak ja</t>
  </si>
  <si>
    <r>
      <rPr>
        <b/>
        <sz val="10"/>
        <color rgb="FF00B050"/>
        <rFont val="Arial"/>
        <family val="2"/>
      </rPr>
      <t>3-0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theme="1" tint="0.499984740745262"/>
        <rFont val="Arial"/>
        <family val="2"/>
      </rPr>
      <t>aufgabe</t>
    </r>
  </si>
  <si>
    <t>Murray - Nishikori
Oldenburg - Bamberg</t>
  </si>
  <si>
    <t>Tennis/Basketball</t>
  </si>
  <si>
    <t>1 -1,5
2 -3,5</t>
  </si>
  <si>
    <t>3-1
76-88</t>
  </si>
  <si>
    <t>Uruguay U20 - Venezuela U20</t>
  </si>
  <si>
    <t>Nadal - Thiem
Estland - Belgien</t>
  </si>
  <si>
    <t>Tennis/Fussball</t>
  </si>
  <si>
    <t>1 -1,5
2 -1,5</t>
  </si>
  <si>
    <t>3-0
0-2</t>
  </si>
  <si>
    <t>Venezuela U20 - England U20</t>
  </si>
  <si>
    <t>Vojvodina - Zeta</t>
  </si>
  <si>
    <t>Federer - Haas
Belgien - Norwegen
Litauen - Frankreich</t>
  </si>
  <si>
    <t>2-0
HZ 2
HZ 2</t>
  </si>
  <si>
    <r>
      <t xml:space="preserve">1-2
</t>
    </r>
    <r>
      <rPr>
        <b/>
        <sz val="10"/>
        <color rgb="FF00B050"/>
        <rFont val="Arial"/>
        <family val="2"/>
      </rPr>
      <t>15-20</t>
    </r>
    <r>
      <rPr>
        <b/>
        <sz val="10"/>
        <color rgb="FFFF0000"/>
        <rFont val="Arial"/>
        <family val="2"/>
      </rPr>
      <t xml:space="preserve">
12-12</t>
    </r>
  </si>
  <si>
    <t>Alessandria - Reggiana</t>
  </si>
  <si>
    <t>zuerst 9 Ecken 2</t>
  </si>
  <si>
    <t>10</t>
  </si>
  <si>
    <t>Rain Lech - Augsburg II</t>
  </si>
  <si>
    <t>2 asian -1</t>
  </si>
  <si>
    <t>SK - Singularity</t>
  </si>
  <si>
    <t>Esports</t>
  </si>
  <si>
    <t>1 -6,5</t>
  </si>
  <si>
    <t>16-9</t>
  </si>
  <si>
    <t>Lai Chi - Macau U23</t>
  </si>
  <si>
    <t>M. Zverev - Lopez</t>
  </si>
  <si>
    <t>Tiebreak im 3.</t>
  </si>
  <si>
    <t>5-7</t>
  </si>
  <si>
    <t>Russland - Neuseeland
Australien - Deutschland</t>
  </si>
  <si>
    <t>under 3,5
2</t>
  </si>
  <si>
    <r>
      <rPr>
        <b/>
        <sz val="10"/>
        <color rgb="FF00B050"/>
        <rFont val="Arial"/>
        <family val="2"/>
      </rPr>
      <t>2-0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1-3</t>
    </r>
  </si>
  <si>
    <t>Russland - Neuseeland</t>
  </si>
  <si>
    <t>Ecken Hc -7</t>
  </si>
  <si>
    <t>12-2</t>
  </si>
  <si>
    <t>Karlovic - Cilic</t>
  </si>
  <si>
    <t>over 10,5 games 2.</t>
  </si>
  <si>
    <t>Portugal U21 - Serbien U21</t>
  </si>
  <si>
    <t>Lopez - Pouille</t>
  </si>
  <si>
    <t>3-3 nach 6 Spielen</t>
  </si>
  <si>
    <t>4-2</t>
  </si>
  <si>
    <t>Singularity - mousesports
Deutschland U21 - Tschechien U21</t>
  </si>
  <si>
    <t>Esports
Fussball</t>
  </si>
  <si>
    <t>0-2
over 1,5</t>
  </si>
  <si>
    <t>0-2
2-0</t>
  </si>
  <si>
    <t>Hellraisers - Virtus Pro
Federer - Lu Yen</t>
  </si>
  <si>
    <t>Esports
Tennis</t>
  </si>
  <si>
    <t>1
2-0</t>
  </si>
  <si>
    <r>
      <t xml:space="preserve">1-2
</t>
    </r>
    <r>
      <rPr>
        <b/>
        <sz val="10"/>
        <color rgb="FF00B050"/>
        <rFont val="Arial"/>
        <family val="2"/>
      </rPr>
      <t>2-0</t>
    </r>
  </si>
  <si>
    <t>Bayern U17 - Bremen U17</t>
  </si>
  <si>
    <t>SK - mousesports</t>
  </si>
  <si>
    <t>SK - CLG
Federer  - Lu Yen</t>
  </si>
  <si>
    <r>
      <t xml:space="preserve">2-1
</t>
    </r>
    <r>
      <rPr>
        <b/>
        <sz val="10"/>
        <color rgb="FF00B050"/>
        <rFont val="Arial"/>
        <family val="2"/>
      </rPr>
      <t>2-0</t>
    </r>
  </si>
  <si>
    <t>Sousa - Kohlschreiber
Tsonga - Mannarino
Kyrgios - Young
Thiem - Marterer</t>
  </si>
  <si>
    <t>2
1
1
1</t>
  </si>
  <si>
    <r>
      <t xml:space="preserve">1-2
2-0
</t>
    </r>
    <r>
      <rPr>
        <b/>
        <sz val="10"/>
        <color theme="0" tint="-0.499984740745262"/>
        <rFont val="Arial"/>
        <family val="2"/>
      </rPr>
      <t>Aufgabe</t>
    </r>
    <r>
      <rPr>
        <b/>
        <sz val="10"/>
        <color rgb="FF00B050"/>
        <rFont val="Arial"/>
        <family val="2"/>
      </rPr>
      <t xml:space="preserve">
2-0</t>
    </r>
  </si>
  <si>
    <t>SK - CLG</t>
  </si>
  <si>
    <t>fnatic - SK
Federer - Lu Yen</t>
  </si>
  <si>
    <t>2. Map 2
2-0</t>
  </si>
  <si>
    <r>
      <t xml:space="preserve">16-4
</t>
    </r>
    <r>
      <rPr>
        <b/>
        <sz val="10"/>
        <color rgb="FF00B050"/>
        <rFont val="Arial"/>
        <family val="2"/>
      </rPr>
      <t>2-0</t>
    </r>
  </si>
  <si>
    <t>Nishikori - Verdasco</t>
  </si>
  <si>
    <t>Lopez - Wawrinka
Troicki - Tipsaveric</t>
  </si>
  <si>
    <t>over 10,5 games 2.
2. Satz 2</t>
  </si>
  <si>
    <r>
      <rPr>
        <b/>
        <sz val="10"/>
        <color rgb="FF00B050"/>
        <rFont val="Arial"/>
        <family val="2"/>
      </rPr>
      <t>7-5</t>
    </r>
    <r>
      <rPr>
        <b/>
        <sz val="10"/>
        <color rgb="FFFF0000"/>
        <rFont val="Arial"/>
        <family val="2"/>
      </rPr>
      <t xml:space="preserve">
7-6</t>
    </r>
  </si>
  <si>
    <t>Serbien U21 - Mazedonien U21
Murray - Thompson</t>
  </si>
  <si>
    <t>over 2 Gelbe 2
1</t>
  </si>
  <si>
    <r>
      <rPr>
        <b/>
        <sz val="10"/>
        <color theme="0" tint="-0.499984740745262"/>
        <rFont val="Arial"/>
        <family val="2"/>
      </rPr>
      <t>2</t>
    </r>
    <r>
      <rPr>
        <b/>
        <sz val="10"/>
        <color rgb="FFFF0000"/>
        <rFont val="Arial"/>
        <family val="2"/>
      </rPr>
      <t xml:space="preserve">
0-2</t>
    </r>
  </si>
  <si>
    <t>Mexiko - Neuseeland
Deutschland U21 - Dänemark U21</t>
  </si>
  <si>
    <t>1 -1,5
2 über 2 Gelbe</t>
  </si>
  <si>
    <r>
      <t xml:space="preserve">2-1
</t>
    </r>
    <r>
      <rPr>
        <b/>
        <sz val="10"/>
        <color rgb="FF00B050"/>
        <rFont val="Arial"/>
        <family val="2"/>
      </rPr>
      <t>3</t>
    </r>
  </si>
  <si>
    <t>Russland - Portugal
Deutschland U21 - Dänemark U21</t>
  </si>
  <si>
    <t>H2H 2
1</t>
  </si>
  <si>
    <r>
      <rPr>
        <b/>
        <sz val="10"/>
        <color rgb="FF00B050"/>
        <rFont val="Arial"/>
        <family val="2"/>
      </rPr>
      <t>0-1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3-0</t>
    </r>
  </si>
  <si>
    <t>Pullach - 1860</t>
  </si>
  <si>
    <t>Hassfurt - Schweinfurt
Mexiko - Neuseeland</t>
  </si>
  <si>
    <t>2/2
1 -1,5</t>
  </si>
  <si>
    <r>
      <t xml:space="preserve">0-3
</t>
    </r>
    <r>
      <rPr>
        <b/>
        <sz val="10"/>
        <color rgb="FFFF0000"/>
        <rFont val="Arial"/>
        <family val="2"/>
      </rPr>
      <t>2-1</t>
    </r>
  </si>
  <si>
    <t>Hassfurt - Schweinfurt</t>
  </si>
  <si>
    <t>2 asian -5</t>
  </si>
  <si>
    <t>0-9</t>
  </si>
  <si>
    <t>2 asian -5,75</t>
  </si>
  <si>
    <t>Voxtrup - Osnabrück</t>
  </si>
  <si>
    <t>1-3</t>
  </si>
  <si>
    <t>Bieber - Offenbach</t>
  </si>
  <si>
    <t>2 asian -7,5</t>
  </si>
  <si>
    <t>1-23</t>
  </si>
  <si>
    <t>2 asian -3,75</t>
  </si>
  <si>
    <t>Aaron Fox</t>
  </si>
  <si>
    <t>under 4,5 Draft</t>
  </si>
  <si>
    <t>Federer - Mayer
Mexiko - Neuseeland</t>
  </si>
  <si>
    <t>2-0
1 asian -2</t>
  </si>
  <si>
    <t>2-0
4-0</t>
  </si>
  <si>
    <t>FaZe - OpTic
Agut - Zverev</t>
  </si>
  <si>
    <t>esports/Tennis</t>
  </si>
  <si>
    <t>1 -4,5
2</t>
  </si>
  <si>
    <t>16-9
1-2</t>
  </si>
  <si>
    <t>Portugal U21 - Mazedonien U21</t>
  </si>
  <si>
    <t>next Tor 1</t>
  </si>
  <si>
    <t>Ansbach - Fürth</t>
  </si>
  <si>
    <t>2 asian -2,25</t>
  </si>
  <si>
    <t>Mexiko - Russland</t>
  </si>
  <si>
    <t>Portugal - Neuseeland</t>
  </si>
  <si>
    <t>Ronaldo 2 oder mehr</t>
  </si>
  <si>
    <t>Italien U21 - Deutschland U21</t>
  </si>
  <si>
    <t>Rote Karte</t>
  </si>
  <si>
    <t>Chile - Australien
Spanien U21 - Italien U21</t>
  </si>
  <si>
    <r>
      <t xml:space="preserve">1-1
</t>
    </r>
    <r>
      <rPr>
        <b/>
        <sz val="10"/>
        <color rgb="FF00B050"/>
        <rFont val="Arial"/>
        <family val="2"/>
      </rPr>
      <t>3-1</t>
    </r>
  </si>
  <si>
    <t>Spanien U21 - Italien U21</t>
  </si>
  <si>
    <t>Bockum - Düsseldorf</t>
  </si>
  <si>
    <t>2 Hc -12</t>
  </si>
  <si>
    <t>0-14</t>
  </si>
  <si>
    <t>Celtic - BW Linz</t>
  </si>
  <si>
    <t>HZ/ES 1/1</t>
  </si>
  <si>
    <t>0-0/1-0</t>
  </si>
  <si>
    <t>Minsk - Runavik
Larnaca - Lincoln</t>
  </si>
  <si>
    <t>EL Quali</t>
  </si>
  <si>
    <t>beide treffen nein
beide treffen nein</t>
  </si>
  <si>
    <r>
      <t xml:space="preserve">2-1
</t>
    </r>
    <r>
      <rPr>
        <b/>
        <sz val="10"/>
        <color rgb="FF00B050"/>
        <rFont val="Arial"/>
        <family val="2"/>
      </rPr>
      <t>5-0</t>
    </r>
  </si>
  <si>
    <t>Haugesund - Coleraine
Rangers - Niedercorn
Odds - Ballymena
Roter Stern Belgrad - Floriana
Santa Coloma - Osijek</t>
  </si>
  <si>
    <t>beide treffen nein
beide treffen nein
beide treffen nein
beide treffen nein
beide treffen nein</t>
  </si>
  <si>
    <t>6-0
1-0
3-0
3-0
0-1</t>
  </si>
  <si>
    <t>BIG - Tengri</t>
  </si>
  <si>
    <t>16-14</t>
  </si>
  <si>
    <t>Kleve - Gladbach II</t>
  </si>
  <si>
    <t>2 asian -2</t>
  </si>
  <si>
    <t>3-8</t>
  </si>
  <si>
    <t>Gera - Zwickau
Clachnakuddin - St Mirren</t>
  </si>
  <si>
    <t>2 -1,5
2 -1,5</t>
  </si>
  <si>
    <t>1-3
0-5</t>
  </si>
  <si>
    <t>Radomiak - Legia</t>
  </si>
  <si>
    <t>Halbzeit 2</t>
  </si>
  <si>
    <t>Deutschland U21 - Spanien U21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</si>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</sst>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 tint="0.499984740745262"/>
      <name val="Arial"/>
      <family val="2"/>
    </font>
    <font>
      <b/>
      <sz val="10"/>
      <color theme="0" tint="-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2" fillId="3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5" borderId="0" xfId="0" applyFill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10" fontId="2" fillId="2" borderId="1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Juni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8808887029538768E-2"/>
          <c:y val="7.0659335967862044E-2"/>
          <c:w val="0.85399313700588186"/>
          <c:h val="0.8638922993940495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yVal>
            <c:numRef>
              <c:f>Juni!$Q$2:$Q$70</c:f>
              <c:numCache>
                <c:formatCode>General</c:formatCode>
                <c:ptCount val="69"/>
                <c:pt idx="0">
                  <c:v>0</c:v>
                </c:pt>
                <c:pt idx="1">
                  <c:v>-1</c:v>
                </c:pt>
                <c:pt idx="2">
                  <c:v>-3</c:v>
                </c:pt>
                <c:pt idx="3">
                  <c:v>-1</c:v>
                </c:pt>
                <c:pt idx="4">
                  <c:v>-0.33000000000000007</c:v>
                </c:pt>
                <c:pt idx="5">
                  <c:v>-2.33</c:v>
                </c:pt>
                <c:pt idx="6">
                  <c:v>-4.33</c:v>
                </c:pt>
                <c:pt idx="7">
                  <c:v>-6.33</c:v>
                </c:pt>
                <c:pt idx="8">
                  <c:v>-3.7300000000000004</c:v>
                </c:pt>
                <c:pt idx="9">
                  <c:v>-5.73</c:v>
                </c:pt>
                <c:pt idx="10">
                  <c:v>-7.73</c:v>
                </c:pt>
                <c:pt idx="11">
                  <c:v>-5.3375000000000004</c:v>
                </c:pt>
                <c:pt idx="12">
                  <c:v>-4.99925</c:v>
                </c:pt>
                <c:pt idx="13">
                  <c:v>-3.1992500000000001</c:v>
                </c:pt>
                <c:pt idx="14">
                  <c:v>-2.2992500000000002</c:v>
                </c:pt>
                <c:pt idx="15">
                  <c:v>-0.50750000000000073</c:v>
                </c:pt>
                <c:pt idx="16">
                  <c:v>1.3874999999999988</c:v>
                </c:pt>
                <c:pt idx="17">
                  <c:v>0.38749999999999885</c:v>
                </c:pt>
                <c:pt idx="18">
                  <c:v>-1.1125000000000012</c:v>
                </c:pt>
                <c:pt idx="19">
                  <c:v>0.15549999999999864</c:v>
                </c:pt>
                <c:pt idx="20">
                  <c:v>-1.8445000000000014</c:v>
                </c:pt>
                <c:pt idx="21">
                  <c:v>-0.73675000000000157</c:v>
                </c:pt>
                <c:pt idx="22">
                  <c:v>-1.7367500000000016</c:v>
                </c:pt>
                <c:pt idx="23">
                  <c:v>-3.2367500000000016</c:v>
                </c:pt>
                <c:pt idx="24">
                  <c:v>-0.56675000000000164</c:v>
                </c:pt>
                <c:pt idx="25">
                  <c:v>1.2332499999999982</c:v>
                </c:pt>
                <c:pt idx="26">
                  <c:v>2.2282499999999983</c:v>
                </c:pt>
                <c:pt idx="27">
                  <c:v>3.9344999999999981</c:v>
                </c:pt>
                <c:pt idx="28">
                  <c:v>1.9344999999999981</c:v>
                </c:pt>
                <c:pt idx="29">
                  <c:v>3.524499999999998</c:v>
                </c:pt>
                <c:pt idx="30">
                  <c:v>2.524499999999998</c:v>
                </c:pt>
                <c:pt idx="31">
                  <c:v>4.5744999999999978</c:v>
                </c:pt>
                <c:pt idx="32">
                  <c:v>7.604499999999998</c:v>
                </c:pt>
                <c:pt idx="33">
                  <c:v>5.604499999999998</c:v>
                </c:pt>
                <c:pt idx="34">
                  <c:v>5.104499999999998</c:v>
                </c:pt>
                <c:pt idx="35">
                  <c:v>6.8094999999999981</c:v>
                </c:pt>
                <c:pt idx="36">
                  <c:v>5.3094999999999981</c:v>
                </c:pt>
                <c:pt idx="37">
                  <c:v>6.189499999999998</c:v>
                </c:pt>
                <c:pt idx="38">
                  <c:v>5.189499999999998</c:v>
                </c:pt>
                <c:pt idx="39">
                  <c:v>3.189499999999998</c:v>
                </c:pt>
                <c:pt idx="40">
                  <c:v>1.189499999999998</c:v>
                </c:pt>
                <c:pt idx="41">
                  <c:v>3.4494999999999978</c:v>
                </c:pt>
                <c:pt idx="42">
                  <c:v>1.4494999999999978</c:v>
                </c:pt>
                <c:pt idx="43">
                  <c:v>-2.5505000000000022</c:v>
                </c:pt>
                <c:pt idx="44">
                  <c:v>2.2494999999999985</c:v>
                </c:pt>
                <c:pt idx="45">
                  <c:v>5.7544999999999984</c:v>
                </c:pt>
                <c:pt idx="46">
                  <c:v>3.2544999999999984</c:v>
                </c:pt>
                <c:pt idx="47">
                  <c:v>5.0294999999999979</c:v>
                </c:pt>
                <c:pt idx="48">
                  <c:v>0.52949999999999786</c:v>
                </c:pt>
                <c:pt idx="49">
                  <c:v>-0.47050000000000214</c:v>
                </c:pt>
                <c:pt idx="50">
                  <c:v>2.8294999999999986</c:v>
                </c:pt>
                <c:pt idx="51">
                  <c:v>4.3219999999999992</c:v>
                </c:pt>
                <c:pt idx="52">
                  <c:v>5.411999999999999</c:v>
                </c:pt>
                <c:pt idx="53">
                  <c:v>3.411999999999999</c:v>
                </c:pt>
                <c:pt idx="54">
                  <c:v>3.411999999999999</c:v>
                </c:pt>
                <c:pt idx="55">
                  <c:v>2.411999999999999</c:v>
                </c:pt>
                <c:pt idx="56">
                  <c:v>1.411999999999999</c:v>
                </c:pt>
                <c:pt idx="57">
                  <c:v>-8.8000000000000966E-2</c:v>
                </c:pt>
                <c:pt idx="58">
                  <c:v>-3.088000000000001</c:v>
                </c:pt>
                <c:pt idx="59">
                  <c:v>-1.088000000000001</c:v>
                </c:pt>
                <c:pt idx="60">
                  <c:v>2.5119999999999987</c:v>
                </c:pt>
                <c:pt idx="61">
                  <c:v>1.0119999999999987</c:v>
                </c:pt>
                <c:pt idx="62">
                  <c:v>-0.98800000000000132</c:v>
                </c:pt>
                <c:pt idx="63">
                  <c:v>2.9369999999999985</c:v>
                </c:pt>
                <c:pt idx="64">
                  <c:v>1.4369999999999985</c:v>
                </c:pt>
                <c:pt idx="65">
                  <c:v>2.7194999999999983</c:v>
                </c:pt>
                <c:pt idx="66">
                  <c:v>4.7434999999999983</c:v>
                </c:pt>
                <c:pt idx="67">
                  <c:v>5.6089999999999982</c:v>
                </c:pt>
                <c:pt idx="68">
                  <c:v>7.0289999999999981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der Tipps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Einheiten Gewinn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714374</xdr:colOff>
      <xdr:row>70</xdr:row>
      <xdr:rowOff>171450</xdr:rowOff>
    </xdr:from>
    <xdr:to>
      <xdr:col>13</xdr:col>
      <xdr:colOff>276224</xdr:colOff>
      <xdr:row>100</xdr:row>
      <xdr:rowOff>123823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0"/>
  <sheetViews>
    <sheetView tabSelected="1" topLeftCell="A52" zoomScaleNormal="100" workbookViewId="0">
      <selection activeCell="O75" sqref="O75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1.5703125" style="1" customWidth="1"/>
    <col min="4" max="4" width="18.42578125" style="1" customWidth="1"/>
    <col min="5" max="5" width="6.42578125" style="1" customWidth="1"/>
    <col min="6" max="6" width="19" style="1" customWidth="1"/>
    <col min="7" max="8" width="9.28515625" style="1" customWidth="1"/>
    <col min="9" max="10" width="9.140625" style="1" customWidth="1"/>
    <col min="11" max="244" width="9.140625" style="2" customWidth="1"/>
  </cols>
  <sheetData>
    <row r="1" spans="1:244" s="26" customFormat="1" ht="12.7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21</v>
      </c>
      <c r="F1" s="16" t="s">
        <v>4</v>
      </c>
      <c r="G1" s="16" t="s">
        <v>24</v>
      </c>
      <c r="H1" s="16" t="s">
        <v>5</v>
      </c>
      <c r="I1" s="16"/>
      <c r="J1" s="17" t="s">
        <v>6</v>
      </c>
      <c r="K1" s="17" t="s">
        <v>18</v>
      </c>
      <c r="L1" s="16" t="s">
        <v>7</v>
      </c>
      <c r="M1" s="16" t="s">
        <v>22</v>
      </c>
      <c r="N1" s="16" t="s">
        <v>8</v>
      </c>
      <c r="O1" s="16" t="s">
        <v>9</v>
      </c>
      <c r="P1" s="16" t="s">
        <v>19</v>
      </c>
      <c r="Q1" s="31" t="s">
        <v>10</v>
      </c>
      <c r="R1" s="32" t="s">
        <v>11</v>
      </c>
      <c r="S1" s="33" t="s">
        <v>12</v>
      </c>
      <c r="T1" s="21" t="s">
        <v>13</v>
      </c>
      <c r="U1" s="22" t="s">
        <v>20</v>
      </c>
      <c r="V1" s="23" t="s">
        <v>21</v>
      </c>
    </row>
    <row r="2" spans="1:244" s="26" customFormat="1" ht="12.75" x14ac:dyDescent="0.2">
      <c r="A2" s="16"/>
      <c r="B2" s="16"/>
      <c r="C2" s="16"/>
      <c r="D2" s="16"/>
      <c r="E2" s="16"/>
      <c r="F2" s="16"/>
      <c r="G2" s="16"/>
      <c r="H2" s="16"/>
      <c r="I2" s="16"/>
      <c r="J2" s="17"/>
      <c r="K2" s="17"/>
      <c r="L2" s="16"/>
      <c r="M2" s="16"/>
      <c r="N2" s="16"/>
      <c r="O2" s="16"/>
      <c r="P2" s="16"/>
      <c r="Q2" s="18">
        <v>0</v>
      </c>
      <c r="R2" s="19"/>
      <c r="S2" s="20"/>
      <c r="T2" s="21"/>
      <c r="U2" s="30"/>
      <c r="V2" s="30"/>
    </row>
    <row r="3" spans="1:244" ht="29.25" customHeight="1" x14ac:dyDescent="0.2">
      <c r="A3" s="3">
        <v>1</v>
      </c>
      <c r="B3" s="4">
        <v>42887</v>
      </c>
      <c r="C3" s="3" t="s">
        <v>58</v>
      </c>
      <c r="D3" s="3" t="s">
        <v>38</v>
      </c>
      <c r="E3" s="3">
        <v>2</v>
      </c>
      <c r="F3" s="3" t="s">
        <v>34</v>
      </c>
      <c r="G3" s="3" t="s">
        <v>26</v>
      </c>
      <c r="H3" s="3" t="s">
        <v>59</v>
      </c>
      <c r="I3" s="3" t="s">
        <v>14</v>
      </c>
      <c r="J3" s="15" t="s">
        <v>60</v>
      </c>
      <c r="K3" s="6" t="s">
        <v>16</v>
      </c>
      <c r="L3" s="8">
        <v>2.0249999999999999</v>
      </c>
      <c r="M3" s="8">
        <v>1</v>
      </c>
      <c r="N3" s="9" t="s">
        <v>23</v>
      </c>
      <c r="O3" s="8">
        <f>M3</f>
        <v>1</v>
      </c>
      <c r="P3" s="29">
        <f t="shared" ref="P3:P66" si="0">IF(AND(K3="1",N3="ja"),(M3*L3*0.95)-M3,IF(AND(K3="1",N3="nein"),M3*L3-M3,-M3))</f>
        <v>-1</v>
      </c>
      <c r="Q3" s="10">
        <f>P3</f>
        <v>-1</v>
      </c>
      <c r="R3" s="11">
        <f t="shared" ref="R3:R66" si="1">O3+Q3</f>
        <v>0</v>
      </c>
      <c r="S3" s="12">
        <f t="shared" ref="S3:S66" si="2">U3/V3</f>
        <v>0</v>
      </c>
      <c r="T3" s="13">
        <f t="shared" ref="T3:T66" si="3">((R3-O3)/O3)*100%</f>
        <v>-1</v>
      </c>
      <c r="U3" s="14">
        <f>COUNTIF(K$2:$L3,1)</f>
        <v>0</v>
      </c>
      <c r="V3">
        <v>1</v>
      </c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spans="1:244" ht="18" customHeight="1" x14ac:dyDescent="0.2">
      <c r="A4" s="3">
        <v>2</v>
      </c>
      <c r="B4" s="4">
        <v>42887</v>
      </c>
      <c r="C4" s="3" t="s">
        <v>61</v>
      </c>
      <c r="D4" s="3" t="s">
        <v>28</v>
      </c>
      <c r="E4" s="3">
        <v>1</v>
      </c>
      <c r="F4" s="3" t="s">
        <v>40</v>
      </c>
      <c r="G4" s="3" t="s">
        <v>26</v>
      </c>
      <c r="H4" s="3" t="s">
        <v>30</v>
      </c>
      <c r="I4" s="3" t="s">
        <v>33</v>
      </c>
      <c r="J4" s="5" t="s">
        <v>41</v>
      </c>
      <c r="K4" s="6" t="s">
        <v>16</v>
      </c>
      <c r="L4" s="8">
        <v>2.62</v>
      </c>
      <c r="M4" s="8">
        <v>2</v>
      </c>
      <c r="N4" s="9" t="s">
        <v>23</v>
      </c>
      <c r="O4" s="8">
        <f>O3+M4</f>
        <v>3</v>
      </c>
      <c r="P4" s="28">
        <f t="shared" si="0"/>
        <v>-2</v>
      </c>
      <c r="Q4" s="10">
        <f>Q3+P4</f>
        <v>-3</v>
      </c>
      <c r="R4" s="11">
        <f t="shared" si="1"/>
        <v>0</v>
      </c>
      <c r="S4" s="12">
        <f t="shared" si="2"/>
        <v>0</v>
      </c>
      <c r="T4" s="13">
        <f t="shared" si="3"/>
        <v>-1</v>
      </c>
      <c r="U4" s="14">
        <f>COUNTIF(K$2:$L4,1)</f>
        <v>0</v>
      </c>
      <c r="V4">
        <v>2</v>
      </c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spans="1:244" ht="17.25" customHeight="1" x14ac:dyDescent="0.2">
      <c r="A5" s="3">
        <v>3</v>
      </c>
      <c r="B5" s="4">
        <v>42888</v>
      </c>
      <c r="C5" s="3" t="s">
        <v>62</v>
      </c>
      <c r="D5" s="3" t="s">
        <v>50</v>
      </c>
      <c r="E5" s="3">
        <v>1</v>
      </c>
      <c r="F5" s="3" t="s">
        <v>63</v>
      </c>
      <c r="G5" s="3" t="s">
        <v>29</v>
      </c>
      <c r="H5" s="3" t="s">
        <v>59</v>
      </c>
      <c r="I5" s="3" t="s">
        <v>33</v>
      </c>
      <c r="J5" s="15" t="s">
        <v>64</v>
      </c>
      <c r="K5" s="6" t="s">
        <v>17</v>
      </c>
      <c r="L5" s="7">
        <v>2</v>
      </c>
      <c r="M5" s="8">
        <v>2</v>
      </c>
      <c r="N5" s="9" t="s">
        <v>15</v>
      </c>
      <c r="O5" s="8">
        <f>O4+M5</f>
        <v>5</v>
      </c>
      <c r="P5" s="27">
        <f t="shared" si="0"/>
        <v>2</v>
      </c>
      <c r="Q5" s="10">
        <f>Q4+P5</f>
        <v>-1</v>
      </c>
      <c r="R5" s="11">
        <f t="shared" si="1"/>
        <v>4</v>
      </c>
      <c r="S5" s="12">
        <f t="shared" si="2"/>
        <v>0.33333333333333331</v>
      </c>
      <c r="T5" s="13">
        <f t="shared" si="3"/>
        <v>-0.2</v>
      </c>
      <c r="U5" s="14">
        <f>COUNTIF(K$2:$L5,1)</f>
        <v>1</v>
      </c>
      <c r="V5">
        <v>3</v>
      </c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spans="1:244" ht="17.25" customHeight="1" x14ac:dyDescent="0.2">
      <c r="A6" s="3">
        <v>4</v>
      </c>
      <c r="B6" s="4">
        <v>42889</v>
      </c>
      <c r="C6" s="3" t="s">
        <v>65</v>
      </c>
      <c r="D6" s="3" t="s">
        <v>31</v>
      </c>
      <c r="E6" s="3">
        <v>1</v>
      </c>
      <c r="F6" s="3" t="s">
        <v>66</v>
      </c>
      <c r="G6" s="3" t="s">
        <v>26</v>
      </c>
      <c r="H6" s="3" t="s">
        <v>59</v>
      </c>
      <c r="I6" s="3" t="s">
        <v>14</v>
      </c>
      <c r="J6" s="15" t="s">
        <v>43</v>
      </c>
      <c r="K6" s="6" t="s">
        <v>17</v>
      </c>
      <c r="L6" s="7">
        <v>1.335</v>
      </c>
      <c r="M6" s="8">
        <v>2</v>
      </c>
      <c r="N6" s="9" t="s">
        <v>15</v>
      </c>
      <c r="O6" s="8">
        <f t="shared" ref="O6:O69" si="4">O5+M6</f>
        <v>7</v>
      </c>
      <c r="P6" s="27">
        <f t="shared" si="0"/>
        <v>0.66999999999999993</v>
      </c>
      <c r="Q6" s="10">
        <f t="shared" ref="Q6:Q69" si="5">Q5+P6</f>
        <v>-0.33000000000000007</v>
      </c>
      <c r="R6" s="11">
        <f t="shared" si="1"/>
        <v>6.67</v>
      </c>
      <c r="S6" s="12">
        <f t="shared" si="2"/>
        <v>0.5</v>
      </c>
      <c r="T6" s="13">
        <f t="shared" si="3"/>
        <v>-4.7142857142857153E-2</v>
      </c>
      <c r="U6" s="14">
        <f>COUNTIF(K$2:$L6,1)</f>
        <v>2</v>
      </c>
      <c r="V6">
        <v>4</v>
      </c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spans="1:244" ht="25.5" x14ac:dyDescent="0.2">
      <c r="A7" s="3">
        <v>5</v>
      </c>
      <c r="B7" s="4">
        <v>42889</v>
      </c>
      <c r="C7" s="3" t="s">
        <v>67</v>
      </c>
      <c r="D7" s="3" t="s">
        <v>50</v>
      </c>
      <c r="E7" s="3">
        <v>2</v>
      </c>
      <c r="F7" s="3" t="s">
        <v>48</v>
      </c>
      <c r="G7" s="3" t="s">
        <v>29</v>
      </c>
      <c r="H7" s="3" t="s">
        <v>27</v>
      </c>
      <c r="I7" s="3" t="s">
        <v>14</v>
      </c>
      <c r="J7" s="15" t="s">
        <v>68</v>
      </c>
      <c r="K7" s="6" t="s">
        <v>16</v>
      </c>
      <c r="L7" s="8">
        <v>1.98</v>
      </c>
      <c r="M7" s="8">
        <v>2</v>
      </c>
      <c r="N7" s="9" t="s">
        <v>23</v>
      </c>
      <c r="O7" s="8">
        <f t="shared" si="4"/>
        <v>9</v>
      </c>
      <c r="P7" s="28">
        <f t="shared" si="0"/>
        <v>-2</v>
      </c>
      <c r="Q7" s="10">
        <f t="shared" si="5"/>
        <v>-2.33</v>
      </c>
      <c r="R7" s="11">
        <f t="shared" si="1"/>
        <v>6.67</v>
      </c>
      <c r="S7" s="12">
        <f t="shared" si="2"/>
        <v>0.4</v>
      </c>
      <c r="T7" s="13">
        <f t="shared" si="3"/>
        <v>-0.25888888888888889</v>
      </c>
      <c r="U7" s="14">
        <f>COUNTIF(K$2:$L7,1)</f>
        <v>2</v>
      </c>
      <c r="V7">
        <v>5</v>
      </c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pans="1:244" ht="12.75" x14ac:dyDescent="0.2">
      <c r="A8" s="3">
        <v>6</v>
      </c>
      <c r="B8" s="4">
        <v>42889</v>
      </c>
      <c r="C8" s="3" t="s">
        <v>69</v>
      </c>
      <c r="D8" s="3" t="s">
        <v>31</v>
      </c>
      <c r="E8" s="3">
        <v>1</v>
      </c>
      <c r="F8" s="3" t="s">
        <v>44</v>
      </c>
      <c r="G8" s="3" t="s">
        <v>26</v>
      </c>
      <c r="H8" s="3" t="s">
        <v>30</v>
      </c>
      <c r="I8" s="3" t="s">
        <v>33</v>
      </c>
      <c r="J8" s="5" t="s">
        <v>46</v>
      </c>
      <c r="K8" s="6" t="s">
        <v>16</v>
      </c>
      <c r="L8" s="7">
        <v>1.8</v>
      </c>
      <c r="M8" s="8">
        <v>2</v>
      </c>
      <c r="N8" s="9" t="s">
        <v>23</v>
      </c>
      <c r="O8" s="8">
        <f t="shared" si="4"/>
        <v>11</v>
      </c>
      <c r="P8" s="29">
        <f t="shared" si="0"/>
        <v>-2</v>
      </c>
      <c r="Q8" s="10">
        <f t="shared" si="5"/>
        <v>-4.33</v>
      </c>
      <c r="R8" s="11">
        <f t="shared" si="1"/>
        <v>6.67</v>
      </c>
      <c r="S8" s="12">
        <f t="shared" si="2"/>
        <v>0.33333333333333331</v>
      </c>
      <c r="T8" s="13">
        <f t="shared" si="3"/>
        <v>-0.39363636363636362</v>
      </c>
      <c r="U8" s="14">
        <f>COUNTIF(K$2:$L8,1)</f>
        <v>2</v>
      </c>
      <c r="V8">
        <v>6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</row>
    <row r="9" spans="1:244" ht="15" customHeight="1" x14ac:dyDescent="0.2">
      <c r="A9" s="3">
        <v>7</v>
      </c>
      <c r="B9" s="4">
        <v>42889</v>
      </c>
      <c r="C9" s="3" t="s">
        <v>70</v>
      </c>
      <c r="D9" s="3" t="s">
        <v>42</v>
      </c>
      <c r="E9" s="3">
        <v>1</v>
      </c>
      <c r="F9" s="3" t="s">
        <v>71</v>
      </c>
      <c r="G9" s="3" t="s">
        <v>26</v>
      </c>
      <c r="H9" s="3" t="s">
        <v>37</v>
      </c>
      <c r="I9" s="3" t="s">
        <v>14</v>
      </c>
      <c r="J9" s="5" t="s">
        <v>15</v>
      </c>
      <c r="K9" s="6" t="s">
        <v>16</v>
      </c>
      <c r="L9" s="7">
        <v>2</v>
      </c>
      <c r="M9" s="8">
        <v>2</v>
      </c>
      <c r="N9" s="9" t="s">
        <v>15</v>
      </c>
      <c r="O9" s="8">
        <f t="shared" si="4"/>
        <v>13</v>
      </c>
      <c r="P9" s="29">
        <f t="shared" si="0"/>
        <v>-2</v>
      </c>
      <c r="Q9" s="10">
        <f t="shared" si="5"/>
        <v>-6.33</v>
      </c>
      <c r="R9" s="11">
        <f t="shared" si="1"/>
        <v>6.67</v>
      </c>
      <c r="S9" s="12">
        <f t="shared" si="2"/>
        <v>0.2857142857142857</v>
      </c>
      <c r="T9" s="13">
        <f t="shared" si="3"/>
        <v>-0.4869230769230769</v>
      </c>
      <c r="U9" s="14">
        <f>COUNTIF(K$2:$L9,1)</f>
        <v>2</v>
      </c>
      <c r="V9">
        <v>7</v>
      </c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spans="1:244" ht="15" customHeight="1" x14ac:dyDescent="0.2">
      <c r="A10" s="3">
        <v>8</v>
      </c>
      <c r="B10" s="4">
        <v>42889</v>
      </c>
      <c r="C10" s="3" t="s">
        <v>70</v>
      </c>
      <c r="D10" s="3" t="s">
        <v>42</v>
      </c>
      <c r="E10" s="3">
        <v>1</v>
      </c>
      <c r="F10" s="3" t="s">
        <v>72</v>
      </c>
      <c r="G10" s="3" t="s">
        <v>26</v>
      </c>
      <c r="H10" s="3" t="s">
        <v>37</v>
      </c>
      <c r="I10" s="3" t="s">
        <v>14</v>
      </c>
      <c r="J10" s="15" t="s">
        <v>23</v>
      </c>
      <c r="K10" s="6" t="s">
        <v>17</v>
      </c>
      <c r="L10" s="8">
        <v>2.2999999999999998</v>
      </c>
      <c r="M10" s="8">
        <v>2</v>
      </c>
      <c r="N10" s="9" t="s">
        <v>15</v>
      </c>
      <c r="O10" s="8">
        <f t="shared" si="4"/>
        <v>15</v>
      </c>
      <c r="P10" s="34">
        <f t="shared" si="0"/>
        <v>2.5999999999999996</v>
      </c>
      <c r="Q10" s="10">
        <f t="shared" si="5"/>
        <v>-3.7300000000000004</v>
      </c>
      <c r="R10" s="11">
        <f t="shared" si="1"/>
        <v>11.27</v>
      </c>
      <c r="S10" s="12">
        <f t="shared" si="2"/>
        <v>0.375</v>
      </c>
      <c r="T10" s="13">
        <f t="shared" si="3"/>
        <v>-0.2486666666666667</v>
      </c>
      <c r="U10" s="14">
        <f>COUNTIF(K$2:$L10,1)</f>
        <v>3</v>
      </c>
      <c r="V10">
        <v>8</v>
      </c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spans="1:244" ht="14.25" customHeight="1" x14ac:dyDescent="0.2">
      <c r="A11" s="3">
        <v>9</v>
      </c>
      <c r="B11" s="4">
        <v>42889</v>
      </c>
      <c r="C11" s="3" t="s">
        <v>70</v>
      </c>
      <c r="D11" s="3" t="s">
        <v>42</v>
      </c>
      <c r="E11" s="3">
        <v>1</v>
      </c>
      <c r="F11" s="3" t="s">
        <v>73</v>
      </c>
      <c r="G11" s="3" t="s">
        <v>26</v>
      </c>
      <c r="H11" s="3" t="s">
        <v>27</v>
      </c>
      <c r="I11" s="3" t="s">
        <v>14</v>
      </c>
      <c r="J11" s="5" t="s">
        <v>15</v>
      </c>
      <c r="K11" s="6" t="s">
        <v>16</v>
      </c>
      <c r="L11" s="7">
        <v>3.75</v>
      </c>
      <c r="M11" s="8">
        <v>2</v>
      </c>
      <c r="N11" s="9" t="s">
        <v>23</v>
      </c>
      <c r="O11" s="8">
        <f t="shared" si="4"/>
        <v>17</v>
      </c>
      <c r="P11" s="29">
        <f t="shared" si="0"/>
        <v>-2</v>
      </c>
      <c r="Q11" s="10">
        <f t="shared" si="5"/>
        <v>-5.73</v>
      </c>
      <c r="R11" s="11">
        <f t="shared" si="1"/>
        <v>11.27</v>
      </c>
      <c r="S11" s="12">
        <f t="shared" si="2"/>
        <v>0.33333333333333331</v>
      </c>
      <c r="T11" s="13">
        <f t="shared" si="3"/>
        <v>-0.3370588235294118</v>
      </c>
      <c r="U11" s="14">
        <f>COUNTIF(K$2:$L11,1)</f>
        <v>3</v>
      </c>
      <c r="V11">
        <v>9</v>
      </c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spans="1:244" ht="14.25" customHeight="1" x14ac:dyDescent="0.2">
      <c r="A12" s="3">
        <v>10</v>
      </c>
      <c r="B12" s="4">
        <v>42889</v>
      </c>
      <c r="C12" s="3" t="s">
        <v>70</v>
      </c>
      <c r="D12" s="3" t="s">
        <v>42</v>
      </c>
      <c r="E12" s="3">
        <v>1</v>
      </c>
      <c r="F12" s="3" t="s">
        <v>74</v>
      </c>
      <c r="G12" s="3" t="s">
        <v>26</v>
      </c>
      <c r="H12" s="3" t="s">
        <v>27</v>
      </c>
      <c r="I12" s="3" t="s">
        <v>14</v>
      </c>
      <c r="J12" s="5" t="s">
        <v>75</v>
      </c>
      <c r="K12" s="6" t="s">
        <v>16</v>
      </c>
      <c r="L12" s="7">
        <v>2</v>
      </c>
      <c r="M12" s="8">
        <v>2</v>
      </c>
      <c r="N12" s="9" t="s">
        <v>23</v>
      </c>
      <c r="O12" s="8">
        <f t="shared" si="4"/>
        <v>19</v>
      </c>
      <c r="P12" s="29">
        <f t="shared" si="0"/>
        <v>-2</v>
      </c>
      <c r="Q12" s="10">
        <f t="shared" si="5"/>
        <v>-7.73</v>
      </c>
      <c r="R12" s="11">
        <f t="shared" si="1"/>
        <v>11.27</v>
      </c>
      <c r="S12" s="12">
        <f t="shared" si="2"/>
        <v>0.3</v>
      </c>
      <c r="T12" s="13">
        <f t="shared" si="3"/>
        <v>-0.40684210526315789</v>
      </c>
      <c r="U12" s="14">
        <f>COUNTIF(K$2:$L12,1)</f>
        <v>3</v>
      </c>
      <c r="V12">
        <v>10</v>
      </c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spans="1:244" ht="38.25" x14ac:dyDescent="0.2">
      <c r="A13" s="3">
        <v>11</v>
      </c>
      <c r="B13" s="4">
        <v>42890</v>
      </c>
      <c r="C13" s="3" t="s">
        <v>76</v>
      </c>
      <c r="D13" s="3" t="s">
        <v>77</v>
      </c>
      <c r="E13" s="3">
        <v>3</v>
      </c>
      <c r="F13" s="3" t="s">
        <v>78</v>
      </c>
      <c r="G13" s="3" t="s">
        <v>29</v>
      </c>
      <c r="H13" s="3" t="s">
        <v>27</v>
      </c>
      <c r="I13" s="3" t="s">
        <v>14</v>
      </c>
      <c r="J13" s="15" t="s">
        <v>79</v>
      </c>
      <c r="K13" s="6" t="s">
        <v>17</v>
      </c>
      <c r="L13" s="8">
        <v>2.06</v>
      </c>
      <c r="M13" s="8">
        <v>2.5</v>
      </c>
      <c r="N13" s="9" t="s">
        <v>23</v>
      </c>
      <c r="O13" s="8">
        <f t="shared" si="4"/>
        <v>21.5</v>
      </c>
      <c r="P13" s="34">
        <f t="shared" si="0"/>
        <v>2.3925000000000001</v>
      </c>
      <c r="Q13" s="10">
        <f t="shared" si="5"/>
        <v>-5.3375000000000004</v>
      </c>
      <c r="R13" s="11">
        <f t="shared" si="1"/>
        <v>16.162500000000001</v>
      </c>
      <c r="S13" s="12">
        <f t="shared" si="2"/>
        <v>0.36363636363636365</v>
      </c>
      <c r="T13" s="13">
        <f t="shared" si="3"/>
        <v>-0.24825581395348831</v>
      </c>
      <c r="U13" s="14">
        <f>COUNTIF(K$2:$L13,1)</f>
        <v>4</v>
      </c>
      <c r="V13">
        <v>11</v>
      </c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spans="1:244" ht="25.5" x14ac:dyDescent="0.2">
      <c r="A14" s="3">
        <v>12</v>
      </c>
      <c r="B14" s="4">
        <v>42891</v>
      </c>
      <c r="C14" s="3" t="s">
        <v>80</v>
      </c>
      <c r="D14" s="3" t="s">
        <v>50</v>
      </c>
      <c r="E14" s="3">
        <v>2</v>
      </c>
      <c r="F14" s="3" t="s">
        <v>81</v>
      </c>
      <c r="G14" s="3" t="s">
        <v>29</v>
      </c>
      <c r="H14" s="3" t="s">
        <v>27</v>
      </c>
      <c r="I14" s="3" t="s">
        <v>14</v>
      </c>
      <c r="J14" s="5" t="s">
        <v>82</v>
      </c>
      <c r="K14" s="6" t="s">
        <v>17</v>
      </c>
      <c r="L14" s="7">
        <v>1.29</v>
      </c>
      <c r="M14" s="8">
        <v>1.5</v>
      </c>
      <c r="N14" s="9" t="s">
        <v>23</v>
      </c>
      <c r="O14" s="8">
        <f t="shared" si="4"/>
        <v>23</v>
      </c>
      <c r="P14" s="27">
        <f t="shared" si="0"/>
        <v>0.33824999999999994</v>
      </c>
      <c r="Q14" s="10">
        <f t="shared" si="5"/>
        <v>-4.99925</v>
      </c>
      <c r="R14" s="11">
        <f t="shared" si="1"/>
        <v>18.00075</v>
      </c>
      <c r="S14" s="12">
        <f t="shared" si="2"/>
        <v>0.41666666666666669</v>
      </c>
      <c r="T14" s="13">
        <f t="shared" si="3"/>
        <v>-0.21735869565217392</v>
      </c>
      <c r="U14" s="14">
        <f>COUNTIF(K$2:$L14,1)</f>
        <v>5</v>
      </c>
      <c r="V14">
        <v>12</v>
      </c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25.5" x14ac:dyDescent="0.2">
      <c r="A15" s="3">
        <v>13</v>
      </c>
      <c r="B15" s="4">
        <v>42893</v>
      </c>
      <c r="C15" s="3" t="s">
        <v>83</v>
      </c>
      <c r="D15" s="3" t="s">
        <v>84</v>
      </c>
      <c r="E15" s="3">
        <v>2</v>
      </c>
      <c r="F15" s="3" t="s">
        <v>85</v>
      </c>
      <c r="G15" s="3" t="s">
        <v>29</v>
      </c>
      <c r="H15" s="3" t="s">
        <v>27</v>
      </c>
      <c r="I15" s="3" t="s">
        <v>14</v>
      </c>
      <c r="J15" s="15" t="s">
        <v>86</v>
      </c>
      <c r="K15" s="6" t="s">
        <v>17</v>
      </c>
      <c r="L15" s="7">
        <v>2</v>
      </c>
      <c r="M15" s="8">
        <v>2</v>
      </c>
      <c r="N15" s="9" t="s">
        <v>23</v>
      </c>
      <c r="O15" s="8">
        <f t="shared" si="4"/>
        <v>25</v>
      </c>
      <c r="P15" s="27">
        <f t="shared" si="0"/>
        <v>1.7999999999999998</v>
      </c>
      <c r="Q15" s="10">
        <f t="shared" si="5"/>
        <v>-3.1992500000000001</v>
      </c>
      <c r="R15" s="11">
        <f t="shared" si="1"/>
        <v>21.800750000000001</v>
      </c>
      <c r="S15" s="12">
        <f t="shared" si="2"/>
        <v>0.46153846153846156</v>
      </c>
      <c r="T15" s="13">
        <f t="shared" si="3"/>
        <v>-0.12796999999999997</v>
      </c>
      <c r="U15" s="14">
        <f>COUNTIF(K$2:$L15,1)</f>
        <v>6</v>
      </c>
      <c r="V15">
        <v>13</v>
      </c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2.75" x14ac:dyDescent="0.2">
      <c r="A16" s="3">
        <v>14</v>
      </c>
      <c r="B16" s="4">
        <v>42894</v>
      </c>
      <c r="C16" s="3" t="s">
        <v>87</v>
      </c>
      <c r="D16" s="3" t="s">
        <v>28</v>
      </c>
      <c r="E16" s="3">
        <v>1</v>
      </c>
      <c r="F16" s="3" t="s">
        <v>40</v>
      </c>
      <c r="G16" s="3" t="s">
        <v>29</v>
      </c>
      <c r="H16" s="3" t="s">
        <v>30</v>
      </c>
      <c r="I16" s="3" t="s">
        <v>33</v>
      </c>
      <c r="J16" s="15" t="s">
        <v>36</v>
      </c>
      <c r="K16" s="6" t="s">
        <v>17</v>
      </c>
      <c r="L16" s="8">
        <v>2</v>
      </c>
      <c r="M16" s="8">
        <v>1</v>
      </c>
      <c r="N16" s="9" t="s">
        <v>23</v>
      </c>
      <c r="O16" s="8">
        <f t="shared" si="4"/>
        <v>26</v>
      </c>
      <c r="P16" s="34">
        <f t="shared" si="0"/>
        <v>0.89999999999999991</v>
      </c>
      <c r="Q16" s="10">
        <f t="shared" si="5"/>
        <v>-2.2992500000000002</v>
      </c>
      <c r="R16" s="11">
        <f t="shared" si="1"/>
        <v>23.700749999999999</v>
      </c>
      <c r="S16" s="12">
        <f t="shared" si="2"/>
        <v>0.5</v>
      </c>
      <c r="T16" s="13">
        <f t="shared" si="3"/>
        <v>-8.8432692307692337E-2</v>
      </c>
      <c r="U16" s="14">
        <f>COUNTIF(K$2:$L16,1)</f>
        <v>7</v>
      </c>
      <c r="V16">
        <v>14</v>
      </c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25.5" x14ac:dyDescent="0.2">
      <c r="A17" s="3">
        <v>15</v>
      </c>
      <c r="B17" s="4">
        <v>42895</v>
      </c>
      <c r="C17" s="3" t="s">
        <v>88</v>
      </c>
      <c r="D17" s="3" t="s">
        <v>89</v>
      </c>
      <c r="E17" s="3">
        <v>2</v>
      </c>
      <c r="F17" s="3" t="s">
        <v>90</v>
      </c>
      <c r="G17" s="3" t="s">
        <v>29</v>
      </c>
      <c r="H17" s="3" t="s">
        <v>27</v>
      </c>
      <c r="I17" s="3" t="s">
        <v>14</v>
      </c>
      <c r="J17" s="15" t="s">
        <v>91</v>
      </c>
      <c r="K17" s="6" t="s">
        <v>17</v>
      </c>
      <c r="L17" s="7">
        <v>2.31</v>
      </c>
      <c r="M17" s="8">
        <v>1.5</v>
      </c>
      <c r="N17" s="9" t="s">
        <v>23</v>
      </c>
      <c r="O17" s="8">
        <f t="shared" si="4"/>
        <v>27.5</v>
      </c>
      <c r="P17" s="27">
        <f t="shared" si="0"/>
        <v>1.7917499999999995</v>
      </c>
      <c r="Q17" s="10">
        <f t="shared" si="5"/>
        <v>-0.50750000000000073</v>
      </c>
      <c r="R17" s="11">
        <f t="shared" si="1"/>
        <v>26.9925</v>
      </c>
      <c r="S17" s="12">
        <f t="shared" si="2"/>
        <v>0.53333333333333333</v>
      </c>
      <c r="T17" s="13">
        <f t="shared" si="3"/>
        <v>-1.8454545454545467E-2</v>
      </c>
      <c r="U17" s="14">
        <f>COUNTIF(K$2:$L17,1)</f>
        <v>8</v>
      </c>
      <c r="V17">
        <v>15</v>
      </c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2.75" x14ac:dyDescent="0.2">
      <c r="A18" s="3">
        <v>16</v>
      </c>
      <c r="B18" s="4">
        <v>42897</v>
      </c>
      <c r="C18" s="3" t="s">
        <v>92</v>
      </c>
      <c r="D18" s="3" t="s">
        <v>28</v>
      </c>
      <c r="E18" s="3">
        <v>1</v>
      </c>
      <c r="F18" s="3">
        <v>2</v>
      </c>
      <c r="G18" s="3" t="s">
        <v>29</v>
      </c>
      <c r="H18" s="3" t="s">
        <v>30</v>
      </c>
      <c r="I18" s="3" t="s">
        <v>33</v>
      </c>
      <c r="J18" s="15" t="s">
        <v>41</v>
      </c>
      <c r="K18" s="6" t="s">
        <v>17</v>
      </c>
      <c r="L18" s="7">
        <v>2.0499999999999998</v>
      </c>
      <c r="M18" s="8">
        <v>2</v>
      </c>
      <c r="N18" s="9" t="s">
        <v>23</v>
      </c>
      <c r="O18" s="8">
        <f t="shared" si="4"/>
        <v>29.5</v>
      </c>
      <c r="P18" s="27">
        <f t="shared" si="0"/>
        <v>1.8949999999999996</v>
      </c>
      <c r="Q18" s="10">
        <f t="shared" si="5"/>
        <v>1.3874999999999988</v>
      </c>
      <c r="R18" s="11">
        <f t="shared" si="1"/>
        <v>30.887499999999999</v>
      </c>
      <c r="S18" s="12">
        <f t="shared" si="2"/>
        <v>0.5625</v>
      </c>
      <c r="T18" s="13">
        <f t="shared" si="3"/>
        <v>4.7033898305084719E-2</v>
      </c>
      <c r="U18" s="14">
        <f>COUNTIF(K$2:$L18,1)</f>
        <v>9</v>
      </c>
      <c r="V18">
        <v>16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7.25" customHeight="1" x14ac:dyDescent="0.2">
      <c r="A19" s="3">
        <v>17</v>
      </c>
      <c r="B19" s="4">
        <v>42900</v>
      </c>
      <c r="C19" s="3" t="s">
        <v>93</v>
      </c>
      <c r="D19" s="3" t="s">
        <v>53</v>
      </c>
      <c r="E19" s="3">
        <v>1</v>
      </c>
      <c r="F19" s="3">
        <v>1</v>
      </c>
      <c r="G19" s="3" t="s">
        <v>26</v>
      </c>
      <c r="H19" s="3" t="s">
        <v>59</v>
      </c>
      <c r="I19" s="3" t="s">
        <v>14</v>
      </c>
      <c r="J19" s="5" t="s">
        <v>52</v>
      </c>
      <c r="K19" s="6" t="s">
        <v>16</v>
      </c>
      <c r="L19" s="8">
        <v>2.12</v>
      </c>
      <c r="M19" s="8">
        <v>1</v>
      </c>
      <c r="N19" s="9" t="s">
        <v>15</v>
      </c>
      <c r="O19" s="8">
        <f t="shared" si="4"/>
        <v>30.5</v>
      </c>
      <c r="P19" s="28">
        <f t="shared" si="0"/>
        <v>-1</v>
      </c>
      <c r="Q19" s="10">
        <f t="shared" si="5"/>
        <v>0.38749999999999885</v>
      </c>
      <c r="R19" s="11">
        <f t="shared" si="1"/>
        <v>30.887499999999999</v>
      </c>
      <c r="S19" s="12">
        <f t="shared" si="2"/>
        <v>0.52941176470588236</v>
      </c>
      <c r="T19" s="13">
        <f t="shared" si="3"/>
        <v>1.2704918032786863E-2</v>
      </c>
      <c r="U19" s="14">
        <f>COUNTIF(K$2:$L19,1)</f>
        <v>9</v>
      </c>
      <c r="V19">
        <v>17</v>
      </c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38.25" x14ac:dyDescent="0.2">
      <c r="A20" s="3">
        <v>18</v>
      </c>
      <c r="B20" s="4">
        <v>42900</v>
      </c>
      <c r="C20" s="3" t="s">
        <v>94</v>
      </c>
      <c r="D20" s="3" t="s">
        <v>50</v>
      </c>
      <c r="E20" s="3">
        <v>3</v>
      </c>
      <c r="F20" s="3" t="s">
        <v>95</v>
      </c>
      <c r="G20" s="3" t="s">
        <v>29</v>
      </c>
      <c r="H20" s="3" t="s">
        <v>27</v>
      </c>
      <c r="I20" s="3" t="s">
        <v>14</v>
      </c>
      <c r="J20" s="5" t="s">
        <v>96</v>
      </c>
      <c r="K20" s="6" t="s">
        <v>16</v>
      </c>
      <c r="L20" s="7">
        <v>2.0299999999999998</v>
      </c>
      <c r="M20" s="8">
        <v>1.5</v>
      </c>
      <c r="N20" s="9" t="s">
        <v>23</v>
      </c>
      <c r="O20" s="8">
        <f t="shared" si="4"/>
        <v>32</v>
      </c>
      <c r="P20" s="29">
        <f t="shared" si="0"/>
        <v>-1.5</v>
      </c>
      <c r="Q20" s="10">
        <f t="shared" si="5"/>
        <v>-1.1125000000000012</v>
      </c>
      <c r="R20" s="11">
        <f t="shared" si="1"/>
        <v>30.887499999999999</v>
      </c>
      <c r="S20" s="12">
        <f t="shared" si="2"/>
        <v>0.5</v>
      </c>
      <c r="T20" s="13">
        <f t="shared" si="3"/>
        <v>-3.4765625000000022E-2</v>
      </c>
      <c r="U20" s="14">
        <f>COUNTIF(K$2:$L20,1)</f>
        <v>9</v>
      </c>
      <c r="V20">
        <v>18</v>
      </c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12.75" x14ac:dyDescent="0.2">
      <c r="A21" s="3">
        <v>19</v>
      </c>
      <c r="B21" s="4">
        <v>42900</v>
      </c>
      <c r="C21" s="3" t="s">
        <v>97</v>
      </c>
      <c r="D21" s="3" t="s">
        <v>54</v>
      </c>
      <c r="E21" s="3">
        <v>1</v>
      </c>
      <c r="F21" s="3" t="s">
        <v>98</v>
      </c>
      <c r="G21" s="3" t="s">
        <v>26</v>
      </c>
      <c r="H21" s="3" t="s">
        <v>30</v>
      </c>
      <c r="I21" s="3" t="s">
        <v>33</v>
      </c>
      <c r="J21" s="15" t="s">
        <v>99</v>
      </c>
      <c r="K21" s="6" t="s">
        <v>17</v>
      </c>
      <c r="L21" s="7">
        <v>1.72</v>
      </c>
      <c r="M21" s="8">
        <v>2</v>
      </c>
      <c r="N21" s="9" t="s">
        <v>23</v>
      </c>
      <c r="O21" s="8">
        <f t="shared" si="4"/>
        <v>34</v>
      </c>
      <c r="P21" s="27">
        <f t="shared" si="0"/>
        <v>1.2679999999999998</v>
      </c>
      <c r="Q21" s="10">
        <f t="shared" si="5"/>
        <v>0.15549999999999864</v>
      </c>
      <c r="R21" s="11">
        <f t="shared" si="1"/>
        <v>34.155499999999996</v>
      </c>
      <c r="S21" s="12">
        <f t="shared" si="2"/>
        <v>0.52631578947368418</v>
      </c>
      <c r="T21" s="13">
        <f t="shared" si="3"/>
        <v>4.5735294117646005E-3</v>
      </c>
      <c r="U21" s="14">
        <f>COUNTIF(K$2:$L21,1)</f>
        <v>10</v>
      </c>
      <c r="V21">
        <v>19</v>
      </c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15.75" customHeight="1" x14ac:dyDescent="0.2">
      <c r="A22" s="3">
        <v>20</v>
      </c>
      <c r="B22" s="4">
        <v>42902</v>
      </c>
      <c r="C22" s="3" t="s">
        <v>100</v>
      </c>
      <c r="D22" s="3" t="s">
        <v>53</v>
      </c>
      <c r="E22" s="3">
        <v>1</v>
      </c>
      <c r="F22" s="3" t="s">
        <v>101</v>
      </c>
      <c r="G22" s="3" t="s">
        <v>26</v>
      </c>
      <c r="H22" s="3" t="s">
        <v>59</v>
      </c>
      <c r="I22" s="3" t="s">
        <v>14</v>
      </c>
      <c r="J22" s="5" t="s">
        <v>36</v>
      </c>
      <c r="K22" s="6" t="s">
        <v>16</v>
      </c>
      <c r="L22" s="8">
        <v>1.55</v>
      </c>
      <c r="M22" s="8">
        <v>2</v>
      </c>
      <c r="N22" s="9" t="s">
        <v>15</v>
      </c>
      <c r="O22" s="8">
        <f t="shared" si="4"/>
        <v>36</v>
      </c>
      <c r="P22" s="28">
        <f t="shared" si="0"/>
        <v>-2</v>
      </c>
      <c r="Q22" s="10">
        <f t="shared" si="5"/>
        <v>-1.8445000000000014</v>
      </c>
      <c r="R22" s="11">
        <f t="shared" si="1"/>
        <v>34.155499999999996</v>
      </c>
      <c r="S22" s="12">
        <f t="shared" si="2"/>
        <v>0.5</v>
      </c>
      <c r="T22" s="13">
        <f t="shared" si="3"/>
        <v>-5.1236111111111211E-2</v>
      </c>
      <c r="U22" s="14">
        <f>COUNTIF(K$2:$L22,1)</f>
        <v>10</v>
      </c>
      <c r="V22">
        <v>20</v>
      </c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15.75" customHeight="1" x14ac:dyDescent="0.2">
      <c r="A23" s="3">
        <v>21</v>
      </c>
      <c r="B23" s="4">
        <v>42903</v>
      </c>
      <c r="C23" s="3" t="s">
        <v>102</v>
      </c>
      <c r="D23" s="3" t="s">
        <v>103</v>
      </c>
      <c r="E23" s="3">
        <v>1</v>
      </c>
      <c r="F23" s="3" t="s">
        <v>104</v>
      </c>
      <c r="G23" s="3" t="s">
        <v>26</v>
      </c>
      <c r="H23" s="3" t="s">
        <v>30</v>
      </c>
      <c r="I23" s="3" t="s">
        <v>14</v>
      </c>
      <c r="J23" s="15" t="s">
        <v>105</v>
      </c>
      <c r="K23" s="6" t="s">
        <v>17</v>
      </c>
      <c r="L23" s="7">
        <v>1.83</v>
      </c>
      <c r="M23" s="8">
        <v>1.5</v>
      </c>
      <c r="N23" s="9" t="s">
        <v>23</v>
      </c>
      <c r="O23" s="8">
        <f t="shared" si="4"/>
        <v>37.5</v>
      </c>
      <c r="P23" s="27">
        <f t="shared" si="0"/>
        <v>1.1077499999999998</v>
      </c>
      <c r="Q23" s="10">
        <f t="shared" si="5"/>
        <v>-0.73675000000000157</v>
      </c>
      <c r="R23" s="11">
        <f t="shared" si="1"/>
        <v>36.763249999999999</v>
      </c>
      <c r="S23" s="12">
        <f t="shared" si="2"/>
        <v>0.52380952380952384</v>
      </c>
      <c r="T23" s="13">
        <f t="shared" si="3"/>
        <v>-1.9646666666666684E-2</v>
      </c>
      <c r="U23" s="14">
        <f>COUNTIF(K$2:$L23,1)</f>
        <v>11</v>
      </c>
      <c r="V23">
        <v>21</v>
      </c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5.75" customHeight="1" x14ac:dyDescent="0.2">
      <c r="A24" s="3">
        <v>22</v>
      </c>
      <c r="B24" s="4">
        <v>42903</v>
      </c>
      <c r="C24" s="3" t="s">
        <v>106</v>
      </c>
      <c r="D24" s="3" t="s">
        <v>28</v>
      </c>
      <c r="E24" s="3">
        <v>1</v>
      </c>
      <c r="F24" s="3">
        <v>2</v>
      </c>
      <c r="G24" s="3" t="s">
        <v>26</v>
      </c>
      <c r="H24" s="3" t="s">
        <v>30</v>
      </c>
      <c r="I24" s="3" t="s">
        <v>33</v>
      </c>
      <c r="J24" s="5" t="s">
        <v>46</v>
      </c>
      <c r="K24" s="6" t="s">
        <v>16</v>
      </c>
      <c r="L24" s="7">
        <v>1.83</v>
      </c>
      <c r="M24" s="8">
        <v>1</v>
      </c>
      <c r="N24" s="9" t="s">
        <v>23</v>
      </c>
      <c r="O24" s="8">
        <f t="shared" si="4"/>
        <v>38.5</v>
      </c>
      <c r="P24" s="29">
        <f t="shared" si="0"/>
        <v>-1</v>
      </c>
      <c r="Q24" s="10">
        <f t="shared" si="5"/>
        <v>-1.7367500000000016</v>
      </c>
      <c r="R24" s="11">
        <f t="shared" si="1"/>
        <v>36.763249999999999</v>
      </c>
      <c r="S24" s="12">
        <f t="shared" si="2"/>
        <v>0.5</v>
      </c>
      <c r="T24" s="13">
        <f t="shared" si="3"/>
        <v>-4.5110389610389628E-2</v>
      </c>
      <c r="U24" s="14">
        <f>COUNTIF(K$2:$L24,1)</f>
        <v>11</v>
      </c>
      <c r="V24">
        <v>22</v>
      </c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2.75" x14ac:dyDescent="0.2">
      <c r="A25" s="3">
        <v>23</v>
      </c>
      <c r="B25" s="4">
        <v>42903</v>
      </c>
      <c r="C25" s="3" t="s">
        <v>107</v>
      </c>
      <c r="D25" s="3" t="s">
        <v>50</v>
      </c>
      <c r="E25" s="3">
        <v>1</v>
      </c>
      <c r="F25" s="3" t="s">
        <v>108</v>
      </c>
      <c r="G25" s="3" t="s">
        <v>29</v>
      </c>
      <c r="H25" s="3" t="s">
        <v>30</v>
      </c>
      <c r="I25" s="3" t="s">
        <v>33</v>
      </c>
      <c r="J25" s="5" t="s">
        <v>109</v>
      </c>
      <c r="K25" s="6" t="s">
        <v>16</v>
      </c>
      <c r="L25" s="8">
        <v>2.16</v>
      </c>
      <c r="M25" s="8">
        <v>1.5</v>
      </c>
      <c r="N25" s="9" t="s">
        <v>23</v>
      </c>
      <c r="O25" s="8">
        <f t="shared" si="4"/>
        <v>40</v>
      </c>
      <c r="P25" s="28">
        <f t="shared" si="0"/>
        <v>-1.5</v>
      </c>
      <c r="Q25" s="10">
        <f t="shared" si="5"/>
        <v>-3.2367500000000016</v>
      </c>
      <c r="R25" s="11">
        <f t="shared" si="1"/>
        <v>36.763249999999999</v>
      </c>
      <c r="S25" s="12">
        <f t="shared" si="2"/>
        <v>0.47826086956521741</v>
      </c>
      <c r="T25" s="13">
        <f t="shared" si="3"/>
        <v>-8.0918750000000012E-2</v>
      </c>
      <c r="U25" s="14">
        <f>COUNTIF(K$2:$L25,1)</f>
        <v>11</v>
      </c>
      <c r="V25">
        <v>23</v>
      </c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25.5" x14ac:dyDescent="0.2">
      <c r="A26" s="3">
        <v>24</v>
      </c>
      <c r="B26" s="4">
        <v>42903</v>
      </c>
      <c r="C26" s="3" t="s">
        <v>110</v>
      </c>
      <c r="D26" s="3" t="s">
        <v>28</v>
      </c>
      <c r="E26" s="3">
        <v>2</v>
      </c>
      <c r="F26" s="3" t="s">
        <v>111</v>
      </c>
      <c r="G26" s="3" t="s">
        <v>26</v>
      </c>
      <c r="H26" s="3" t="s">
        <v>59</v>
      </c>
      <c r="I26" s="3" t="s">
        <v>14</v>
      </c>
      <c r="J26" s="5" t="s">
        <v>112</v>
      </c>
      <c r="K26" s="6" t="s">
        <v>17</v>
      </c>
      <c r="L26" s="7">
        <v>1.89</v>
      </c>
      <c r="M26" s="8">
        <v>3</v>
      </c>
      <c r="N26" s="9" t="s">
        <v>15</v>
      </c>
      <c r="O26" s="8">
        <f t="shared" si="4"/>
        <v>43</v>
      </c>
      <c r="P26" s="27">
        <f t="shared" si="0"/>
        <v>2.67</v>
      </c>
      <c r="Q26" s="10">
        <f t="shared" si="5"/>
        <v>-0.56675000000000164</v>
      </c>
      <c r="R26" s="11">
        <f t="shared" si="1"/>
        <v>42.433250000000001</v>
      </c>
      <c r="S26" s="12">
        <f t="shared" si="2"/>
        <v>0.5</v>
      </c>
      <c r="T26" s="13">
        <f t="shared" si="3"/>
        <v>-1.318023255813951E-2</v>
      </c>
      <c r="U26" s="14">
        <f>COUNTIF(K$2:$L26,1)</f>
        <v>12</v>
      </c>
      <c r="V26">
        <v>24</v>
      </c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5" customHeight="1" x14ac:dyDescent="0.2">
      <c r="A27" s="3">
        <v>25</v>
      </c>
      <c r="B27" s="4">
        <v>42903</v>
      </c>
      <c r="C27" s="3" t="s">
        <v>113</v>
      </c>
      <c r="D27" s="3" t="s">
        <v>28</v>
      </c>
      <c r="E27" s="3">
        <v>1</v>
      </c>
      <c r="F27" s="3" t="s">
        <v>114</v>
      </c>
      <c r="G27" s="3" t="s">
        <v>26</v>
      </c>
      <c r="H27" s="3" t="s">
        <v>30</v>
      </c>
      <c r="I27" s="3" t="s">
        <v>14</v>
      </c>
      <c r="J27" s="15" t="s">
        <v>115</v>
      </c>
      <c r="K27" s="6" t="s">
        <v>17</v>
      </c>
      <c r="L27" s="7">
        <v>2</v>
      </c>
      <c r="M27" s="8">
        <v>2</v>
      </c>
      <c r="N27" s="9" t="s">
        <v>23</v>
      </c>
      <c r="O27" s="8">
        <f t="shared" si="4"/>
        <v>45</v>
      </c>
      <c r="P27" s="27">
        <f t="shared" si="0"/>
        <v>1.7999999999999998</v>
      </c>
      <c r="Q27" s="10">
        <f t="shared" si="5"/>
        <v>1.2332499999999982</v>
      </c>
      <c r="R27" s="11">
        <f t="shared" si="1"/>
        <v>46.233249999999998</v>
      </c>
      <c r="S27" s="12">
        <f t="shared" si="2"/>
        <v>0.52</v>
      </c>
      <c r="T27" s="13">
        <f t="shared" si="3"/>
        <v>2.7405555555555516E-2</v>
      </c>
      <c r="U27" s="14">
        <f>COUNTIF(K$2:$L27,1)</f>
        <v>13</v>
      </c>
      <c r="V27">
        <v>25</v>
      </c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2.75" x14ac:dyDescent="0.2">
      <c r="A28" s="3">
        <v>26</v>
      </c>
      <c r="B28" s="4">
        <v>42903</v>
      </c>
      <c r="C28" s="3" t="s">
        <v>116</v>
      </c>
      <c r="D28" s="3" t="s">
        <v>50</v>
      </c>
      <c r="E28" s="3">
        <v>1</v>
      </c>
      <c r="F28" s="3" t="s">
        <v>117</v>
      </c>
      <c r="G28" s="3" t="s">
        <v>26</v>
      </c>
      <c r="H28" s="3" t="s">
        <v>30</v>
      </c>
      <c r="I28" s="3" t="s">
        <v>33</v>
      </c>
      <c r="J28" s="15" t="s">
        <v>109</v>
      </c>
      <c r="K28" s="6" t="s">
        <v>17</v>
      </c>
      <c r="L28" s="8">
        <v>2.1</v>
      </c>
      <c r="M28" s="8">
        <v>1</v>
      </c>
      <c r="N28" s="9" t="s">
        <v>23</v>
      </c>
      <c r="O28" s="8">
        <f t="shared" si="4"/>
        <v>46</v>
      </c>
      <c r="P28" s="34">
        <f t="shared" si="0"/>
        <v>0.99499999999999988</v>
      </c>
      <c r="Q28" s="10">
        <f t="shared" si="5"/>
        <v>2.2282499999999983</v>
      </c>
      <c r="R28" s="11">
        <f t="shared" si="1"/>
        <v>48.228249999999996</v>
      </c>
      <c r="S28" s="12">
        <f t="shared" si="2"/>
        <v>0.53846153846153844</v>
      </c>
      <c r="T28" s="13">
        <f t="shared" si="3"/>
        <v>4.8440217391304254E-2</v>
      </c>
      <c r="U28" s="14">
        <f>COUNTIF(K$2:$L28,1)</f>
        <v>14</v>
      </c>
      <c r="V28">
        <v>26</v>
      </c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2.75" x14ac:dyDescent="0.2">
      <c r="A29" s="3">
        <v>27</v>
      </c>
      <c r="B29" s="4">
        <v>42903</v>
      </c>
      <c r="C29" s="3" t="s">
        <v>118</v>
      </c>
      <c r="D29" s="3" t="s">
        <v>28</v>
      </c>
      <c r="E29" s="3">
        <v>1</v>
      </c>
      <c r="F29" s="3" t="s">
        <v>40</v>
      </c>
      <c r="G29" s="3" t="s">
        <v>29</v>
      </c>
      <c r="H29" s="3" t="s">
        <v>30</v>
      </c>
      <c r="I29" s="3" t="s">
        <v>33</v>
      </c>
      <c r="J29" s="15" t="s">
        <v>46</v>
      </c>
      <c r="K29" s="6" t="s">
        <v>17</v>
      </c>
      <c r="L29" s="7">
        <v>2.25</v>
      </c>
      <c r="M29" s="8">
        <v>1.5</v>
      </c>
      <c r="N29" s="9" t="s">
        <v>23</v>
      </c>
      <c r="O29" s="8">
        <f t="shared" si="4"/>
        <v>47.5</v>
      </c>
      <c r="P29" s="27">
        <f t="shared" si="0"/>
        <v>1.7062499999999998</v>
      </c>
      <c r="Q29" s="10">
        <f t="shared" si="5"/>
        <v>3.9344999999999981</v>
      </c>
      <c r="R29" s="11">
        <f t="shared" si="1"/>
        <v>51.4345</v>
      </c>
      <c r="S29" s="12">
        <f t="shared" si="2"/>
        <v>0.55555555555555558</v>
      </c>
      <c r="T29" s="13">
        <f t="shared" si="3"/>
        <v>8.2831578947368423E-2</v>
      </c>
      <c r="U29" s="14">
        <f>COUNTIF(K$2:$L29,1)</f>
        <v>15</v>
      </c>
      <c r="V29">
        <v>27</v>
      </c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5" customHeight="1" x14ac:dyDescent="0.2">
      <c r="A30" s="3">
        <v>28</v>
      </c>
      <c r="B30" s="4">
        <v>42904</v>
      </c>
      <c r="C30" s="3" t="s">
        <v>119</v>
      </c>
      <c r="D30" s="3" t="s">
        <v>50</v>
      </c>
      <c r="E30" s="3">
        <v>1</v>
      </c>
      <c r="F30" s="3" t="s">
        <v>120</v>
      </c>
      <c r="G30" s="3" t="s">
        <v>29</v>
      </c>
      <c r="H30" s="3" t="s">
        <v>59</v>
      </c>
      <c r="I30" s="3" t="s">
        <v>14</v>
      </c>
      <c r="J30" s="5" t="s">
        <v>121</v>
      </c>
      <c r="K30" s="6" t="s">
        <v>16</v>
      </c>
      <c r="L30" s="7">
        <v>1.665</v>
      </c>
      <c r="M30" s="8">
        <v>2</v>
      </c>
      <c r="N30" s="9" t="s">
        <v>23</v>
      </c>
      <c r="O30" s="8">
        <f t="shared" si="4"/>
        <v>49.5</v>
      </c>
      <c r="P30" s="29">
        <f t="shared" si="0"/>
        <v>-2</v>
      </c>
      <c r="Q30" s="10">
        <f t="shared" si="5"/>
        <v>1.9344999999999981</v>
      </c>
      <c r="R30" s="11">
        <f t="shared" si="1"/>
        <v>51.4345</v>
      </c>
      <c r="S30" s="12">
        <f t="shared" si="2"/>
        <v>0.5357142857142857</v>
      </c>
      <c r="T30" s="13">
        <f t="shared" si="3"/>
        <v>3.9080808080808077E-2</v>
      </c>
      <c r="U30" s="14">
        <f>COUNTIF(K$2:$L30,1)</f>
        <v>15</v>
      </c>
      <c r="V30">
        <v>28</v>
      </c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27.75" customHeight="1" x14ac:dyDescent="0.2">
      <c r="A31" s="3">
        <v>29</v>
      </c>
      <c r="B31" s="4">
        <v>42904</v>
      </c>
      <c r="C31" s="3" t="s">
        <v>122</v>
      </c>
      <c r="D31" s="3" t="s">
        <v>123</v>
      </c>
      <c r="E31" s="3">
        <v>2</v>
      </c>
      <c r="F31" s="3" t="s">
        <v>124</v>
      </c>
      <c r="G31" s="3" t="s">
        <v>26</v>
      </c>
      <c r="H31" s="3" t="s">
        <v>59</v>
      </c>
      <c r="I31" s="3" t="s">
        <v>33</v>
      </c>
      <c r="J31" s="15" t="s">
        <v>125</v>
      </c>
      <c r="K31" s="6" t="s">
        <v>17</v>
      </c>
      <c r="L31" s="8">
        <v>2.06</v>
      </c>
      <c r="M31" s="8">
        <v>1.5</v>
      </c>
      <c r="N31" s="9" t="s">
        <v>15</v>
      </c>
      <c r="O31" s="8">
        <f t="shared" si="4"/>
        <v>51</v>
      </c>
      <c r="P31" s="34">
        <f t="shared" si="0"/>
        <v>1.5899999999999999</v>
      </c>
      <c r="Q31" s="10">
        <f t="shared" si="5"/>
        <v>3.524499999999998</v>
      </c>
      <c r="R31" s="11">
        <f t="shared" si="1"/>
        <v>54.524499999999996</v>
      </c>
      <c r="S31" s="12">
        <f t="shared" si="2"/>
        <v>0.55172413793103448</v>
      </c>
      <c r="T31" s="13">
        <f t="shared" si="3"/>
        <v>6.9107843137254821E-2</v>
      </c>
      <c r="U31" s="14">
        <f>COUNTIF(K$2:$L31,1)</f>
        <v>16</v>
      </c>
      <c r="V31">
        <v>29</v>
      </c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25.5" x14ac:dyDescent="0.2">
      <c r="A32" s="3">
        <v>30</v>
      </c>
      <c r="B32" s="4">
        <v>42904</v>
      </c>
      <c r="C32" s="3" t="s">
        <v>126</v>
      </c>
      <c r="D32" s="3" t="s">
        <v>127</v>
      </c>
      <c r="E32" s="3">
        <v>2</v>
      </c>
      <c r="F32" s="3" t="s">
        <v>128</v>
      </c>
      <c r="G32" s="3" t="s">
        <v>26</v>
      </c>
      <c r="H32" s="3" t="s">
        <v>59</v>
      </c>
      <c r="I32" s="3" t="s">
        <v>14</v>
      </c>
      <c r="J32" s="5" t="s">
        <v>129</v>
      </c>
      <c r="K32" s="6" t="s">
        <v>16</v>
      </c>
      <c r="L32" s="7">
        <v>2.2749999999999999</v>
      </c>
      <c r="M32" s="8">
        <v>1</v>
      </c>
      <c r="N32" s="9" t="s">
        <v>15</v>
      </c>
      <c r="O32" s="8">
        <f t="shared" si="4"/>
        <v>52</v>
      </c>
      <c r="P32" s="29">
        <f t="shared" si="0"/>
        <v>-1</v>
      </c>
      <c r="Q32" s="10">
        <f t="shared" si="5"/>
        <v>2.524499999999998</v>
      </c>
      <c r="R32" s="11">
        <f t="shared" si="1"/>
        <v>54.524499999999996</v>
      </c>
      <c r="S32" s="12">
        <f t="shared" si="2"/>
        <v>0.53333333333333333</v>
      </c>
      <c r="T32" s="13">
        <f t="shared" si="3"/>
        <v>4.8548076923076847E-2</v>
      </c>
      <c r="U32" s="14">
        <f>COUNTIF(K$2:$L32,1)</f>
        <v>16</v>
      </c>
      <c r="V32">
        <v>30</v>
      </c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spans="1:244" ht="12.75" x14ac:dyDescent="0.2">
      <c r="A33" s="3">
        <v>31</v>
      </c>
      <c r="B33" s="4">
        <v>42904</v>
      </c>
      <c r="C33" s="3" t="s">
        <v>130</v>
      </c>
      <c r="D33" s="3" t="s">
        <v>28</v>
      </c>
      <c r="E33" s="3">
        <v>1</v>
      </c>
      <c r="F33" s="3">
        <v>1</v>
      </c>
      <c r="G33" s="3" t="s">
        <v>29</v>
      </c>
      <c r="H33" s="3" t="s">
        <v>59</v>
      </c>
      <c r="I33" s="3" t="s">
        <v>33</v>
      </c>
      <c r="J33" s="15" t="s">
        <v>46</v>
      </c>
      <c r="K33" s="6" t="s">
        <v>17</v>
      </c>
      <c r="L33" s="7">
        <v>1.82</v>
      </c>
      <c r="M33" s="8">
        <v>2.5</v>
      </c>
      <c r="N33" s="9" t="s">
        <v>15</v>
      </c>
      <c r="O33" s="8">
        <f t="shared" si="4"/>
        <v>54.5</v>
      </c>
      <c r="P33" s="27">
        <f t="shared" si="0"/>
        <v>2.0499999999999998</v>
      </c>
      <c r="Q33" s="10">
        <f t="shared" si="5"/>
        <v>4.5744999999999978</v>
      </c>
      <c r="R33" s="11">
        <f t="shared" si="1"/>
        <v>59.0745</v>
      </c>
      <c r="S33" s="12">
        <f t="shared" si="2"/>
        <v>0.54838709677419351</v>
      </c>
      <c r="T33" s="13">
        <f t="shared" si="3"/>
        <v>8.3935779816513775E-2</v>
      </c>
      <c r="U33" s="14">
        <f>COUNTIF(K$2:$L33,1)</f>
        <v>17</v>
      </c>
      <c r="V33">
        <v>31</v>
      </c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spans="1:244" ht="15.75" customHeight="1" x14ac:dyDescent="0.2">
      <c r="A34" s="3">
        <v>32</v>
      </c>
      <c r="B34" s="4">
        <v>42904</v>
      </c>
      <c r="C34" s="3" t="s">
        <v>131</v>
      </c>
      <c r="D34" s="3" t="s">
        <v>103</v>
      </c>
      <c r="E34" s="3">
        <v>1</v>
      </c>
      <c r="F34" s="3" t="s">
        <v>46</v>
      </c>
      <c r="G34" s="3" t="s">
        <v>26</v>
      </c>
      <c r="H34" s="3" t="s">
        <v>27</v>
      </c>
      <c r="I34" s="3" t="s">
        <v>14</v>
      </c>
      <c r="J34" s="15" t="s">
        <v>46</v>
      </c>
      <c r="K34" s="6" t="s">
        <v>17</v>
      </c>
      <c r="L34" s="7">
        <v>1.85</v>
      </c>
      <c r="M34" s="8">
        <v>4</v>
      </c>
      <c r="N34" s="9" t="s">
        <v>23</v>
      </c>
      <c r="O34" s="8">
        <f t="shared" si="4"/>
        <v>58.5</v>
      </c>
      <c r="P34" s="27">
        <f t="shared" si="0"/>
        <v>3.0300000000000002</v>
      </c>
      <c r="Q34" s="10">
        <f t="shared" si="5"/>
        <v>7.604499999999998</v>
      </c>
      <c r="R34" s="11">
        <f t="shared" si="1"/>
        <v>66.104500000000002</v>
      </c>
      <c r="S34" s="12">
        <f t="shared" si="2"/>
        <v>0.5625</v>
      </c>
      <c r="T34" s="13">
        <f t="shared" si="3"/>
        <v>0.12999145299145301</v>
      </c>
      <c r="U34" s="14">
        <f>COUNTIF(K$2:$L34,1)</f>
        <v>18</v>
      </c>
      <c r="V34">
        <v>32</v>
      </c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44" ht="25.5" x14ac:dyDescent="0.2">
      <c r="A35" s="3">
        <v>33</v>
      </c>
      <c r="B35" s="4">
        <v>42905</v>
      </c>
      <c r="C35" s="3" t="s">
        <v>132</v>
      </c>
      <c r="D35" s="3" t="s">
        <v>103</v>
      </c>
      <c r="E35" s="3">
        <v>2</v>
      </c>
      <c r="F35" s="3" t="s">
        <v>49</v>
      </c>
      <c r="G35" s="3" t="s">
        <v>26</v>
      </c>
      <c r="H35" s="3" t="s">
        <v>59</v>
      </c>
      <c r="I35" s="3" t="s">
        <v>14</v>
      </c>
      <c r="J35" s="5" t="s">
        <v>133</v>
      </c>
      <c r="K35" s="6" t="s">
        <v>16</v>
      </c>
      <c r="L35" s="7">
        <v>2.25</v>
      </c>
      <c r="M35" s="8">
        <v>2</v>
      </c>
      <c r="N35" s="9" t="s">
        <v>15</v>
      </c>
      <c r="O35" s="8">
        <f t="shared" si="4"/>
        <v>60.5</v>
      </c>
      <c r="P35" s="29">
        <f t="shared" si="0"/>
        <v>-2</v>
      </c>
      <c r="Q35" s="10">
        <f t="shared" si="5"/>
        <v>5.604499999999998</v>
      </c>
      <c r="R35" s="11">
        <f t="shared" si="1"/>
        <v>66.104500000000002</v>
      </c>
      <c r="S35" s="12">
        <f t="shared" si="2"/>
        <v>0.54545454545454541</v>
      </c>
      <c r="T35" s="13">
        <f t="shared" si="3"/>
        <v>9.2636363636363669E-2</v>
      </c>
      <c r="U35" s="14">
        <f>COUNTIF(K$2:$L35,1)</f>
        <v>18</v>
      </c>
      <c r="V35">
        <v>33</v>
      </c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spans="1:244" ht="51" x14ac:dyDescent="0.2">
      <c r="A36" s="3">
        <v>34</v>
      </c>
      <c r="B36" s="4">
        <v>42905</v>
      </c>
      <c r="C36" s="3" t="s">
        <v>134</v>
      </c>
      <c r="D36" s="3" t="s">
        <v>50</v>
      </c>
      <c r="E36" s="3">
        <v>4</v>
      </c>
      <c r="F36" s="3" t="s">
        <v>135</v>
      </c>
      <c r="G36" s="3" t="s">
        <v>26</v>
      </c>
      <c r="H36" s="3" t="s">
        <v>59</v>
      </c>
      <c r="I36" s="3" t="s">
        <v>14</v>
      </c>
      <c r="J36" s="15" t="s">
        <v>136</v>
      </c>
      <c r="K36" s="6" t="s">
        <v>16</v>
      </c>
      <c r="L36" s="7">
        <v>2.3719999999999999</v>
      </c>
      <c r="M36" s="8">
        <v>0.5</v>
      </c>
      <c r="N36" s="9" t="s">
        <v>15</v>
      </c>
      <c r="O36" s="8">
        <f t="shared" si="4"/>
        <v>61</v>
      </c>
      <c r="P36" s="29">
        <f t="shared" si="0"/>
        <v>-0.5</v>
      </c>
      <c r="Q36" s="10">
        <f t="shared" si="5"/>
        <v>5.104499999999998</v>
      </c>
      <c r="R36" s="11">
        <f t="shared" si="1"/>
        <v>66.104500000000002</v>
      </c>
      <c r="S36" s="12">
        <f t="shared" si="2"/>
        <v>0.52941176470588236</v>
      </c>
      <c r="T36" s="13">
        <f t="shared" si="3"/>
        <v>8.3680327868852489E-2</v>
      </c>
      <c r="U36" s="14">
        <f>COUNTIF(K$2:$L36,1)</f>
        <v>18</v>
      </c>
      <c r="V36">
        <v>34</v>
      </c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spans="1:244" ht="12.75" x14ac:dyDescent="0.2">
      <c r="A37" s="3">
        <v>35</v>
      </c>
      <c r="B37" s="4">
        <v>42905</v>
      </c>
      <c r="C37" s="3" t="s">
        <v>137</v>
      </c>
      <c r="D37" s="3" t="s">
        <v>103</v>
      </c>
      <c r="E37" s="3">
        <v>1</v>
      </c>
      <c r="F37" s="3">
        <v>1</v>
      </c>
      <c r="G37" s="3" t="s">
        <v>26</v>
      </c>
      <c r="H37" s="3" t="s">
        <v>27</v>
      </c>
      <c r="I37" s="3" t="s">
        <v>33</v>
      </c>
      <c r="J37" s="15" t="s">
        <v>47</v>
      </c>
      <c r="K37" s="6" t="s">
        <v>17</v>
      </c>
      <c r="L37" s="7">
        <v>1.95</v>
      </c>
      <c r="M37" s="8">
        <v>2</v>
      </c>
      <c r="N37" s="9" t="s">
        <v>23</v>
      </c>
      <c r="O37" s="8">
        <f t="shared" si="4"/>
        <v>63</v>
      </c>
      <c r="P37" s="27">
        <f t="shared" si="0"/>
        <v>1.7049999999999996</v>
      </c>
      <c r="Q37" s="10">
        <f t="shared" si="5"/>
        <v>6.8094999999999981</v>
      </c>
      <c r="R37" s="11">
        <f t="shared" si="1"/>
        <v>69.8095</v>
      </c>
      <c r="S37" s="12">
        <f t="shared" si="2"/>
        <v>0.54285714285714282</v>
      </c>
      <c r="T37" s="13">
        <f t="shared" si="3"/>
        <v>0.10808730158730158</v>
      </c>
      <c r="U37" s="14">
        <f>COUNTIF(K$2:$L37,1)</f>
        <v>19</v>
      </c>
      <c r="V37">
        <v>35</v>
      </c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spans="1:244" ht="25.5" x14ac:dyDescent="0.2">
      <c r="A38" s="3">
        <v>36</v>
      </c>
      <c r="B38" s="4">
        <v>42905</v>
      </c>
      <c r="C38" s="3" t="s">
        <v>138</v>
      </c>
      <c r="D38" s="3" t="s">
        <v>103</v>
      </c>
      <c r="E38" s="3">
        <v>2</v>
      </c>
      <c r="F38" s="3" t="s">
        <v>139</v>
      </c>
      <c r="G38" s="3" t="s">
        <v>26</v>
      </c>
      <c r="H38" s="3" t="s">
        <v>59</v>
      </c>
      <c r="I38" s="3" t="s">
        <v>14</v>
      </c>
      <c r="J38" s="5" t="s">
        <v>140</v>
      </c>
      <c r="K38" s="6" t="s">
        <v>16</v>
      </c>
      <c r="L38" s="7">
        <v>2.0219999999999998</v>
      </c>
      <c r="M38" s="8">
        <v>1.5</v>
      </c>
      <c r="N38" s="9" t="s">
        <v>15</v>
      </c>
      <c r="O38" s="8">
        <f t="shared" si="4"/>
        <v>64.5</v>
      </c>
      <c r="P38" s="29">
        <f t="shared" si="0"/>
        <v>-1.5</v>
      </c>
      <c r="Q38" s="10">
        <f t="shared" si="5"/>
        <v>5.3094999999999981</v>
      </c>
      <c r="R38" s="11">
        <f t="shared" si="1"/>
        <v>69.8095</v>
      </c>
      <c r="S38" s="12">
        <f t="shared" si="2"/>
        <v>0.52777777777777779</v>
      </c>
      <c r="T38" s="13">
        <f t="shared" si="3"/>
        <v>8.2317829457364336E-2</v>
      </c>
      <c r="U38" s="14">
        <f>COUNTIF(K$2:$L38,1)</f>
        <v>19</v>
      </c>
      <c r="V38">
        <v>36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spans="1:244" ht="15.75" customHeight="1" x14ac:dyDescent="0.2">
      <c r="A39" s="3">
        <v>37</v>
      </c>
      <c r="B39" s="4">
        <v>42906</v>
      </c>
      <c r="C39" s="3" t="s">
        <v>141</v>
      </c>
      <c r="D39" s="3" t="s">
        <v>50</v>
      </c>
      <c r="E39" s="3">
        <v>1</v>
      </c>
      <c r="F39" s="3">
        <v>1</v>
      </c>
      <c r="G39" s="3" t="s">
        <v>29</v>
      </c>
      <c r="H39" s="3" t="s">
        <v>59</v>
      </c>
      <c r="I39" s="3" t="s">
        <v>14</v>
      </c>
      <c r="J39" s="15" t="s">
        <v>47</v>
      </c>
      <c r="K39" s="6" t="s">
        <v>17</v>
      </c>
      <c r="L39" s="7">
        <v>1.44</v>
      </c>
      <c r="M39" s="8">
        <v>2</v>
      </c>
      <c r="N39" s="9" t="s">
        <v>15</v>
      </c>
      <c r="O39" s="8">
        <f t="shared" si="4"/>
        <v>66.5</v>
      </c>
      <c r="P39" s="27">
        <f t="shared" si="0"/>
        <v>0.87999999999999989</v>
      </c>
      <c r="Q39" s="10">
        <f t="shared" si="5"/>
        <v>6.189499999999998</v>
      </c>
      <c r="R39" s="11">
        <f t="shared" si="1"/>
        <v>72.689499999999995</v>
      </c>
      <c r="S39" s="12">
        <f t="shared" si="2"/>
        <v>0.54054054054054057</v>
      </c>
      <c r="T39" s="13">
        <f t="shared" si="3"/>
        <v>9.3075187969924741E-2</v>
      </c>
      <c r="U39" s="14">
        <f>COUNTIF(K$2:$L39,1)</f>
        <v>20</v>
      </c>
      <c r="V39">
        <v>37</v>
      </c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spans="1:244" ht="25.5" x14ac:dyDescent="0.2">
      <c r="A40" s="3">
        <v>38</v>
      </c>
      <c r="B40" s="4">
        <v>42906</v>
      </c>
      <c r="C40" s="3" t="s">
        <v>142</v>
      </c>
      <c r="D40" s="3" t="s">
        <v>50</v>
      </c>
      <c r="E40" s="3">
        <v>2</v>
      </c>
      <c r="F40" s="3" t="s">
        <v>143</v>
      </c>
      <c r="G40" s="3" t="s">
        <v>26</v>
      </c>
      <c r="H40" s="3" t="s">
        <v>30</v>
      </c>
      <c r="I40" s="3" t="s">
        <v>33</v>
      </c>
      <c r="J40" s="5" t="s">
        <v>144</v>
      </c>
      <c r="K40" s="6" t="s">
        <v>16</v>
      </c>
      <c r="L40" s="7">
        <v>2.4900000000000002</v>
      </c>
      <c r="M40" s="8">
        <v>1</v>
      </c>
      <c r="N40" s="9" t="s">
        <v>23</v>
      </c>
      <c r="O40" s="8">
        <f t="shared" si="4"/>
        <v>67.5</v>
      </c>
      <c r="P40" s="29">
        <f t="shared" si="0"/>
        <v>-1</v>
      </c>
      <c r="Q40" s="10">
        <f t="shared" si="5"/>
        <v>5.189499999999998</v>
      </c>
      <c r="R40" s="11">
        <f t="shared" si="1"/>
        <v>72.689499999999995</v>
      </c>
      <c r="S40" s="12">
        <f t="shared" si="2"/>
        <v>0.52631578947368418</v>
      </c>
      <c r="T40" s="13">
        <f t="shared" si="3"/>
        <v>7.6881481481481412E-2</v>
      </c>
      <c r="U40" s="14">
        <f>COUNTIF(K$2:$L40,1)</f>
        <v>20</v>
      </c>
      <c r="V40">
        <v>38</v>
      </c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spans="1:244" ht="25.5" x14ac:dyDescent="0.2">
      <c r="A41" s="3">
        <v>39</v>
      </c>
      <c r="B41" s="4">
        <v>42906</v>
      </c>
      <c r="C41" s="3" t="s">
        <v>145</v>
      </c>
      <c r="D41" s="3" t="s">
        <v>50</v>
      </c>
      <c r="E41" s="3">
        <v>2</v>
      </c>
      <c r="F41" s="3" t="s">
        <v>146</v>
      </c>
      <c r="G41" s="3" t="s">
        <v>29</v>
      </c>
      <c r="H41" s="3" t="s">
        <v>59</v>
      </c>
      <c r="I41" s="3" t="s">
        <v>33</v>
      </c>
      <c r="J41" s="5" t="s">
        <v>147</v>
      </c>
      <c r="K41" s="6" t="s">
        <v>16</v>
      </c>
      <c r="L41" s="7">
        <v>2.073</v>
      </c>
      <c r="M41" s="8">
        <v>2</v>
      </c>
      <c r="N41" s="9" t="s">
        <v>15</v>
      </c>
      <c r="O41" s="8">
        <f t="shared" si="4"/>
        <v>69.5</v>
      </c>
      <c r="P41" s="29">
        <f t="shared" si="0"/>
        <v>-2</v>
      </c>
      <c r="Q41" s="10">
        <f t="shared" si="5"/>
        <v>3.189499999999998</v>
      </c>
      <c r="R41" s="11">
        <f t="shared" si="1"/>
        <v>72.689499999999995</v>
      </c>
      <c r="S41" s="12">
        <f t="shared" si="2"/>
        <v>0.51282051282051277</v>
      </c>
      <c r="T41" s="13">
        <f t="shared" si="3"/>
        <v>4.5892086330935188E-2</v>
      </c>
      <c r="U41" s="14">
        <f>COUNTIF(K$2:$L41,1)</f>
        <v>20</v>
      </c>
      <c r="V41">
        <v>39</v>
      </c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spans="1:244" ht="25.5" x14ac:dyDescent="0.2">
      <c r="A42" s="3">
        <v>40</v>
      </c>
      <c r="B42" s="4">
        <v>42907</v>
      </c>
      <c r="C42" s="3" t="s">
        <v>148</v>
      </c>
      <c r="D42" s="3" t="s">
        <v>28</v>
      </c>
      <c r="E42" s="3">
        <v>2</v>
      </c>
      <c r="F42" s="3" t="s">
        <v>149</v>
      </c>
      <c r="G42" s="3" t="s">
        <v>29</v>
      </c>
      <c r="H42" s="3" t="s">
        <v>59</v>
      </c>
      <c r="I42" s="3" t="s">
        <v>14</v>
      </c>
      <c r="J42" s="5" t="s">
        <v>150</v>
      </c>
      <c r="K42" s="6" t="s">
        <v>16</v>
      </c>
      <c r="L42" s="7">
        <v>2</v>
      </c>
      <c r="M42" s="8">
        <v>2</v>
      </c>
      <c r="N42" s="9" t="s">
        <v>15</v>
      </c>
      <c r="O42" s="8">
        <f t="shared" si="4"/>
        <v>71.5</v>
      </c>
      <c r="P42" s="29">
        <f t="shared" si="0"/>
        <v>-2</v>
      </c>
      <c r="Q42" s="10">
        <f t="shared" si="5"/>
        <v>1.189499999999998</v>
      </c>
      <c r="R42" s="11">
        <f t="shared" si="1"/>
        <v>72.689499999999995</v>
      </c>
      <c r="S42" s="12">
        <f t="shared" si="2"/>
        <v>0.5</v>
      </c>
      <c r="T42" s="13">
        <f t="shared" si="3"/>
        <v>1.6636363636363571E-2</v>
      </c>
      <c r="U42" s="14">
        <f>COUNTIF(K$2:$L42,1)</f>
        <v>20</v>
      </c>
      <c r="V42">
        <v>40</v>
      </c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spans="1:244" ht="25.5" x14ac:dyDescent="0.2">
      <c r="A43" s="3">
        <v>41</v>
      </c>
      <c r="B43" s="4">
        <v>42907</v>
      </c>
      <c r="C43" s="3" t="s">
        <v>151</v>
      </c>
      <c r="D43" s="3" t="s">
        <v>28</v>
      </c>
      <c r="E43" s="3">
        <v>2</v>
      </c>
      <c r="F43" s="3" t="s">
        <v>152</v>
      </c>
      <c r="G43" s="3" t="s">
        <v>25</v>
      </c>
      <c r="H43" s="3" t="s">
        <v>59</v>
      </c>
      <c r="I43" s="3" t="s">
        <v>14</v>
      </c>
      <c r="J43" s="5" t="s">
        <v>153</v>
      </c>
      <c r="K43" s="6" t="s">
        <v>17</v>
      </c>
      <c r="L43" s="7">
        <v>1.9039999999999999</v>
      </c>
      <c r="M43" s="8">
        <v>2.5</v>
      </c>
      <c r="N43" s="9" t="s">
        <v>15</v>
      </c>
      <c r="O43" s="8">
        <f t="shared" si="4"/>
        <v>74</v>
      </c>
      <c r="P43" s="27">
        <f t="shared" si="0"/>
        <v>2.2599999999999998</v>
      </c>
      <c r="Q43" s="10">
        <f t="shared" si="5"/>
        <v>3.4494999999999978</v>
      </c>
      <c r="R43" s="11">
        <f t="shared" si="1"/>
        <v>77.4495</v>
      </c>
      <c r="S43" s="12">
        <f t="shared" si="2"/>
        <v>0.51219512195121952</v>
      </c>
      <c r="T43" s="13">
        <f t="shared" si="3"/>
        <v>4.6614864864864873E-2</v>
      </c>
      <c r="U43" s="14">
        <f>COUNTIF(K$2:$L43,1)</f>
        <v>21</v>
      </c>
      <c r="V43">
        <v>41</v>
      </c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spans="1:244" ht="16.5" customHeight="1" x14ac:dyDescent="0.2">
      <c r="A44" s="3">
        <v>42</v>
      </c>
      <c r="B44" s="4">
        <v>42907</v>
      </c>
      <c r="C44" s="3" t="s">
        <v>154</v>
      </c>
      <c r="D44" s="3" t="s">
        <v>53</v>
      </c>
      <c r="E44" s="3">
        <v>1</v>
      </c>
      <c r="F44" s="3">
        <v>2</v>
      </c>
      <c r="G44" s="3" t="s">
        <v>26</v>
      </c>
      <c r="H44" s="3" t="s">
        <v>59</v>
      </c>
      <c r="I44" s="3" t="s">
        <v>14</v>
      </c>
      <c r="J44" s="5" t="s">
        <v>35</v>
      </c>
      <c r="K44" s="6" t="s">
        <v>16</v>
      </c>
      <c r="L44" s="7">
        <v>1.78</v>
      </c>
      <c r="M44" s="8">
        <v>2</v>
      </c>
      <c r="N44" s="9" t="s">
        <v>15</v>
      </c>
      <c r="O44" s="8">
        <f t="shared" si="4"/>
        <v>76</v>
      </c>
      <c r="P44" s="29">
        <f t="shared" si="0"/>
        <v>-2</v>
      </c>
      <c r="Q44" s="10">
        <f t="shared" si="5"/>
        <v>1.4494999999999978</v>
      </c>
      <c r="R44" s="11">
        <f t="shared" si="1"/>
        <v>77.4495</v>
      </c>
      <c r="S44" s="12">
        <f t="shared" si="2"/>
        <v>0.5</v>
      </c>
      <c r="T44" s="13">
        <f t="shared" si="3"/>
        <v>1.9072368421052636E-2</v>
      </c>
      <c r="U44" s="14">
        <f>COUNTIF(K$2:$L44,1)</f>
        <v>21</v>
      </c>
      <c r="V44">
        <v>42</v>
      </c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spans="1:244" ht="25.5" x14ac:dyDescent="0.2">
      <c r="A45" s="3">
        <v>43</v>
      </c>
      <c r="B45" s="4">
        <v>42907</v>
      </c>
      <c r="C45" s="3" t="s">
        <v>155</v>
      </c>
      <c r="D45" s="3" t="s">
        <v>28</v>
      </c>
      <c r="E45" s="3">
        <v>2</v>
      </c>
      <c r="F45" s="3" t="s">
        <v>156</v>
      </c>
      <c r="G45" s="3" t="s">
        <v>26</v>
      </c>
      <c r="H45" s="3" t="s">
        <v>59</v>
      </c>
      <c r="I45" s="3" t="s">
        <v>14</v>
      </c>
      <c r="J45" s="15" t="s">
        <v>157</v>
      </c>
      <c r="K45" s="6" t="s">
        <v>16</v>
      </c>
      <c r="L45" s="7">
        <v>1.706</v>
      </c>
      <c r="M45" s="8">
        <v>4</v>
      </c>
      <c r="N45" s="9" t="s">
        <v>15</v>
      </c>
      <c r="O45" s="8">
        <f t="shared" si="4"/>
        <v>80</v>
      </c>
      <c r="P45" s="29">
        <f t="shared" si="0"/>
        <v>-4</v>
      </c>
      <c r="Q45" s="10">
        <f t="shared" si="5"/>
        <v>-2.5505000000000022</v>
      </c>
      <c r="R45" s="11">
        <f t="shared" si="1"/>
        <v>77.4495</v>
      </c>
      <c r="S45" s="12">
        <f t="shared" si="2"/>
        <v>0.48837209302325579</v>
      </c>
      <c r="T45" s="13">
        <f t="shared" si="3"/>
        <v>-3.1881249999999993E-2</v>
      </c>
      <c r="U45" s="14">
        <f>COUNTIF(K$2:$L45,1)</f>
        <v>21</v>
      </c>
      <c r="V45">
        <v>43</v>
      </c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spans="1:244" ht="15.75" customHeight="1" x14ac:dyDescent="0.2">
      <c r="A46" s="3">
        <v>44</v>
      </c>
      <c r="B46" s="4">
        <v>42907</v>
      </c>
      <c r="C46" s="3" t="s">
        <v>158</v>
      </c>
      <c r="D46" s="3" t="s">
        <v>53</v>
      </c>
      <c r="E46" s="3">
        <v>1</v>
      </c>
      <c r="F46" s="3" t="s">
        <v>159</v>
      </c>
      <c r="G46" s="3" t="s">
        <v>26</v>
      </c>
      <c r="H46" s="3" t="s">
        <v>59</v>
      </c>
      <c r="I46" s="3" t="s">
        <v>14</v>
      </c>
      <c r="J46" s="15" t="s">
        <v>160</v>
      </c>
      <c r="K46" s="6" t="s">
        <v>17</v>
      </c>
      <c r="L46" s="7">
        <v>1.8</v>
      </c>
      <c r="M46" s="8">
        <v>6</v>
      </c>
      <c r="N46" s="9" t="s">
        <v>15</v>
      </c>
      <c r="O46" s="8">
        <f t="shared" si="4"/>
        <v>86</v>
      </c>
      <c r="P46" s="27">
        <f t="shared" si="0"/>
        <v>4.8000000000000007</v>
      </c>
      <c r="Q46" s="10">
        <f t="shared" si="5"/>
        <v>2.2494999999999985</v>
      </c>
      <c r="R46" s="11">
        <f t="shared" si="1"/>
        <v>88.249499999999998</v>
      </c>
      <c r="S46" s="12">
        <f t="shared" si="2"/>
        <v>0.5</v>
      </c>
      <c r="T46" s="13">
        <f t="shared" si="3"/>
        <v>2.615697674418602E-2</v>
      </c>
      <c r="U46" s="14">
        <f>COUNTIF(K$2:$L46,1)</f>
        <v>22</v>
      </c>
      <c r="V46">
        <v>44</v>
      </c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spans="1:244" ht="12.75" x14ac:dyDescent="0.2">
      <c r="A47" s="3">
        <v>45</v>
      </c>
      <c r="B47" s="4">
        <v>42907</v>
      </c>
      <c r="C47" s="3" t="s">
        <v>158</v>
      </c>
      <c r="D47" s="3" t="s">
        <v>53</v>
      </c>
      <c r="E47" s="3">
        <v>1</v>
      </c>
      <c r="F47" s="3" t="s">
        <v>161</v>
      </c>
      <c r="G47" s="3" t="s">
        <v>26</v>
      </c>
      <c r="H47" s="3" t="s">
        <v>30</v>
      </c>
      <c r="I47" s="3" t="s">
        <v>33</v>
      </c>
      <c r="J47" s="15" t="s">
        <v>160</v>
      </c>
      <c r="K47" s="6" t="s">
        <v>17</v>
      </c>
      <c r="L47" s="7">
        <v>1.9750000000000001</v>
      </c>
      <c r="M47" s="8">
        <v>4</v>
      </c>
      <c r="N47" s="9" t="s">
        <v>23</v>
      </c>
      <c r="O47" s="8">
        <f t="shared" si="4"/>
        <v>90</v>
      </c>
      <c r="P47" s="27">
        <f t="shared" si="0"/>
        <v>3.5049999999999999</v>
      </c>
      <c r="Q47" s="10">
        <f t="shared" si="5"/>
        <v>5.7544999999999984</v>
      </c>
      <c r="R47" s="11">
        <f t="shared" si="1"/>
        <v>95.754499999999993</v>
      </c>
      <c r="S47" s="12">
        <f t="shared" si="2"/>
        <v>0.51111111111111107</v>
      </c>
      <c r="T47" s="13">
        <f t="shared" si="3"/>
        <v>6.3938888888888809E-2</v>
      </c>
      <c r="U47" s="14">
        <f>COUNTIF(K$2:$L47,1)</f>
        <v>23</v>
      </c>
      <c r="V47">
        <v>45</v>
      </c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spans="1:244" ht="17.25" customHeight="1" x14ac:dyDescent="0.2">
      <c r="A48" s="3">
        <v>46</v>
      </c>
      <c r="B48" s="4">
        <v>42908</v>
      </c>
      <c r="C48" s="3" t="s">
        <v>162</v>
      </c>
      <c r="D48" s="3" t="s">
        <v>53</v>
      </c>
      <c r="E48" s="3">
        <v>1</v>
      </c>
      <c r="F48" s="3" t="s">
        <v>159</v>
      </c>
      <c r="G48" s="3" t="s">
        <v>26</v>
      </c>
      <c r="H48" s="3" t="s">
        <v>30</v>
      </c>
      <c r="I48" s="3" t="s">
        <v>14</v>
      </c>
      <c r="J48" s="5" t="s">
        <v>163</v>
      </c>
      <c r="K48" s="6" t="s">
        <v>16</v>
      </c>
      <c r="L48" s="7">
        <v>1.8</v>
      </c>
      <c r="M48" s="8">
        <v>2.5</v>
      </c>
      <c r="N48" s="9" t="s">
        <v>15</v>
      </c>
      <c r="O48" s="8">
        <f t="shared" si="4"/>
        <v>92.5</v>
      </c>
      <c r="P48" s="29">
        <f t="shared" si="0"/>
        <v>-2.5</v>
      </c>
      <c r="Q48" s="10">
        <f t="shared" si="5"/>
        <v>3.2544999999999984</v>
      </c>
      <c r="R48" s="11">
        <f t="shared" si="1"/>
        <v>95.754499999999993</v>
      </c>
      <c r="S48" s="12">
        <f t="shared" si="2"/>
        <v>0.5</v>
      </c>
      <c r="T48" s="13">
        <f t="shared" si="3"/>
        <v>3.5183783783783708E-2</v>
      </c>
      <c r="U48" s="14">
        <f>COUNTIF(K$2:$L48,1)</f>
        <v>23</v>
      </c>
      <c r="V48">
        <v>46</v>
      </c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spans="1:244" ht="16.5" customHeight="1" x14ac:dyDescent="0.2">
      <c r="A49" s="3">
        <v>47</v>
      </c>
      <c r="B49" s="4">
        <v>42908</v>
      </c>
      <c r="C49" s="3" t="s">
        <v>164</v>
      </c>
      <c r="D49" s="3" t="s">
        <v>53</v>
      </c>
      <c r="E49" s="3">
        <v>1</v>
      </c>
      <c r="F49" s="3" t="s">
        <v>165</v>
      </c>
      <c r="G49" s="3" t="s">
        <v>26</v>
      </c>
      <c r="H49" s="3" t="s">
        <v>30</v>
      </c>
      <c r="I49" s="3" t="s">
        <v>14</v>
      </c>
      <c r="J49" s="15" t="s">
        <v>166</v>
      </c>
      <c r="K49" s="6" t="s">
        <v>17</v>
      </c>
      <c r="L49" s="7">
        <v>1.8</v>
      </c>
      <c r="M49" s="8">
        <v>2.5</v>
      </c>
      <c r="N49" s="9" t="s">
        <v>23</v>
      </c>
      <c r="O49" s="8">
        <f t="shared" si="4"/>
        <v>95</v>
      </c>
      <c r="P49" s="27">
        <f t="shared" si="0"/>
        <v>1.7749999999999995</v>
      </c>
      <c r="Q49" s="10">
        <f t="shared" si="5"/>
        <v>5.0294999999999979</v>
      </c>
      <c r="R49" s="11">
        <f t="shared" si="1"/>
        <v>100.0295</v>
      </c>
      <c r="S49" s="12">
        <f t="shared" si="2"/>
        <v>0.51063829787234039</v>
      </c>
      <c r="T49" s="13">
        <f t="shared" si="3"/>
        <v>5.2942105263157881E-2</v>
      </c>
      <c r="U49" s="14">
        <f>COUNTIF(K$2:$L49,1)</f>
        <v>24</v>
      </c>
      <c r="V49">
        <v>47</v>
      </c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spans="1:244" ht="12.75" x14ac:dyDescent="0.2">
      <c r="A50" s="3">
        <v>48</v>
      </c>
      <c r="B50" s="4">
        <v>42908</v>
      </c>
      <c r="C50" s="3" t="s">
        <v>162</v>
      </c>
      <c r="D50" s="3" t="s">
        <v>53</v>
      </c>
      <c r="E50" s="3">
        <v>1</v>
      </c>
      <c r="F50" s="3" t="s">
        <v>167</v>
      </c>
      <c r="G50" s="3" t="s">
        <v>26</v>
      </c>
      <c r="H50" s="3" t="s">
        <v>30</v>
      </c>
      <c r="I50" s="3" t="s">
        <v>33</v>
      </c>
      <c r="J50" s="5" t="s">
        <v>163</v>
      </c>
      <c r="K50" s="6" t="s">
        <v>16</v>
      </c>
      <c r="L50" s="7">
        <v>1.8</v>
      </c>
      <c r="M50" s="8">
        <v>4.5</v>
      </c>
      <c r="N50" s="9" t="s">
        <v>15</v>
      </c>
      <c r="O50" s="8">
        <f t="shared" si="4"/>
        <v>99.5</v>
      </c>
      <c r="P50" s="29">
        <f t="shared" si="0"/>
        <v>-4.5</v>
      </c>
      <c r="Q50" s="10">
        <f t="shared" si="5"/>
        <v>0.52949999999999786</v>
      </c>
      <c r="R50" s="11">
        <f t="shared" si="1"/>
        <v>100.0295</v>
      </c>
      <c r="S50" s="12">
        <f t="shared" si="2"/>
        <v>0.5</v>
      </c>
      <c r="T50" s="13">
        <f t="shared" si="3"/>
        <v>5.3216080402009921E-3</v>
      </c>
      <c r="U50" s="14">
        <f>COUNTIF(K$2:$L50,1)</f>
        <v>24</v>
      </c>
      <c r="V50">
        <v>48</v>
      </c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spans="1:244" ht="16.5" customHeight="1" x14ac:dyDescent="0.2">
      <c r="A51" s="3">
        <v>49</v>
      </c>
      <c r="B51" s="4">
        <v>42908</v>
      </c>
      <c r="C51" s="3" t="s">
        <v>168</v>
      </c>
      <c r="D51" s="3" t="s">
        <v>32</v>
      </c>
      <c r="E51" s="3">
        <v>1</v>
      </c>
      <c r="F51" s="3" t="s">
        <v>169</v>
      </c>
      <c r="G51" s="3" t="s">
        <v>29</v>
      </c>
      <c r="H51" s="3" t="s">
        <v>30</v>
      </c>
      <c r="I51" s="3" t="s">
        <v>14</v>
      </c>
      <c r="J51" s="5" t="s">
        <v>51</v>
      </c>
      <c r="K51" s="6" t="s">
        <v>16</v>
      </c>
      <c r="L51" s="7">
        <v>2.5</v>
      </c>
      <c r="M51" s="8">
        <v>1</v>
      </c>
      <c r="N51" s="9" t="s">
        <v>15</v>
      </c>
      <c r="O51" s="8">
        <f t="shared" si="4"/>
        <v>100.5</v>
      </c>
      <c r="P51" s="29">
        <f t="shared" si="0"/>
        <v>-1</v>
      </c>
      <c r="Q51" s="10">
        <f t="shared" si="5"/>
        <v>-0.47050000000000214</v>
      </c>
      <c r="R51" s="11">
        <f t="shared" si="1"/>
        <v>100.0295</v>
      </c>
      <c r="S51" s="12">
        <f t="shared" si="2"/>
        <v>0.48979591836734693</v>
      </c>
      <c r="T51" s="13">
        <f t="shared" si="3"/>
        <v>-4.6815920398010072E-3</v>
      </c>
      <c r="U51" s="14">
        <f>COUNTIF(K$2:$L51,1)</f>
        <v>24</v>
      </c>
      <c r="V51">
        <v>49</v>
      </c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spans="1:244" ht="25.5" x14ac:dyDescent="0.2">
      <c r="A52" s="3">
        <v>50</v>
      </c>
      <c r="B52" s="4">
        <v>42909</v>
      </c>
      <c r="C52" s="3" t="s">
        <v>170</v>
      </c>
      <c r="D52" s="3" t="s">
        <v>89</v>
      </c>
      <c r="E52" s="3">
        <v>2</v>
      </c>
      <c r="F52" s="3" t="s">
        <v>171</v>
      </c>
      <c r="G52" s="3" t="s">
        <v>29</v>
      </c>
      <c r="H52" s="3" t="s">
        <v>59</v>
      </c>
      <c r="I52" s="3" t="s">
        <v>14</v>
      </c>
      <c r="J52" s="15" t="s">
        <v>172</v>
      </c>
      <c r="K52" s="6" t="s">
        <v>17</v>
      </c>
      <c r="L52" s="7">
        <v>2.1</v>
      </c>
      <c r="M52" s="8">
        <v>3</v>
      </c>
      <c r="N52" s="9" t="s">
        <v>15</v>
      </c>
      <c r="O52" s="8">
        <f t="shared" si="4"/>
        <v>103.5</v>
      </c>
      <c r="P52" s="27">
        <f t="shared" si="0"/>
        <v>3.3000000000000007</v>
      </c>
      <c r="Q52" s="10">
        <f t="shared" si="5"/>
        <v>2.8294999999999986</v>
      </c>
      <c r="R52" s="11">
        <f t="shared" si="1"/>
        <v>106.3295</v>
      </c>
      <c r="S52" s="12">
        <f t="shared" si="2"/>
        <v>0.5</v>
      </c>
      <c r="T52" s="13">
        <f t="shared" si="3"/>
        <v>2.7338164251207688E-2</v>
      </c>
      <c r="U52" s="14">
        <f>COUNTIF(K$2:$L52,1)</f>
        <v>25</v>
      </c>
      <c r="V52">
        <v>50</v>
      </c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spans="1:244" ht="25.5" x14ac:dyDescent="0.2">
      <c r="A53" s="3">
        <v>51</v>
      </c>
      <c r="B53" s="4">
        <v>42909</v>
      </c>
      <c r="C53" s="3" t="s">
        <v>173</v>
      </c>
      <c r="D53" s="3" t="s">
        <v>174</v>
      </c>
      <c r="E53" s="3">
        <v>2</v>
      </c>
      <c r="F53" s="3" t="s">
        <v>175</v>
      </c>
      <c r="G53" s="3" t="s">
        <v>26</v>
      </c>
      <c r="H53" s="3" t="s">
        <v>30</v>
      </c>
      <c r="I53" s="3" t="s">
        <v>14</v>
      </c>
      <c r="J53" s="15" t="s">
        <v>176</v>
      </c>
      <c r="K53" s="6" t="s">
        <v>17</v>
      </c>
      <c r="L53" s="7">
        <v>2.1</v>
      </c>
      <c r="M53" s="8">
        <v>1.5</v>
      </c>
      <c r="N53" s="9" t="s">
        <v>23</v>
      </c>
      <c r="O53" s="8">
        <f t="shared" si="4"/>
        <v>105</v>
      </c>
      <c r="P53" s="27">
        <f t="shared" si="0"/>
        <v>1.4925000000000002</v>
      </c>
      <c r="Q53" s="10">
        <f t="shared" si="5"/>
        <v>4.3219999999999992</v>
      </c>
      <c r="R53" s="11">
        <f t="shared" si="1"/>
        <v>109.322</v>
      </c>
      <c r="S53" s="12">
        <f t="shared" si="2"/>
        <v>0.50980392156862742</v>
      </c>
      <c r="T53" s="13">
        <f t="shared" si="3"/>
        <v>4.1161904761904788E-2</v>
      </c>
      <c r="U53" s="14">
        <f>COUNTIF(K$2:$L53,1)</f>
        <v>26</v>
      </c>
      <c r="V53">
        <v>51</v>
      </c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spans="1:244" ht="12.75" x14ac:dyDescent="0.2">
      <c r="A54" s="3">
        <v>52</v>
      </c>
      <c r="B54" s="4">
        <v>42909</v>
      </c>
      <c r="C54" s="3" t="s">
        <v>177</v>
      </c>
      <c r="D54" s="3" t="s">
        <v>28</v>
      </c>
      <c r="E54" s="3">
        <v>1</v>
      </c>
      <c r="F54" s="3" t="s">
        <v>178</v>
      </c>
      <c r="G54" s="3" t="s">
        <v>25</v>
      </c>
      <c r="H54" s="3" t="s">
        <v>30</v>
      </c>
      <c r="I54" s="3" t="s">
        <v>33</v>
      </c>
      <c r="J54" s="15" t="s">
        <v>121</v>
      </c>
      <c r="K54" s="6" t="s">
        <v>17</v>
      </c>
      <c r="L54" s="7">
        <v>2.2000000000000002</v>
      </c>
      <c r="M54" s="8">
        <v>1</v>
      </c>
      <c r="N54" s="9" t="s">
        <v>23</v>
      </c>
      <c r="O54" s="8">
        <f t="shared" si="4"/>
        <v>106</v>
      </c>
      <c r="P54" s="27">
        <f t="shared" si="0"/>
        <v>1.0899999999999999</v>
      </c>
      <c r="Q54" s="10">
        <f t="shared" si="5"/>
        <v>5.411999999999999</v>
      </c>
      <c r="R54" s="11">
        <f t="shared" si="1"/>
        <v>111.41200000000001</v>
      </c>
      <c r="S54" s="12">
        <f t="shared" si="2"/>
        <v>0.51923076923076927</v>
      </c>
      <c r="T54" s="13">
        <f t="shared" si="3"/>
        <v>5.1056603773584966E-2</v>
      </c>
      <c r="U54" s="14">
        <f>COUNTIF(K$2:$L54,1)</f>
        <v>27</v>
      </c>
      <c r="V54">
        <v>52</v>
      </c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spans="1:244" ht="16.5" customHeight="1" x14ac:dyDescent="0.2">
      <c r="A55" s="3">
        <v>53</v>
      </c>
      <c r="B55" s="4">
        <v>42910</v>
      </c>
      <c r="C55" s="3" t="s">
        <v>179</v>
      </c>
      <c r="D55" s="3" t="s">
        <v>53</v>
      </c>
      <c r="E55" s="3">
        <v>1</v>
      </c>
      <c r="F55" s="3" t="s">
        <v>180</v>
      </c>
      <c r="G55" s="3" t="s">
        <v>26</v>
      </c>
      <c r="H55" s="3" t="s">
        <v>30</v>
      </c>
      <c r="I55" s="3" t="s">
        <v>14</v>
      </c>
      <c r="J55" s="5" t="s">
        <v>45</v>
      </c>
      <c r="K55" s="6" t="s">
        <v>16</v>
      </c>
      <c r="L55" s="7">
        <v>1.95</v>
      </c>
      <c r="M55" s="8">
        <v>2</v>
      </c>
      <c r="N55" s="9" t="s">
        <v>15</v>
      </c>
      <c r="O55" s="8">
        <f t="shared" si="4"/>
        <v>108</v>
      </c>
      <c r="P55" s="29">
        <f t="shared" si="0"/>
        <v>-2</v>
      </c>
      <c r="Q55" s="10">
        <f t="shared" si="5"/>
        <v>3.411999999999999</v>
      </c>
      <c r="R55" s="11">
        <f t="shared" si="1"/>
        <v>111.41200000000001</v>
      </c>
      <c r="S55" s="12">
        <f t="shared" si="2"/>
        <v>0.50943396226415094</v>
      </c>
      <c r="T55" s="13">
        <f t="shared" si="3"/>
        <v>3.1592592592592651E-2</v>
      </c>
      <c r="U55" s="14">
        <f>COUNTIF(K$2:$L55,1)</f>
        <v>27</v>
      </c>
      <c r="V55">
        <v>53</v>
      </c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spans="1:244" ht="15.75" customHeight="1" x14ac:dyDescent="0.2">
      <c r="A56" s="3">
        <v>54</v>
      </c>
      <c r="B56" s="4">
        <v>42910</v>
      </c>
      <c r="C56" s="3" t="s">
        <v>181</v>
      </c>
      <c r="D56" s="3" t="s">
        <v>28</v>
      </c>
      <c r="E56" s="3">
        <v>1</v>
      </c>
      <c r="F56" s="3" t="s">
        <v>55</v>
      </c>
      <c r="G56" s="3" t="s">
        <v>25</v>
      </c>
      <c r="H56" s="3" t="s">
        <v>59</v>
      </c>
      <c r="I56" s="3" t="s">
        <v>14</v>
      </c>
      <c r="J56" s="36" t="s">
        <v>47</v>
      </c>
      <c r="K56" s="6" t="s">
        <v>17</v>
      </c>
      <c r="L56" s="7">
        <v>1</v>
      </c>
      <c r="M56" s="8">
        <v>1</v>
      </c>
      <c r="N56" s="9" t="s">
        <v>15</v>
      </c>
      <c r="O56" s="8">
        <f t="shared" si="4"/>
        <v>109</v>
      </c>
      <c r="P56" s="37">
        <f t="shared" si="0"/>
        <v>0</v>
      </c>
      <c r="Q56" s="10">
        <f t="shared" si="5"/>
        <v>3.411999999999999</v>
      </c>
      <c r="R56" s="11">
        <f t="shared" si="1"/>
        <v>112.41200000000001</v>
      </c>
      <c r="S56" s="12">
        <f t="shared" si="2"/>
        <v>0.53703703703703709</v>
      </c>
      <c r="T56" s="13">
        <f t="shared" si="3"/>
        <v>3.130275229357804E-2</v>
      </c>
      <c r="U56" s="14">
        <f>COUNTIF(K$2:$L56,1)</f>
        <v>29</v>
      </c>
      <c r="V56">
        <v>54</v>
      </c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spans="1:244" ht="15" customHeight="1" x14ac:dyDescent="0.2">
      <c r="A57" s="3">
        <v>55</v>
      </c>
      <c r="B57" s="4">
        <v>42910</v>
      </c>
      <c r="C57" s="3" t="s">
        <v>182</v>
      </c>
      <c r="D57" s="3" t="s">
        <v>28</v>
      </c>
      <c r="E57" s="3">
        <v>1</v>
      </c>
      <c r="F57" s="3" t="s">
        <v>183</v>
      </c>
      <c r="G57" s="3" t="s">
        <v>25</v>
      </c>
      <c r="H57" s="3" t="s">
        <v>30</v>
      </c>
      <c r="I57" s="3" t="s">
        <v>14</v>
      </c>
      <c r="J57" s="5" t="s">
        <v>17</v>
      </c>
      <c r="K57" s="6" t="s">
        <v>16</v>
      </c>
      <c r="L57" s="7">
        <v>2.5</v>
      </c>
      <c r="M57" s="8">
        <v>1</v>
      </c>
      <c r="N57" s="9" t="s">
        <v>15</v>
      </c>
      <c r="O57" s="8">
        <f t="shared" si="4"/>
        <v>110</v>
      </c>
      <c r="P57" s="29">
        <f t="shared" si="0"/>
        <v>-1</v>
      </c>
      <c r="Q57" s="10">
        <f t="shared" si="5"/>
        <v>2.411999999999999</v>
      </c>
      <c r="R57" s="11">
        <f t="shared" si="1"/>
        <v>112.41200000000001</v>
      </c>
      <c r="S57" s="12">
        <f t="shared" si="2"/>
        <v>0.52727272727272723</v>
      </c>
      <c r="T57" s="13">
        <f t="shared" si="3"/>
        <v>2.1927272727272785E-2</v>
      </c>
      <c r="U57" s="14">
        <f>COUNTIF(K$2:$L57,1)</f>
        <v>29</v>
      </c>
      <c r="V57">
        <v>55</v>
      </c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spans="1:244" ht="12.75" x14ac:dyDescent="0.2">
      <c r="A58" s="3">
        <v>56</v>
      </c>
      <c r="B58" s="4">
        <v>42910</v>
      </c>
      <c r="C58" s="3" t="s">
        <v>184</v>
      </c>
      <c r="D58" s="3" t="s">
        <v>28</v>
      </c>
      <c r="E58" s="3">
        <v>1</v>
      </c>
      <c r="F58" s="3" t="s">
        <v>185</v>
      </c>
      <c r="G58" s="3" t="s">
        <v>29</v>
      </c>
      <c r="H58" s="3" t="s">
        <v>27</v>
      </c>
      <c r="I58" s="3" t="s">
        <v>33</v>
      </c>
      <c r="J58" s="5" t="s">
        <v>15</v>
      </c>
      <c r="K58" s="6" t="s">
        <v>16</v>
      </c>
      <c r="L58" s="7">
        <v>3.9</v>
      </c>
      <c r="M58" s="8">
        <v>1</v>
      </c>
      <c r="N58" s="9" t="s">
        <v>15</v>
      </c>
      <c r="O58" s="8">
        <f t="shared" si="4"/>
        <v>111</v>
      </c>
      <c r="P58" s="29">
        <f t="shared" si="0"/>
        <v>-1</v>
      </c>
      <c r="Q58" s="10">
        <f t="shared" si="5"/>
        <v>1.411999999999999</v>
      </c>
      <c r="R58" s="11">
        <f t="shared" si="1"/>
        <v>112.41200000000001</v>
      </c>
      <c r="S58" s="12">
        <f t="shared" si="2"/>
        <v>0.5178571428571429</v>
      </c>
      <c r="T58" s="13">
        <f t="shared" si="3"/>
        <v>1.2720720720720776E-2</v>
      </c>
      <c r="U58" s="14">
        <f>COUNTIF(K$2:$L58,1)</f>
        <v>29</v>
      </c>
      <c r="V58">
        <v>56</v>
      </c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spans="1:244" ht="25.5" x14ac:dyDescent="0.2">
      <c r="A59" s="3">
        <v>57</v>
      </c>
      <c r="B59" s="4">
        <v>42911</v>
      </c>
      <c r="C59" s="3" t="s">
        <v>186</v>
      </c>
      <c r="D59" s="3" t="s">
        <v>28</v>
      </c>
      <c r="E59" s="3">
        <v>2</v>
      </c>
      <c r="F59" s="3" t="s">
        <v>34</v>
      </c>
      <c r="G59" s="3" t="s">
        <v>25</v>
      </c>
      <c r="H59" s="3" t="s">
        <v>59</v>
      </c>
      <c r="I59" s="3" t="s">
        <v>14</v>
      </c>
      <c r="J59" s="5" t="s">
        <v>187</v>
      </c>
      <c r="K59" s="6" t="s">
        <v>16</v>
      </c>
      <c r="L59" s="7">
        <v>2.29</v>
      </c>
      <c r="M59" s="8">
        <v>1.5</v>
      </c>
      <c r="N59" s="9" t="s">
        <v>15</v>
      </c>
      <c r="O59" s="8">
        <f t="shared" si="4"/>
        <v>112.5</v>
      </c>
      <c r="P59" s="29">
        <f t="shared" si="0"/>
        <v>-1.5</v>
      </c>
      <c r="Q59" s="10">
        <f t="shared" si="5"/>
        <v>-8.8000000000000966E-2</v>
      </c>
      <c r="R59" s="11">
        <f t="shared" si="1"/>
        <v>112.41200000000001</v>
      </c>
      <c r="S59" s="12">
        <f t="shared" si="2"/>
        <v>0.50877192982456143</v>
      </c>
      <c r="T59" s="13">
        <f t="shared" si="3"/>
        <v>-7.822222222221677E-4</v>
      </c>
      <c r="U59" s="14">
        <f>COUNTIF(K$2:$L59,1)</f>
        <v>29</v>
      </c>
      <c r="V59">
        <v>57</v>
      </c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spans="1:244" ht="15.75" customHeight="1" x14ac:dyDescent="0.2">
      <c r="A60" s="3">
        <v>58</v>
      </c>
      <c r="B60" s="4">
        <v>42913</v>
      </c>
      <c r="C60" s="3" t="s">
        <v>188</v>
      </c>
      <c r="D60" s="3" t="s">
        <v>28</v>
      </c>
      <c r="E60" s="3">
        <v>1</v>
      </c>
      <c r="F60" s="3" t="s">
        <v>56</v>
      </c>
      <c r="G60" s="3" t="s">
        <v>29</v>
      </c>
      <c r="H60" s="3" t="s">
        <v>59</v>
      </c>
      <c r="I60" s="3" t="s">
        <v>14</v>
      </c>
      <c r="J60" s="5" t="s">
        <v>57</v>
      </c>
      <c r="K60" s="6" t="s">
        <v>16</v>
      </c>
      <c r="L60" s="7">
        <v>1.95</v>
      </c>
      <c r="M60" s="8">
        <v>3</v>
      </c>
      <c r="N60" s="9" t="s">
        <v>15</v>
      </c>
      <c r="O60" s="8">
        <f t="shared" si="4"/>
        <v>115.5</v>
      </c>
      <c r="P60" s="29">
        <f t="shared" si="0"/>
        <v>-3</v>
      </c>
      <c r="Q60" s="10">
        <f t="shared" si="5"/>
        <v>-3.088000000000001</v>
      </c>
      <c r="R60" s="11">
        <f t="shared" si="1"/>
        <v>112.41200000000001</v>
      </c>
      <c r="S60" s="12">
        <f t="shared" si="2"/>
        <v>0.5</v>
      </c>
      <c r="T60" s="13">
        <f t="shared" si="3"/>
        <v>-2.6735930735930682E-2</v>
      </c>
      <c r="U60" s="14">
        <f>COUNTIF(K$2:$L60,1)</f>
        <v>29</v>
      </c>
      <c r="V60">
        <v>58</v>
      </c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spans="1:244" ht="12.75" x14ac:dyDescent="0.2">
      <c r="A61" s="3">
        <v>59</v>
      </c>
      <c r="B61" s="4">
        <v>42913</v>
      </c>
      <c r="C61" s="3" t="s">
        <v>188</v>
      </c>
      <c r="D61" s="3" t="s">
        <v>28</v>
      </c>
      <c r="E61" s="3">
        <v>1</v>
      </c>
      <c r="F61" s="3" t="s">
        <v>178</v>
      </c>
      <c r="G61" s="3" t="s">
        <v>25</v>
      </c>
      <c r="H61" s="3" t="s">
        <v>59</v>
      </c>
      <c r="I61" s="3" t="s">
        <v>33</v>
      </c>
      <c r="J61" s="15" t="s">
        <v>43</v>
      </c>
      <c r="K61" s="6" t="s">
        <v>17</v>
      </c>
      <c r="L61" s="7">
        <v>2</v>
      </c>
      <c r="M61" s="8">
        <v>2</v>
      </c>
      <c r="N61" s="9" t="s">
        <v>15</v>
      </c>
      <c r="O61" s="8">
        <f t="shared" si="4"/>
        <v>117.5</v>
      </c>
      <c r="P61" s="27">
        <f t="shared" si="0"/>
        <v>2</v>
      </c>
      <c r="Q61" s="10">
        <f t="shared" si="5"/>
        <v>-1.088000000000001</v>
      </c>
      <c r="R61" s="11">
        <f t="shared" si="1"/>
        <v>116.41200000000001</v>
      </c>
      <c r="S61" s="12">
        <f t="shared" si="2"/>
        <v>0.50847457627118642</v>
      </c>
      <c r="T61" s="13">
        <f t="shared" si="3"/>
        <v>-9.2595744680850547E-3</v>
      </c>
      <c r="U61" s="14">
        <f>COUNTIF(K$2:$L61,1)</f>
        <v>30</v>
      </c>
      <c r="V61">
        <v>59</v>
      </c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spans="1:244" ht="15.75" customHeight="1" x14ac:dyDescent="0.2">
      <c r="A62" s="3">
        <v>60</v>
      </c>
      <c r="B62" s="4">
        <v>42914</v>
      </c>
      <c r="C62" s="3" t="s">
        <v>189</v>
      </c>
      <c r="D62" s="3" t="s">
        <v>53</v>
      </c>
      <c r="E62" s="3">
        <v>1</v>
      </c>
      <c r="F62" s="3" t="s">
        <v>190</v>
      </c>
      <c r="G62" s="3" t="s">
        <v>26</v>
      </c>
      <c r="H62" s="3" t="s">
        <v>59</v>
      </c>
      <c r="I62" s="3" t="s">
        <v>14</v>
      </c>
      <c r="J62" s="15" t="s">
        <v>191</v>
      </c>
      <c r="K62" s="6" t="s">
        <v>17</v>
      </c>
      <c r="L62" s="7">
        <v>1.9</v>
      </c>
      <c r="M62" s="8">
        <v>4</v>
      </c>
      <c r="N62" s="9" t="s">
        <v>15</v>
      </c>
      <c r="O62" s="8">
        <f t="shared" si="4"/>
        <v>121.5</v>
      </c>
      <c r="P62" s="27">
        <f t="shared" si="0"/>
        <v>3.5999999999999996</v>
      </c>
      <c r="Q62" s="10">
        <f t="shared" si="5"/>
        <v>2.5119999999999987</v>
      </c>
      <c r="R62" s="11">
        <f t="shared" si="1"/>
        <v>124.012</v>
      </c>
      <c r="S62" s="12">
        <f t="shared" si="2"/>
        <v>0.51666666666666672</v>
      </c>
      <c r="T62" s="13">
        <f t="shared" si="3"/>
        <v>2.0674897119341569E-2</v>
      </c>
      <c r="U62" s="14">
        <f>COUNTIF(K$2:$L62,1)</f>
        <v>31</v>
      </c>
      <c r="V62">
        <v>60</v>
      </c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spans="1:244" ht="17.25" customHeight="1" x14ac:dyDescent="0.2">
      <c r="A63" s="3">
        <v>61</v>
      </c>
      <c r="B63" s="4">
        <v>42914</v>
      </c>
      <c r="C63" s="3" t="s">
        <v>192</v>
      </c>
      <c r="D63" s="3" t="s">
        <v>53</v>
      </c>
      <c r="E63" s="3">
        <v>1</v>
      </c>
      <c r="F63" s="38" t="s">
        <v>193</v>
      </c>
      <c r="G63" s="3" t="s">
        <v>25</v>
      </c>
      <c r="H63" s="3" t="s">
        <v>30</v>
      </c>
      <c r="I63" s="3" t="s">
        <v>14</v>
      </c>
      <c r="J63" s="5" t="s">
        <v>194</v>
      </c>
      <c r="K63" s="6" t="s">
        <v>16</v>
      </c>
      <c r="L63" s="7">
        <v>1.9</v>
      </c>
      <c r="M63" s="8">
        <v>1.5</v>
      </c>
      <c r="N63" s="9" t="s">
        <v>23</v>
      </c>
      <c r="O63" s="8">
        <f t="shared" si="4"/>
        <v>123</v>
      </c>
      <c r="P63" s="29">
        <f t="shared" si="0"/>
        <v>-1.5</v>
      </c>
      <c r="Q63" s="10">
        <f t="shared" si="5"/>
        <v>1.0119999999999987</v>
      </c>
      <c r="R63" s="11">
        <f t="shared" si="1"/>
        <v>124.012</v>
      </c>
      <c r="S63" s="12">
        <f t="shared" si="2"/>
        <v>0.50819672131147542</v>
      </c>
      <c r="T63" s="13">
        <f t="shared" si="3"/>
        <v>8.2276422764227686E-3</v>
      </c>
      <c r="U63" s="14">
        <f>COUNTIF(K$2:$L63,1)</f>
        <v>31</v>
      </c>
      <c r="V63">
        <v>61</v>
      </c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  <row r="64" spans="1:244" ht="25.5" x14ac:dyDescent="0.2">
      <c r="A64" s="3">
        <v>62</v>
      </c>
      <c r="B64" s="4">
        <v>42915</v>
      </c>
      <c r="C64" s="3" t="s">
        <v>195</v>
      </c>
      <c r="D64" s="3" t="s">
        <v>196</v>
      </c>
      <c r="E64" s="3">
        <v>2</v>
      </c>
      <c r="F64" s="3" t="s">
        <v>197</v>
      </c>
      <c r="G64" s="3" t="s">
        <v>26</v>
      </c>
      <c r="H64" s="3" t="s">
        <v>37</v>
      </c>
      <c r="I64" s="3" t="s">
        <v>14</v>
      </c>
      <c r="J64" s="5" t="s">
        <v>198</v>
      </c>
      <c r="K64" s="6" t="s">
        <v>16</v>
      </c>
      <c r="L64" s="7">
        <v>2.25</v>
      </c>
      <c r="M64" s="8">
        <v>2</v>
      </c>
      <c r="N64" s="9" t="s">
        <v>15</v>
      </c>
      <c r="O64" s="8">
        <f t="shared" si="4"/>
        <v>125</v>
      </c>
      <c r="P64" s="29">
        <f t="shared" si="0"/>
        <v>-2</v>
      </c>
      <c r="Q64" s="10">
        <f t="shared" si="5"/>
        <v>-0.98800000000000132</v>
      </c>
      <c r="R64" s="11">
        <f t="shared" si="1"/>
        <v>124.012</v>
      </c>
      <c r="S64" s="12">
        <f t="shared" si="2"/>
        <v>0.5</v>
      </c>
      <c r="T64" s="13">
        <f t="shared" si="3"/>
        <v>-7.9039999999999961E-3</v>
      </c>
      <c r="U64" s="14">
        <f>COUNTIF(K$2:$L64,1)</f>
        <v>31</v>
      </c>
      <c r="V64">
        <v>62</v>
      </c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</row>
    <row r="65" spans="1:244" ht="63.75" x14ac:dyDescent="0.2">
      <c r="A65" s="3">
        <v>63</v>
      </c>
      <c r="B65" s="4">
        <v>42915</v>
      </c>
      <c r="C65" s="3" t="s">
        <v>199</v>
      </c>
      <c r="D65" s="3" t="s">
        <v>196</v>
      </c>
      <c r="E65" s="3">
        <v>5</v>
      </c>
      <c r="F65" s="3" t="s">
        <v>200</v>
      </c>
      <c r="G65" s="3" t="s">
        <v>26</v>
      </c>
      <c r="H65" s="3" t="s">
        <v>37</v>
      </c>
      <c r="I65" s="3" t="s">
        <v>14</v>
      </c>
      <c r="J65" s="15" t="s">
        <v>201</v>
      </c>
      <c r="K65" s="6" t="s">
        <v>17</v>
      </c>
      <c r="L65" s="7">
        <v>8.85</v>
      </c>
      <c r="M65" s="8">
        <v>0.5</v>
      </c>
      <c r="N65" s="9" t="s">
        <v>15</v>
      </c>
      <c r="O65" s="8">
        <f t="shared" si="4"/>
        <v>125.5</v>
      </c>
      <c r="P65" s="27">
        <f t="shared" si="0"/>
        <v>3.9249999999999998</v>
      </c>
      <c r="Q65" s="10">
        <f t="shared" si="5"/>
        <v>2.9369999999999985</v>
      </c>
      <c r="R65" s="11">
        <f t="shared" si="1"/>
        <v>128.43700000000001</v>
      </c>
      <c r="S65" s="12">
        <f t="shared" si="2"/>
        <v>0.50793650793650791</v>
      </c>
      <c r="T65" s="13">
        <f t="shared" si="3"/>
        <v>2.3402390438247107E-2</v>
      </c>
      <c r="U65" s="14">
        <f>COUNTIF(K$2:$L65,1)</f>
        <v>32</v>
      </c>
      <c r="V65">
        <v>63</v>
      </c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</row>
    <row r="66" spans="1:244" ht="16.5" customHeight="1" x14ac:dyDescent="0.2">
      <c r="A66" s="3">
        <v>64</v>
      </c>
      <c r="B66" s="4">
        <v>42916</v>
      </c>
      <c r="C66" s="3" t="s">
        <v>202</v>
      </c>
      <c r="D66" s="3" t="s">
        <v>103</v>
      </c>
      <c r="E66" s="3">
        <v>1</v>
      </c>
      <c r="F66" s="3" t="s">
        <v>39</v>
      </c>
      <c r="G66" s="3" t="s">
        <v>26</v>
      </c>
      <c r="H66" s="3" t="s">
        <v>30</v>
      </c>
      <c r="I66" s="3" t="s">
        <v>14</v>
      </c>
      <c r="J66" s="5" t="s">
        <v>203</v>
      </c>
      <c r="K66" s="6" t="s">
        <v>16</v>
      </c>
      <c r="L66" s="7">
        <v>1.83</v>
      </c>
      <c r="M66" s="8">
        <v>1.5</v>
      </c>
      <c r="N66" s="9" t="s">
        <v>23</v>
      </c>
      <c r="O66" s="8">
        <f t="shared" si="4"/>
        <v>127</v>
      </c>
      <c r="P66" s="29">
        <f t="shared" si="0"/>
        <v>-1.5</v>
      </c>
      <c r="Q66" s="10">
        <f t="shared" si="5"/>
        <v>1.4369999999999985</v>
      </c>
      <c r="R66" s="11">
        <f t="shared" si="1"/>
        <v>128.43700000000001</v>
      </c>
      <c r="S66" s="12">
        <f t="shared" si="2"/>
        <v>0.5</v>
      </c>
      <c r="T66" s="13">
        <f t="shared" si="3"/>
        <v>1.1314960629921354E-2</v>
      </c>
      <c r="U66" s="14">
        <f>COUNTIF(K$2:$L66,1)</f>
        <v>32</v>
      </c>
      <c r="V66">
        <v>64</v>
      </c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</row>
    <row r="67" spans="1:244" ht="17.25" customHeight="1" x14ac:dyDescent="0.2">
      <c r="A67" s="3">
        <v>65</v>
      </c>
      <c r="B67" s="4">
        <v>42916</v>
      </c>
      <c r="C67" s="3" t="s">
        <v>204</v>
      </c>
      <c r="D67" s="3" t="s">
        <v>53</v>
      </c>
      <c r="E67" s="3">
        <v>1</v>
      </c>
      <c r="F67" s="3" t="s">
        <v>205</v>
      </c>
      <c r="G67" s="3" t="s">
        <v>26</v>
      </c>
      <c r="H67" s="3" t="s">
        <v>59</v>
      </c>
      <c r="I67" s="3" t="s">
        <v>14</v>
      </c>
      <c r="J67" s="15" t="s">
        <v>206</v>
      </c>
      <c r="K67" s="6" t="s">
        <v>17</v>
      </c>
      <c r="L67" s="7">
        <v>1.855</v>
      </c>
      <c r="M67" s="8">
        <v>1.5</v>
      </c>
      <c r="N67" s="9" t="s">
        <v>15</v>
      </c>
      <c r="O67" s="8">
        <f t="shared" si="4"/>
        <v>128.5</v>
      </c>
      <c r="P67" s="27">
        <f t="shared" ref="P67:P70" si="6">IF(AND(K67="1",N67="ja"),(M67*L67*0.95)-M67,IF(AND(K67="1",N67="nein"),M67*L67-M67,-M67))</f>
        <v>1.2824999999999998</v>
      </c>
      <c r="Q67" s="10">
        <f t="shared" si="5"/>
        <v>2.7194999999999983</v>
      </c>
      <c r="R67" s="11">
        <f t="shared" ref="R67:R70" si="7">O67+Q67</f>
        <v>131.21950000000001</v>
      </c>
      <c r="S67" s="12">
        <f t="shared" ref="S67:S70" si="8">U67/V67</f>
        <v>0.50769230769230766</v>
      </c>
      <c r="T67" s="13">
        <f t="shared" ref="T67:T70" si="9">((R67-O67)/O67)*100%</f>
        <v>2.1163424124513702E-2</v>
      </c>
      <c r="U67" s="14">
        <f>COUNTIF(K$2:$L67,1)</f>
        <v>33</v>
      </c>
      <c r="V67">
        <v>65</v>
      </c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</row>
    <row r="68" spans="1:244" ht="25.5" x14ac:dyDescent="0.2">
      <c r="A68" s="3">
        <v>66</v>
      </c>
      <c r="B68" s="4">
        <v>42916</v>
      </c>
      <c r="C68" s="3" t="s">
        <v>207</v>
      </c>
      <c r="D68" s="3" t="s">
        <v>53</v>
      </c>
      <c r="E68" s="3">
        <v>1</v>
      </c>
      <c r="F68" s="3" t="s">
        <v>208</v>
      </c>
      <c r="G68" s="3" t="s">
        <v>26</v>
      </c>
      <c r="H68" s="3" t="s">
        <v>59</v>
      </c>
      <c r="I68" s="3" t="s">
        <v>14</v>
      </c>
      <c r="J68" s="15" t="s">
        <v>209</v>
      </c>
      <c r="K68" s="6" t="s">
        <v>17</v>
      </c>
      <c r="L68" s="7">
        <v>3.024</v>
      </c>
      <c r="M68" s="8">
        <v>1</v>
      </c>
      <c r="N68" s="9" t="s">
        <v>15</v>
      </c>
      <c r="O68" s="8">
        <f t="shared" si="4"/>
        <v>129.5</v>
      </c>
      <c r="P68" s="27">
        <f t="shared" si="6"/>
        <v>2.024</v>
      </c>
      <c r="Q68" s="10">
        <f t="shared" si="5"/>
        <v>4.7434999999999983</v>
      </c>
      <c r="R68" s="11">
        <f t="shared" si="7"/>
        <v>134.24350000000001</v>
      </c>
      <c r="S68" s="12">
        <f t="shared" si="8"/>
        <v>0.51515151515151514</v>
      </c>
      <c r="T68" s="13">
        <f t="shared" si="9"/>
        <v>3.6629343629343718E-2</v>
      </c>
      <c r="U68" s="14">
        <f>COUNTIF(K$2:$L68,1)</f>
        <v>34</v>
      </c>
      <c r="V68">
        <v>66</v>
      </c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</row>
    <row r="69" spans="1:244" ht="15.75" customHeight="1" x14ac:dyDescent="0.2">
      <c r="A69" s="3">
        <v>67</v>
      </c>
      <c r="B69" s="4">
        <v>42916</v>
      </c>
      <c r="C69" s="3" t="s">
        <v>210</v>
      </c>
      <c r="D69" s="3" t="s">
        <v>53</v>
      </c>
      <c r="E69" s="3">
        <v>1</v>
      </c>
      <c r="F69" s="3" t="s">
        <v>211</v>
      </c>
      <c r="G69" s="3" t="s">
        <v>26</v>
      </c>
      <c r="H69" s="3" t="s">
        <v>30</v>
      </c>
      <c r="I69" s="3" t="s">
        <v>14</v>
      </c>
      <c r="J69" s="15" t="s">
        <v>41</v>
      </c>
      <c r="K69" s="6" t="s">
        <v>17</v>
      </c>
      <c r="L69" s="7">
        <v>1.66</v>
      </c>
      <c r="M69" s="8">
        <v>1.5</v>
      </c>
      <c r="N69" s="9" t="s">
        <v>23</v>
      </c>
      <c r="O69" s="8">
        <f t="shared" si="4"/>
        <v>131</v>
      </c>
      <c r="P69" s="27">
        <f t="shared" si="6"/>
        <v>0.86549999999999949</v>
      </c>
      <c r="Q69" s="10">
        <f t="shared" si="5"/>
        <v>5.6089999999999982</v>
      </c>
      <c r="R69" s="11">
        <f t="shared" si="7"/>
        <v>136.60900000000001</v>
      </c>
      <c r="S69" s="12">
        <f t="shared" si="8"/>
        <v>0.52238805970149249</v>
      </c>
      <c r="T69" s="13">
        <f t="shared" si="9"/>
        <v>4.281679389312984E-2</v>
      </c>
      <c r="U69" s="14">
        <f>COUNTIF(K$2:$L69,1)</f>
        <v>35</v>
      </c>
      <c r="V69">
        <v>67</v>
      </c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</row>
    <row r="70" spans="1:244" ht="12.75" x14ac:dyDescent="0.2">
      <c r="A70" s="3">
        <v>68</v>
      </c>
      <c r="B70" s="4">
        <v>42916</v>
      </c>
      <c r="C70" s="3" t="s">
        <v>212</v>
      </c>
      <c r="D70" s="3" t="s">
        <v>54</v>
      </c>
      <c r="E70" s="3">
        <v>1</v>
      </c>
      <c r="F70" s="3" t="s">
        <v>98</v>
      </c>
      <c r="G70" s="3" t="s">
        <v>29</v>
      </c>
      <c r="H70" s="3" t="s">
        <v>30</v>
      </c>
      <c r="I70" s="3" t="s">
        <v>33</v>
      </c>
      <c r="J70" s="15" t="s">
        <v>213</v>
      </c>
      <c r="K70" s="6" t="s">
        <v>17</v>
      </c>
      <c r="L70" s="7">
        <v>1.8</v>
      </c>
      <c r="M70" s="8">
        <v>2</v>
      </c>
      <c r="N70" s="9" t="s">
        <v>23</v>
      </c>
      <c r="O70" s="8">
        <f t="shared" ref="O70" si="10">O69+M70</f>
        <v>133</v>
      </c>
      <c r="P70" s="27">
        <f t="shared" si="6"/>
        <v>1.42</v>
      </c>
      <c r="Q70" s="24">
        <f t="shared" ref="Q70" si="11">Q69+P70</f>
        <v>7.0289999999999981</v>
      </c>
      <c r="R70" s="25">
        <f t="shared" si="7"/>
        <v>140.029</v>
      </c>
      <c r="S70" s="35">
        <f t="shared" si="8"/>
        <v>0.52941176470588236</v>
      </c>
      <c r="T70" s="13">
        <f t="shared" si="9"/>
        <v>5.2849624060150348E-2</v>
      </c>
      <c r="U70" s="14">
        <f>COUNTIF(K$2:$L70,1)</f>
        <v>36</v>
      </c>
      <c r="V70">
        <v>68</v>
      </c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</row>
  </sheetData>
  <sheetProtection selectLockedCells="1" selectUnlockedCells="1"/>
  <autoFilter ref="A1:IJ70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Juni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2017-07-01T13:14:55Z</dcterms:modified>
</cp:coreProperties>
</file>