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D:\Dropbox\Tippbrüder\Statistik\"/>
    </mc:Choice>
  </mc:AlternateContent>
  <xr:revisionPtr revIDLastSave="0" documentId="10_ncr:100000_{FB4C7A37-C577-42D2-8A55-A67301630958}" xr6:coauthVersionLast="31" xr6:coauthVersionMax="31" xr10:uidLastSave="{00000000-0000-0000-0000-000000000000}"/>
  <bookViews>
    <workbookView xWindow="0" yWindow="0" windowWidth="16380" windowHeight="8190" tabRatio="282" xr2:uid="{00000000-000D-0000-FFFF-FFFF00000000}"/>
  </bookViews>
  <sheets>
    <sheet name="Juli" sheetId="1" r:id="rId1"/>
  </sheets>
  <definedNames>
    <definedName name="__Anonymous_Sheet_DB__1">Juli!#REF!</definedName>
    <definedName name="__xlnm._FilterDatabase" localSheetId="0">Juli!#REF!</definedName>
    <definedName name="__xlnm._FilterDatabase_1">Juli!#REF!</definedName>
    <definedName name="_xlnm._FilterDatabase" localSheetId="0" hidden="1">Juli!$A$1:$IK$190</definedName>
    <definedName name="Excel_BuiltIn__FilterDatabase" localSheetId="0">Juli!#REF!</definedName>
    <definedName name="Excel_BuiltIn__FilterDatabase_1">Juli!#REF!</definedName>
  </definedNames>
  <calcPr calcId="179017"/>
</workbook>
</file>

<file path=xl/calcChain.xml><?xml version="1.0" encoding="utf-8"?>
<calcChain xmlns="http://schemas.openxmlformats.org/spreadsheetml/2006/main">
  <c r="V195" i="1" l="1"/>
  <c r="T195" i="1" s="1"/>
  <c r="Q195" i="1"/>
  <c r="V194" i="1"/>
  <c r="T194" i="1" s="1"/>
  <c r="Q194" i="1"/>
  <c r="V193" i="1"/>
  <c r="T193" i="1"/>
  <c r="Q193" i="1"/>
  <c r="V192" i="1"/>
  <c r="T192" i="1"/>
  <c r="Q192" i="1"/>
  <c r="P192" i="1"/>
  <c r="P193" i="1" s="1"/>
  <c r="V191" i="1"/>
  <c r="T191" i="1" s="1"/>
  <c r="R191" i="1"/>
  <c r="R192" i="1" s="1"/>
  <c r="R193" i="1" s="1"/>
  <c r="R194" i="1" s="1"/>
  <c r="R195" i="1" s="1"/>
  <c r="Q191" i="1"/>
  <c r="P191" i="1"/>
  <c r="P194" i="1" l="1"/>
  <c r="S193" i="1"/>
  <c r="U193" i="1" s="1"/>
  <c r="S191" i="1"/>
  <c r="U191" i="1" s="1"/>
  <c r="S192" i="1"/>
  <c r="U192" i="1" s="1"/>
  <c r="V190" i="1"/>
  <c r="T190" i="1" s="1"/>
  <c r="Q190" i="1"/>
  <c r="V189" i="1"/>
  <c r="T189" i="1" s="1"/>
  <c r="Q189" i="1"/>
  <c r="V188" i="1"/>
  <c r="T188" i="1" s="1"/>
  <c r="Q188" i="1"/>
  <c r="V187" i="1"/>
  <c r="T187" i="1" s="1"/>
  <c r="Q187" i="1"/>
  <c r="V186" i="1"/>
  <c r="T186" i="1" s="1"/>
  <c r="Q186" i="1"/>
  <c r="V185" i="1"/>
  <c r="T185" i="1" s="1"/>
  <c r="Q185" i="1"/>
  <c r="V184" i="1"/>
  <c r="T184" i="1" s="1"/>
  <c r="Q184" i="1"/>
  <c r="V183" i="1"/>
  <c r="T183" i="1" s="1"/>
  <c r="Q183" i="1"/>
  <c r="V182" i="1"/>
  <c r="T182" i="1" s="1"/>
  <c r="Q182" i="1"/>
  <c r="V181" i="1"/>
  <c r="T181" i="1" s="1"/>
  <c r="Q181" i="1"/>
  <c r="V180" i="1"/>
  <c r="T180" i="1" s="1"/>
  <c r="Q180" i="1"/>
  <c r="V179" i="1"/>
  <c r="T179" i="1" s="1"/>
  <c r="Q179" i="1"/>
  <c r="V178" i="1"/>
  <c r="T178" i="1" s="1"/>
  <c r="Q178" i="1"/>
  <c r="V177" i="1"/>
  <c r="T177" i="1" s="1"/>
  <c r="Q177" i="1"/>
  <c r="V176" i="1"/>
  <c r="T176" i="1" s="1"/>
  <c r="Q176" i="1"/>
  <c r="V175" i="1"/>
  <c r="T175" i="1" s="1"/>
  <c r="Q175" i="1"/>
  <c r="V174" i="1"/>
  <c r="T174" i="1" s="1"/>
  <c r="Q174" i="1"/>
  <c r="V173" i="1"/>
  <c r="T173" i="1" s="1"/>
  <c r="Q173" i="1"/>
  <c r="V172" i="1"/>
  <c r="T172" i="1" s="1"/>
  <c r="Q172" i="1"/>
  <c r="P195" i="1" l="1"/>
  <c r="S195" i="1" s="1"/>
  <c r="U195" i="1" s="1"/>
  <c r="S194" i="1"/>
  <c r="U194" i="1" s="1"/>
  <c r="V171" i="1"/>
  <c r="T171" i="1" s="1"/>
  <c r="Q171" i="1"/>
  <c r="V170" i="1"/>
  <c r="T170" i="1" s="1"/>
  <c r="Q170" i="1"/>
  <c r="V169" i="1"/>
  <c r="T169" i="1" s="1"/>
  <c r="Q169" i="1"/>
  <c r="V168" i="1"/>
  <c r="T168" i="1" s="1"/>
  <c r="Q168" i="1"/>
  <c r="V167" i="1"/>
  <c r="T167" i="1" s="1"/>
  <c r="Q167" i="1"/>
  <c r="V166" i="1"/>
  <c r="T166" i="1" s="1"/>
  <c r="Q166" i="1"/>
  <c r="V165" i="1"/>
  <c r="T165" i="1" s="1"/>
  <c r="Q165" i="1"/>
  <c r="V164" i="1"/>
  <c r="T164" i="1" s="1"/>
  <c r="Q164" i="1"/>
  <c r="V163" i="1"/>
  <c r="T163" i="1" s="1"/>
  <c r="Q163" i="1"/>
  <c r="V162" i="1"/>
  <c r="T162" i="1" s="1"/>
  <c r="Q162" i="1"/>
  <c r="V161" i="1"/>
  <c r="T161" i="1" s="1"/>
  <c r="Q161" i="1"/>
  <c r="V160" i="1"/>
  <c r="T160" i="1" s="1"/>
  <c r="Q160" i="1"/>
  <c r="V159" i="1"/>
  <c r="T159" i="1" s="1"/>
  <c r="Q159" i="1"/>
  <c r="V158" i="1"/>
  <c r="T158" i="1" s="1"/>
  <c r="Q158" i="1"/>
  <c r="V157" i="1"/>
  <c r="T157" i="1" s="1"/>
  <c r="Q157" i="1"/>
  <c r="V156" i="1"/>
  <c r="T156" i="1" s="1"/>
  <c r="Q156" i="1"/>
  <c r="V155" i="1"/>
  <c r="T155" i="1" s="1"/>
  <c r="Q155" i="1"/>
  <c r="V154" i="1"/>
  <c r="T154" i="1" s="1"/>
  <c r="Q154" i="1"/>
  <c r="V153" i="1"/>
  <c r="T153" i="1" s="1"/>
  <c r="Q153" i="1"/>
  <c r="V152" i="1"/>
  <c r="T152" i="1" s="1"/>
  <c r="Q152" i="1"/>
  <c r="V151" i="1"/>
  <c r="T151" i="1" s="1"/>
  <c r="Q151" i="1"/>
  <c r="V150" i="1"/>
  <c r="T150" i="1" s="1"/>
  <c r="Q150" i="1"/>
  <c r="V149" i="1"/>
  <c r="T149" i="1" s="1"/>
  <c r="Q149" i="1"/>
  <c r="V148" i="1"/>
  <c r="T148" i="1" s="1"/>
  <c r="Q148" i="1"/>
  <c r="V147" i="1"/>
  <c r="T147" i="1" s="1"/>
  <c r="Q147" i="1"/>
  <c r="V146" i="1"/>
  <c r="T146" i="1" s="1"/>
  <c r="Q146" i="1"/>
  <c r="V145" i="1"/>
  <c r="T145" i="1" s="1"/>
  <c r="Q145" i="1"/>
  <c r="V144" i="1"/>
  <c r="T144" i="1" s="1"/>
  <c r="Q144" i="1"/>
  <c r="V143" i="1"/>
  <c r="T143" i="1" s="1"/>
  <c r="Q143" i="1"/>
  <c r="V142" i="1"/>
  <c r="T142" i="1" s="1"/>
  <c r="Q142" i="1"/>
  <c r="V141" i="1"/>
  <c r="T141" i="1" s="1"/>
  <c r="Q141" i="1"/>
  <c r="V140" i="1"/>
  <c r="T140" i="1" s="1"/>
  <c r="Q140" i="1"/>
  <c r="V139" i="1"/>
  <c r="T139" i="1" s="1"/>
  <c r="Q139" i="1"/>
  <c r="V138" i="1"/>
  <c r="T138" i="1" s="1"/>
  <c r="Q138" i="1"/>
  <c r="V137" i="1"/>
  <c r="T137" i="1" s="1"/>
  <c r="Q137" i="1"/>
  <c r="V136" i="1"/>
  <c r="T136" i="1" s="1"/>
  <c r="Q136" i="1"/>
  <c r="V135" i="1"/>
  <c r="T135" i="1" s="1"/>
  <c r="Q135" i="1"/>
  <c r="V134" i="1"/>
  <c r="T134" i="1" s="1"/>
  <c r="Q134" i="1"/>
  <c r="V133" i="1"/>
  <c r="T133" i="1" s="1"/>
  <c r="Q133" i="1"/>
  <c r="V132" i="1"/>
  <c r="T132" i="1" s="1"/>
  <c r="Q132" i="1"/>
  <c r="V131" i="1" l="1"/>
  <c r="T131" i="1" s="1"/>
  <c r="Q131" i="1"/>
  <c r="V130" i="1"/>
  <c r="T130" i="1" s="1"/>
  <c r="Q130" i="1"/>
  <c r="V129" i="1"/>
  <c r="T129" i="1" s="1"/>
  <c r="Q129" i="1"/>
  <c r="V128" i="1"/>
  <c r="T128" i="1" s="1"/>
  <c r="Q128" i="1"/>
  <c r="V127" i="1"/>
  <c r="T127" i="1" s="1"/>
  <c r="Q127" i="1"/>
  <c r="V126" i="1"/>
  <c r="T126" i="1" s="1"/>
  <c r="Q126" i="1"/>
  <c r="V125" i="1"/>
  <c r="T125" i="1" s="1"/>
  <c r="Q125" i="1"/>
  <c r="V124" i="1"/>
  <c r="T124" i="1" s="1"/>
  <c r="Q124" i="1"/>
  <c r="V123" i="1"/>
  <c r="T123" i="1" s="1"/>
  <c r="Q123" i="1"/>
  <c r="V122" i="1"/>
  <c r="T122" i="1" s="1"/>
  <c r="Q122" i="1"/>
  <c r="V121" i="1"/>
  <c r="T121" i="1" s="1"/>
  <c r="Q121" i="1"/>
  <c r="V120" i="1"/>
  <c r="T120" i="1" s="1"/>
  <c r="Q120" i="1"/>
  <c r="V119" i="1"/>
  <c r="T119" i="1" s="1"/>
  <c r="Q119" i="1"/>
  <c r="V118" i="1"/>
  <c r="T118" i="1" s="1"/>
  <c r="Q118" i="1"/>
  <c r="V117" i="1"/>
  <c r="T117" i="1" s="1"/>
  <c r="Q117" i="1"/>
  <c r="V116" i="1"/>
  <c r="T116" i="1" s="1"/>
  <c r="Q116" i="1"/>
  <c r="V115" i="1"/>
  <c r="T115" i="1" s="1"/>
  <c r="Q115" i="1"/>
  <c r="V114" i="1"/>
  <c r="T114" i="1" s="1"/>
  <c r="Q114" i="1"/>
  <c r="V113" i="1"/>
  <c r="T113" i="1" s="1"/>
  <c r="Q113" i="1"/>
  <c r="V112" i="1"/>
  <c r="T112" i="1" s="1"/>
  <c r="Q112" i="1"/>
  <c r="V111" i="1"/>
  <c r="T111" i="1" s="1"/>
  <c r="Q111" i="1"/>
  <c r="V110" i="1"/>
  <c r="T110" i="1" s="1"/>
  <c r="Q110" i="1"/>
  <c r="V109" i="1"/>
  <c r="T109" i="1" s="1"/>
  <c r="Q109" i="1"/>
  <c r="V108" i="1"/>
  <c r="T108" i="1" s="1"/>
  <c r="Q108" i="1"/>
  <c r="V107" i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 l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S3" i="1"/>
  <c r="U3" i="1" s="1"/>
  <c r="P5" i="1"/>
  <c r="R45" i="1" l="1"/>
  <c r="S4" i="1"/>
  <c r="U4" i="1" s="1"/>
  <c r="P6" i="1"/>
  <c r="S5" i="1"/>
  <c r="U5" i="1" s="1"/>
  <c r="R46" i="1" l="1"/>
  <c r="P7" i="1"/>
  <c r="S6" i="1"/>
  <c r="U6" i="1" s="1"/>
  <c r="R47" i="1" l="1"/>
  <c r="S7" i="1"/>
  <c r="U7" i="1" s="1"/>
  <c r="P8" i="1"/>
  <c r="R48" i="1" l="1"/>
  <c r="P9" i="1"/>
  <c r="S8" i="1"/>
  <c r="U8" i="1" s="1"/>
  <c r="R49" i="1" l="1"/>
  <c r="P10" i="1"/>
  <c r="S9" i="1"/>
  <c r="U9" i="1" s="1"/>
  <c r="R50" i="1" l="1"/>
  <c r="P11" i="1"/>
  <c r="S10" i="1"/>
  <c r="U10" i="1" s="1"/>
  <c r="R51" i="1" l="1"/>
  <c r="S11" i="1"/>
  <c r="U11" i="1" s="1"/>
  <c r="P12" i="1"/>
  <c r="R52" i="1" l="1"/>
  <c r="P13" i="1"/>
  <c r="S12" i="1"/>
  <c r="U12" i="1" s="1"/>
  <c r="R53" i="1" l="1"/>
  <c r="P14" i="1"/>
  <c r="S13" i="1"/>
  <c r="U13" i="1" s="1"/>
  <c r="R54" i="1" l="1"/>
  <c r="P15" i="1"/>
  <c r="S14" i="1"/>
  <c r="U14" i="1" s="1"/>
  <c r="R55" i="1" l="1"/>
  <c r="S15" i="1"/>
  <c r="U15" i="1" s="1"/>
  <c r="P16" i="1"/>
  <c r="R56" i="1" l="1"/>
  <c r="P17" i="1"/>
  <c r="S16" i="1"/>
  <c r="U16" i="1" s="1"/>
  <c r="R57" i="1" l="1"/>
  <c r="P18" i="1"/>
  <c r="S17" i="1"/>
  <c r="U17" i="1" s="1"/>
  <c r="R58" i="1" l="1"/>
  <c r="P19" i="1"/>
  <c r="S18" i="1"/>
  <c r="U18" i="1" s="1"/>
  <c r="R59" i="1" l="1"/>
  <c r="S19" i="1"/>
  <c r="U19" i="1" s="1"/>
  <c r="P20" i="1"/>
  <c r="R60" i="1" l="1"/>
  <c r="P21" i="1"/>
  <c r="S20" i="1"/>
  <c r="U20" i="1" s="1"/>
  <c r="R61" i="1" l="1"/>
  <c r="P22" i="1"/>
  <c r="S21" i="1"/>
  <c r="U21" i="1" s="1"/>
  <c r="R62" i="1" l="1"/>
  <c r="P23" i="1"/>
  <c r="S22" i="1"/>
  <c r="U22" i="1" s="1"/>
  <c r="R63" i="1" l="1"/>
  <c r="P24" i="1"/>
  <c r="S23" i="1"/>
  <c r="U23" i="1" s="1"/>
  <c r="R64" i="1" l="1"/>
  <c r="P25" i="1"/>
  <c r="S24" i="1"/>
  <c r="U24" i="1" s="1"/>
  <c r="R65" i="1" l="1"/>
  <c r="P26" i="1"/>
  <c r="S25" i="1"/>
  <c r="U25" i="1" s="1"/>
  <c r="R66" i="1" l="1"/>
  <c r="S26" i="1"/>
  <c r="U26" i="1" s="1"/>
  <c r="P27" i="1"/>
  <c r="R67" i="1" l="1"/>
  <c r="S27" i="1"/>
  <c r="U27" i="1" s="1"/>
  <c r="P28" i="1"/>
  <c r="R68" i="1" l="1"/>
  <c r="P29" i="1"/>
  <c r="S28" i="1"/>
  <c r="U28" i="1" s="1"/>
  <c r="R69" i="1" l="1"/>
  <c r="P30" i="1"/>
  <c r="S29" i="1"/>
  <c r="U29" i="1" s="1"/>
  <c r="R70" i="1" l="1"/>
  <c r="P31" i="1"/>
  <c r="S30" i="1"/>
  <c r="U30" i="1" s="1"/>
  <c r="R71" i="1" l="1"/>
  <c r="P32" i="1"/>
  <c r="S31" i="1"/>
  <c r="U31" i="1" s="1"/>
  <c r="R72" i="1" l="1"/>
  <c r="P33" i="1"/>
  <c r="S32" i="1"/>
  <c r="U32" i="1" s="1"/>
  <c r="R73" i="1" l="1"/>
  <c r="P34" i="1"/>
  <c r="S33" i="1"/>
  <c r="U33" i="1" s="1"/>
  <c r="R74" i="1" l="1"/>
  <c r="P35" i="1"/>
  <c r="S34" i="1"/>
  <c r="U34" i="1" s="1"/>
  <c r="R75" i="1" l="1"/>
  <c r="P36" i="1"/>
  <c r="S35" i="1"/>
  <c r="U35" i="1" s="1"/>
  <c r="R76" i="1" l="1"/>
  <c r="P37" i="1"/>
  <c r="S36" i="1"/>
  <c r="U36" i="1" s="1"/>
  <c r="R77" i="1" l="1"/>
  <c r="P38" i="1"/>
  <c r="S37" i="1"/>
  <c r="U37" i="1" s="1"/>
  <c r="R78" i="1" l="1"/>
  <c r="P39" i="1"/>
  <c r="S38" i="1"/>
  <c r="U38" i="1" s="1"/>
  <c r="R79" i="1" l="1"/>
  <c r="P40" i="1"/>
  <c r="S39" i="1"/>
  <c r="U39" i="1" s="1"/>
  <c r="R80" i="1" l="1"/>
  <c r="P41" i="1"/>
  <c r="S40" i="1"/>
  <c r="U40" i="1" s="1"/>
  <c r="R81" i="1" l="1"/>
  <c r="P42" i="1"/>
  <c r="S41" i="1"/>
  <c r="U41" i="1" s="1"/>
  <c r="R82" i="1" l="1"/>
  <c r="P43" i="1"/>
  <c r="P44" i="1" s="1"/>
  <c r="S42" i="1"/>
  <c r="U42" i="1" s="1"/>
  <c r="P45" i="1" l="1"/>
  <c r="S44" i="1"/>
  <c r="U44" i="1" s="1"/>
  <c r="R83" i="1"/>
  <c r="S43" i="1"/>
  <c r="U43" i="1" s="1"/>
  <c r="P46" i="1" l="1"/>
  <c r="S45" i="1"/>
  <c r="U45" i="1" s="1"/>
  <c r="R84" i="1"/>
  <c r="P47" i="1" l="1"/>
  <c r="S46" i="1"/>
  <c r="U46" i="1" s="1"/>
  <c r="R85" i="1"/>
  <c r="P48" i="1" l="1"/>
  <c r="S47" i="1"/>
  <c r="U47" i="1" s="1"/>
  <c r="R86" i="1"/>
  <c r="P49" i="1" l="1"/>
  <c r="S48" i="1"/>
  <c r="U48" i="1" s="1"/>
  <c r="R87" i="1"/>
  <c r="P50" i="1" l="1"/>
  <c r="S49" i="1"/>
  <c r="U49" i="1" s="1"/>
  <c r="R88" i="1"/>
  <c r="P51" i="1" l="1"/>
  <c r="S50" i="1"/>
  <c r="U50" i="1" s="1"/>
  <c r="R89" i="1"/>
  <c r="P52" i="1" l="1"/>
  <c r="S51" i="1"/>
  <c r="U51" i="1" s="1"/>
  <c r="R90" i="1"/>
  <c r="P53" i="1" l="1"/>
  <c r="S52" i="1"/>
  <c r="U52" i="1" s="1"/>
  <c r="R91" i="1"/>
  <c r="P54" i="1" l="1"/>
  <c r="S53" i="1"/>
  <c r="U53" i="1" s="1"/>
  <c r="R92" i="1"/>
  <c r="P55" i="1" l="1"/>
  <c r="S54" i="1"/>
  <c r="U54" i="1" s="1"/>
  <c r="R93" i="1"/>
  <c r="P56" i="1" l="1"/>
  <c r="S55" i="1"/>
  <c r="U55" i="1" s="1"/>
  <c r="R94" i="1"/>
  <c r="P57" i="1" l="1"/>
  <c r="S56" i="1"/>
  <c r="U56" i="1" s="1"/>
  <c r="R95" i="1"/>
  <c r="P58" i="1" l="1"/>
  <c r="S57" i="1"/>
  <c r="U57" i="1" s="1"/>
  <c r="R96" i="1"/>
  <c r="P59" i="1" l="1"/>
  <c r="S58" i="1"/>
  <c r="U58" i="1" s="1"/>
  <c r="R97" i="1"/>
  <c r="P60" i="1" l="1"/>
  <c r="S59" i="1"/>
  <c r="U59" i="1" s="1"/>
  <c r="R98" i="1"/>
  <c r="P61" i="1" l="1"/>
  <c r="S60" i="1"/>
  <c r="U60" i="1" s="1"/>
  <c r="R99" i="1"/>
  <c r="P62" i="1" l="1"/>
  <c r="S61" i="1"/>
  <c r="U61" i="1" s="1"/>
  <c r="R100" i="1"/>
  <c r="P63" i="1" l="1"/>
  <c r="S62" i="1"/>
  <c r="U62" i="1" s="1"/>
  <c r="R101" i="1"/>
  <c r="P64" i="1" l="1"/>
  <c r="S63" i="1"/>
  <c r="U63" i="1" s="1"/>
  <c r="R102" i="1"/>
  <c r="P65" i="1" l="1"/>
  <c r="S64" i="1"/>
  <c r="U64" i="1" s="1"/>
  <c r="R103" i="1"/>
  <c r="P66" i="1" l="1"/>
  <c r="S65" i="1"/>
  <c r="U65" i="1" s="1"/>
  <c r="R104" i="1"/>
  <c r="P67" i="1" l="1"/>
  <c r="S66" i="1"/>
  <c r="U66" i="1" s="1"/>
  <c r="R105" i="1"/>
  <c r="P68" i="1" l="1"/>
  <c r="S67" i="1"/>
  <c r="U67" i="1" s="1"/>
  <c r="R106" i="1"/>
  <c r="P69" i="1" l="1"/>
  <c r="S68" i="1"/>
  <c r="U68" i="1" s="1"/>
  <c r="R107" i="1"/>
  <c r="P70" i="1" l="1"/>
  <c r="S69" i="1"/>
  <c r="U69" i="1" s="1"/>
  <c r="R108" i="1"/>
  <c r="P71" i="1" l="1"/>
  <c r="S70" i="1"/>
  <c r="U70" i="1" s="1"/>
  <c r="R109" i="1"/>
  <c r="P72" i="1" l="1"/>
  <c r="S71" i="1"/>
  <c r="U71" i="1" s="1"/>
  <c r="R110" i="1"/>
  <c r="P73" i="1" l="1"/>
  <c r="S72" i="1"/>
  <c r="U72" i="1" s="1"/>
  <c r="R111" i="1"/>
  <c r="P74" i="1" l="1"/>
  <c r="S73" i="1"/>
  <c r="U73" i="1" s="1"/>
  <c r="R112" i="1"/>
  <c r="P75" i="1" l="1"/>
  <c r="S74" i="1"/>
  <c r="U74" i="1" s="1"/>
  <c r="R113" i="1"/>
  <c r="P76" i="1" l="1"/>
  <c r="S75" i="1"/>
  <c r="U75" i="1" s="1"/>
  <c r="R114" i="1"/>
  <c r="P77" i="1" l="1"/>
  <c r="S76" i="1"/>
  <c r="U76" i="1" s="1"/>
  <c r="R115" i="1"/>
  <c r="P78" i="1" l="1"/>
  <c r="S77" i="1"/>
  <c r="U77" i="1" s="1"/>
  <c r="R116" i="1"/>
  <c r="P79" i="1" l="1"/>
  <c r="S78" i="1"/>
  <c r="U78" i="1" s="1"/>
  <c r="R117" i="1"/>
  <c r="P80" i="1" l="1"/>
  <c r="S79" i="1"/>
  <c r="U79" i="1" s="1"/>
  <c r="R118" i="1"/>
  <c r="P81" i="1" l="1"/>
  <c r="S80" i="1"/>
  <c r="U80" i="1" s="1"/>
  <c r="R119" i="1"/>
  <c r="P82" i="1" l="1"/>
  <c r="S81" i="1"/>
  <c r="U81" i="1" s="1"/>
  <c r="R120" i="1"/>
  <c r="P83" i="1" l="1"/>
  <c r="S82" i="1"/>
  <c r="U82" i="1" s="1"/>
  <c r="R121" i="1"/>
  <c r="P84" i="1" l="1"/>
  <c r="S83" i="1"/>
  <c r="U83" i="1" s="1"/>
  <c r="R122" i="1"/>
  <c r="P85" i="1" l="1"/>
  <c r="S84" i="1"/>
  <c r="U84" i="1" s="1"/>
  <c r="R123" i="1"/>
  <c r="P86" i="1" l="1"/>
  <c r="S85" i="1"/>
  <c r="U85" i="1" s="1"/>
  <c r="R124" i="1"/>
  <c r="P87" i="1" l="1"/>
  <c r="S86" i="1"/>
  <c r="U86" i="1" s="1"/>
  <c r="R125" i="1"/>
  <c r="P88" i="1" l="1"/>
  <c r="S87" i="1"/>
  <c r="U87" i="1" s="1"/>
  <c r="R126" i="1"/>
  <c r="P89" i="1" l="1"/>
  <c r="S88" i="1"/>
  <c r="U88" i="1" s="1"/>
  <c r="R127" i="1"/>
  <c r="P90" i="1" l="1"/>
  <c r="S89" i="1"/>
  <c r="U89" i="1" s="1"/>
  <c r="R128" i="1"/>
  <c r="P91" i="1" l="1"/>
  <c r="S90" i="1"/>
  <c r="U90" i="1" s="1"/>
  <c r="R129" i="1"/>
  <c r="P92" i="1" l="1"/>
  <c r="S91" i="1"/>
  <c r="U91" i="1" s="1"/>
  <c r="R130" i="1"/>
  <c r="P93" i="1" l="1"/>
  <c r="S92" i="1"/>
  <c r="U92" i="1" s="1"/>
  <c r="R131" i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P94" i="1" l="1"/>
  <c r="S93" i="1"/>
  <c r="U93" i="1" s="1"/>
  <c r="P95" i="1" l="1"/>
  <c r="S94" i="1"/>
  <c r="U94" i="1" s="1"/>
  <c r="P96" i="1" l="1"/>
  <c r="S95" i="1"/>
  <c r="U95" i="1" s="1"/>
  <c r="P97" i="1" l="1"/>
  <c r="S96" i="1"/>
  <c r="U96" i="1" s="1"/>
  <c r="P98" i="1" l="1"/>
  <c r="S97" i="1"/>
  <c r="U97" i="1" s="1"/>
  <c r="P99" i="1" l="1"/>
  <c r="S98" i="1"/>
  <c r="U98" i="1" s="1"/>
  <c r="P100" i="1" l="1"/>
  <c r="S99" i="1"/>
  <c r="U99" i="1" s="1"/>
  <c r="P101" i="1" l="1"/>
  <c r="S100" i="1"/>
  <c r="U100" i="1" s="1"/>
  <c r="P102" i="1" l="1"/>
  <c r="S101" i="1"/>
  <c r="U101" i="1" s="1"/>
  <c r="P103" i="1" l="1"/>
  <c r="S102" i="1"/>
  <c r="U102" i="1" s="1"/>
  <c r="P104" i="1" l="1"/>
  <c r="S103" i="1"/>
  <c r="U103" i="1" s="1"/>
  <c r="P105" i="1" l="1"/>
  <c r="S104" i="1"/>
  <c r="U104" i="1" s="1"/>
  <c r="P106" i="1" l="1"/>
  <c r="S105" i="1"/>
  <c r="U105" i="1" s="1"/>
  <c r="P107" i="1" l="1"/>
  <c r="S106" i="1"/>
  <c r="U106" i="1" s="1"/>
  <c r="P108" i="1" l="1"/>
  <c r="S107" i="1"/>
  <c r="U107" i="1" s="1"/>
  <c r="P109" i="1" l="1"/>
  <c r="S108" i="1"/>
  <c r="U108" i="1" s="1"/>
  <c r="P110" i="1" l="1"/>
  <c r="S109" i="1"/>
  <c r="U109" i="1" s="1"/>
  <c r="P111" i="1" l="1"/>
  <c r="S110" i="1"/>
  <c r="U110" i="1" s="1"/>
  <c r="P112" i="1" l="1"/>
  <c r="S111" i="1"/>
  <c r="U111" i="1" s="1"/>
  <c r="P113" i="1" l="1"/>
  <c r="S112" i="1"/>
  <c r="U112" i="1" s="1"/>
  <c r="P114" i="1" l="1"/>
  <c r="S113" i="1"/>
  <c r="U113" i="1" s="1"/>
  <c r="P115" i="1" l="1"/>
  <c r="S114" i="1"/>
  <c r="U114" i="1" s="1"/>
  <c r="P116" i="1" l="1"/>
  <c r="S115" i="1"/>
  <c r="U115" i="1" s="1"/>
  <c r="P117" i="1" l="1"/>
  <c r="S116" i="1"/>
  <c r="U116" i="1" s="1"/>
  <c r="P118" i="1" l="1"/>
  <c r="S117" i="1"/>
  <c r="U117" i="1" s="1"/>
  <c r="P119" i="1" l="1"/>
  <c r="S118" i="1"/>
  <c r="U118" i="1" s="1"/>
  <c r="P120" i="1" l="1"/>
  <c r="S119" i="1"/>
  <c r="U119" i="1" s="1"/>
  <c r="P121" i="1" l="1"/>
  <c r="S120" i="1"/>
  <c r="U120" i="1" s="1"/>
  <c r="P122" i="1" l="1"/>
  <c r="S121" i="1"/>
  <c r="U121" i="1" s="1"/>
  <c r="P123" i="1" l="1"/>
  <c r="S122" i="1"/>
  <c r="U122" i="1" s="1"/>
  <c r="P124" i="1" l="1"/>
  <c r="S123" i="1"/>
  <c r="U123" i="1" s="1"/>
  <c r="P125" i="1" l="1"/>
  <c r="S124" i="1"/>
  <c r="U124" i="1" s="1"/>
  <c r="P126" i="1" l="1"/>
  <c r="S125" i="1"/>
  <c r="U125" i="1" s="1"/>
  <c r="P127" i="1" l="1"/>
  <c r="S126" i="1"/>
  <c r="U126" i="1" s="1"/>
  <c r="P128" i="1" l="1"/>
  <c r="S127" i="1"/>
  <c r="U127" i="1" s="1"/>
  <c r="P129" i="1" l="1"/>
  <c r="S128" i="1"/>
  <c r="U128" i="1" s="1"/>
  <c r="P130" i="1" l="1"/>
  <c r="S129" i="1"/>
  <c r="U129" i="1" s="1"/>
  <c r="P131" i="1" l="1"/>
  <c r="S130" i="1"/>
  <c r="U130" i="1" s="1"/>
  <c r="S131" i="1" l="1"/>
  <c r="U131" i="1" s="1"/>
  <c r="P132" i="1"/>
  <c r="P133" i="1" l="1"/>
  <c r="S132" i="1"/>
  <c r="U132" i="1" s="1"/>
  <c r="P134" i="1" l="1"/>
  <c r="S133" i="1"/>
  <c r="U133" i="1" s="1"/>
  <c r="P135" i="1" l="1"/>
  <c r="S134" i="1"/>
  <c r="U134" i="1" s="1"/>
  <c r="P136" i="1" l="1"/>
  <c r="S135" i="1"/>
  <c r="U135" i="1" s="1"/>
  <c r="S136" i="1" l="1"/>
  <c r="U136" i="1" s="1"/>
  <c r="P137" i="1"/>
  <c r="P138" i="1" l="1"/>
  <c r="S137" i="1"/>
  <c r="U137" i="1" s="1"/>
  <c r="P139" i="1" l="1"/>
  <c r="S138" i="1"/>
  <c r="U138" i="1" s="1"/>
  <c r="P140" i="1" l="1"/>
  <c r="S139" i="1"/>
  <c r="U139" i="1" s="1"/>
  <c r="P141" i="1" l="1"/>
  <c r="S140" i="1"/>
  <c r="U140" i="1" s="1"/>
  <c r="P142" i="1" l="1"/>
  <c r="S141" i="1"/>
  <c r="U141" i="1" s="1"/>
  <c r="P143" i="1" l="1"/>
  <c r="S142" i="1"/>
  <c r="U142" i="1" s="1"/>
  <c r="P144" i="1" l="1"/>
  <c r="S143" i="1"/>
  <c r="U143" i="1" s="1"/>
  <c r="P145" i="1" l="1"/>
  <c r="S144" i="1"/>
  <c r="U144" i="1" s="1"/>
  <c r="P146" i="1" l="1"/>
  <c r="S145" i="1"/>
  <c r="U145" i="1" s="1"/>
  <c r="P147" i="1" l="1"/>
  <c r="S146" i="1"/>
  <c r="U146" i="1" s="1"/>
  <c r="P148" i="1" l="1"/>
  <c r="S147" i="1"/>
  <c r="U147" i="1" s="1"/>
  <c r="P149" i="1" l="1"/>
  <c r="S148" i="1"/>
  <c r="U148" i="1" s="1"/>
  <c r="P150" i="1" l="1"/>
  <c r="S149" i="1"/>
  <c r="U149" i="1" s="1"/>
  <c r="S150" i="1" l="1"/>
  <c r="U150" i="1" s="1"/>
  <c r="P151" i="1"/>
  <c r="P152" i="1" l="1"/>
  <c r="S151" i="1"/>
  <c r="U151" i="1" s="1"/>
  <c r="P153" i="1" l="1"/>
  <c r="S152" i="1"/>
  <c r="U152" i="1" s="1"/>
  <c r="P154" i="1" l="1"/>
  <c r="S153" i="1"/>
  <c r="U153" i="1" s="1"/>
  <c r="P155" i="1" l="1"/>
  <c r="S154" i="1"/>
  <c r="U154" i="1" s="1"/>
  <c r="P156" i="1" l="1"/>
  <c r="S155" i="1"/>
  <c r="U155" i="1" s="1"/>
  <c r="P157" i="1" l="1"/>
  <c r="S156" i="1"/>
  <c r="U156" i="1" s="1"/>
  <c r="P158" i="1" l="1"/>
  <c r="S157" i="1"/>
  <c r="U157" i="1" s="1"/>
  <c r="P159" i="1" l="1"/>
  <c r="S158" i="1"/>
  <c r="U158" i="1" s="1"/>
  <c r="S159" i="1" l="1"/>
  <c r="U159" i="1" s="1"/>
  <c r="P160" i="1"/>
  <c r="P161" i="1" l="1"/>
  <c r="S160" i="1"/>
  <c r="U160" i="1" s="1"/>
  <c r="P162" i="1" l="1"/>
  <c r="S161" i="1"/>
  <c r="U161" i="1" s="1"/>
  <c r="P163" i="1" l="1"/>
  <c r="S162" i="1"/>
  <c r="U162" i="1" s="1"/>
  <c r="P164" i="1" l="1"/>
  <c r="S163" i="1"/>
  <c r="U163" i="1" s="1"/>
  <c r="P165" i="1" l="1"/>
  <c r="S164" i="1"/>
  <c r="U164" i="1" s="1"/>
  <c r="S165" i="1" l="1"/>
  <c r="U165" i="1" s="1"/>
  <c r="P166" i="1"/>
  <c r="P167" i="1" l="1"/>
  <c r="S166" i="1"/>
  <c r="U166" i="1" s="1"/>
  <c r="S167" i="1" l="1"/>
  <c r="U167" i="1" s="1"/>
  <c r="P168" i="1"/>
  <c r="P169" i="1" l="1"/>
  <c r="S168" i="1"/>
  <c r="U168" i="1" s="1"/>
  <c r="P170" i="1" l="1"/>
  <c r="S169" i="1"/>
  <c r="U169" i="1" s="1"/>
  <c r="P171" i="1" l="1"/>
  <c r="S170" i="1"/>
  <c r="U170" i="1" s="1"/>
  <c r="S171" i="1" l="1"/>
  <c r="U171" i="1" s="1"/>
  <c r="P172" i="1"/>
  <c r="P173" i="1" l="1"/>
  <c r="S172" i="1"/>
  <c r="U172" i="1" s="1"/>
  <c r="P174" i="1" l="1"/>
  <c r="S173" i="1"/>
  <c r="U173" i="1" s="1"/>
  <c r="P175" i="1" l="1"/>
  <c r="S174" i="1"/>
  <c r="U174" i="1" s="1"/>
  <c r="S175" i="1" l="1"/>
  <c r="U175" i="1" s="1"/>
  <c r="P176" i="1"/>
  <c r="P177" i="1" l="1"/>
  <c r="S176" i="1"/>
  <c r="U176" i="1" s="1"/>
  <c r="P178" i="1" l="1"/>
  <c r="S177" i="1"/>
  <c r="U177" i="1" s="1"/>
  <c r="P179" i="1" l="1"/>
  <c r="S178" i="1"/>
  <c r="U178" i="1" s="1"/>
  <c r="S179" i="1" l="1"/>
  <c r="U179" i="1" s="1"/>
  <c r="P180" i="1"/>
  <c r="P181" i="1" l="1"/>
  <c r="S180" i="1"/>
  <c r="U180" i="1" s="1"/>
  <c r="P182" i="1" l="1"/>
  <c r="S181" i="1"/>
  <c r="U181" i="1" s="1"/>
  <c r="P183" i="1" l="1"/>
  <c r="S182" i="1"/>
  <c r="U182" i="1" s="1"/>
  <c r="S183" i="1" l="1"/>
  <c r="U183" i="1" s="1"/>
  <c r="P184" i="1"/>
  <c r="S184" i="1" l="1"/>
  <c r="U184" i="1" s="1"/>
  <c r="P185" i="1"/>
  <c r="S185" i="1" l="1"/>
  <c r="U185" i="1" s="1"/>
  <c r="P186" i="1"/>
  <c r="S186" i="1" l="1"/>
  <c r="U186" i="1" s="1"/>
  <c r="P187" i="1"/>
  <c r="S187" i="1" l="1"/>
  <c r="U187" i="1" s="1"/>
  <c r="P188" i="1"/>
  <c r="S188" i="1" l="1"/>
  <c r="U188" i="1" s="1"/>
  <c r="P189" i="1"/>
  <c r="S189" i="1" l="1"/>
  <c r="U189" i="1" s="1"/>
  <c r="P190" i="1"/>
  <c r="S190" i="1" s="1"/>
  <c r="U190" i="1" s="1"/>
</calcChain>
</file>

<file path=xl/sharedStrings.xml><?xml version="1.0" encoding="utf-8"?>
<sst xmlns="http://schemas.openxmlformats.org/spreadsheetml/2006/main" count="1751" uniqueCount="368">
  <si>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</si>
  <si>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</si>
  <si>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</si>
  <si>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</si>
  <si>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</si>
  <si>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</si>
  <si>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</si>
  <si>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</si>
  <si>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</si>
  <si>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</si>
  <si>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</si>
  <si>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</si>
  <si>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</si>
  <si>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</si>
  <si>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</si>
  <si>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</si>
  <si>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</si>
  <si>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</si>
  <si>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</si>
  <si>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</si>
  <si>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</si>
  <si>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</si>
  <si>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</si>
  <si>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</si>
  <si>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</si>
  <si>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ma</t>
  </si>
  <si>
    <t>Bet365</t>
  </si>
  <si>
    <t>1x</t>
  </si>
  <si>
    <t>df</t>
  </si>
  <si>
    <t>da</t>
  </si>
  <si>
    <t>2-0</t>
  </si>
  <si>
    <t>1-1</t>
  </si>
  <si>
    <t>2-3</t>
  </si>
  <si>
    <t>2 asian -3</t>
  </si>
  <si>
    <t>0-2</t>
  </si>
  <si>
    <t>1 asian -1</t>
  </si>
  <si>
    <t>0-7</t>
  </si>
  <si>
    <t>2 asian -2</t>
  </si>
  <si>
    <t>Freundschaftsspiel</t>
  </si>
  <si>
    <t>1-3</t>
  </si>
  <si>
    <t>1-2</t>
  </si>
  <si>
    <t>7-0</t>
  </si>
  <si>
    <t>0-0</t>
  </si>
  <si>
    <t>2 asian -1,5</t>
  </si>
  <si>
    <t>1-4</t>
  </si>
  <si>
    <t>WM</t>
  </si>
  <si>
    <t>betway</t>
  </si>
  <si>
    <t>5-0</t>
  </si>
  <si>
    <t>0-6</t>
  </si>
  <si>
    <t>2 asian -4,5</t>
  </si>
  <si>
    <t>2-2</t>
  </si>
  <si>
    <t>2 asian -2,5</t>
  </si>
  <si>
    <t>2 HC -3</t>
  </si>
  <si>
    <t>2 HC -4</t>
  </si>
  <si>
    <t>0-10</t>
  </si>
  <si>
    <t>1 asian -4</t>
  </si>
  <si>
    <t>0-5</t>
  </si>
  <si>
    <t>Holzhausen - Lotte</t>
  </si>
  <si>
    <t>Spanien - Russland</t>
  </si>
  <si>
    <t>Eutin - St. Pauli</t>
  </si>
  <si>
    <t>0-4</t>
  </si>
  <si>
    <t>Zehlendorf - Bischofswerdaer
Eichstätt - Köln
Kassel - Paderborn
Mettlach - Trier</t>
  </si>
  <si>
    <t>2 asian 0
2/2
2 asian -2
2/2</t>
  </si>
  <si>
    <r>
      <rPr>
        <b/>
        <sz val="10"/>
        <color rgb="FF00B050"/>
        <rFont val="Arial"/>
        <family val="2"/>
      </rPr>
      <t>0-3
1-2/2-3</t>
    </r>
    <r>
      <rPr>
        <b/>
        <sz val="10"/>
        <color rgb="FFFF0000"/>
        <rFont val="Arial"/>
        <family val="2"/>
      </rPr>
      <t xml:space="preserve">
3-4
</t>
    </r>
    <r>
      <rPr>
        <b/>
        <sz val="10"/>
        <color rgb="FF00B050"/>
        <rFont val="Arial"/>
        <family val="2"/>
      </rPr>
      <t>0-2/0-2</t>
    </r>
  </si>
  <si>
    <t>Konfigurator</t>
  </si>
  <si>
    <t>2 asian -4 1. Hz</t>
  </si>
  <si>
    <t xml:space="preserve">Live </t>
  </si>
  <si>
    <t>2 asian -9,25</t>
  </si>
  <si>
    <t xml:space="preserve">ASC Dortmund - BVB II </t>
  </si>
  <si>
    <t>2 asian -1,25</t>
  </si>
  <si>
    <t>Belgien - Japan</t>
  </si>
  <si>
    <t>Deal Town - Dover</t>
  </si>
  <si>
    <t>1-5</t>
  </si>
  <si>
    <t>Cumbernauld - Dumbarton</t>
  </si>
  <si>
    <t>2 asian -0,25</t>
  </si>
  <si>
    <t>Baumberg - Aachen</t>
  </si>
  <si>
    <t>Schweden - Schweiz</t>
  </si>
  <si>
    <t>Xhaka Gelb</t>
  </si>
  <si>
    <t>Schwaz - Grozny</t>
  </si>
  <si>
    <t>Bersenbrück - Bremen II</t>
  </si>
  <si>
    <t>2 asian -1</t>
  </si>
  <si>
    <t>Kolumbien - England</t>
  </si>
  <si>
    <t>Rote Karte</t>
  </si>
  <si>
    <t>Dassendorf - HSV</t>
  </si>
  <si>
    <t xml:space="preserve">over 4,5 </t>
  </si>
  <si>
    <t>Bochum - Brünninghausen</t>
  </si>
  <si>
    <t>Wolfsburg II - Vorsfelde</t>
  </si>
  <si>
    <t>1 asian -3,25</t>
  </si>
  <si>
    <t>Union - Chemnitz
Düsseldorf II - Schonnebeck
Süderelbe - Lüneburg</t>
  </si>
  <si>
    <t>1 asian -1,5
1 asian -0,75
2 asian -1,75</t>
  </si>
  <si>
    <t>3-1
3-1
1-4</t>
  </si>
  <si>
    <t>Cirencester - Swindon</t>
  </si>
  <si>
    <t>Roger Wimbledon</t>
  </si>
  <si>
    <t>Tennis</t>
  </si>
  <si>
    <t>Eintracht 1949 - Hertha</t>
  </si>
  <si>
    <t>2 asian -9,5</t>
  </si>
  <si>
    <t>Dassendorf - Hamburg</t>
  </si>
  <si>
    <t>2 asian -7,5</t>
  </si>
  <si>
    <t>Fichte Bielefeld - Bielefeld</t>
  </si>
  <si>
    <t>next Goal 2</t>
  </si>
  <si>
    <t>Genk - UAE XI</t>
  </si>
  <si>
    <t>1 asian -5,5</t>
  </si>
  <si>
    <t>Günnigfeld - Duisburg</t>
  </si>
  <si>
    <t>2 asian -8,5</t>
  </si>
  <si>
    <t>Lyne - Westfield</t>
  </si>
  <si>
    <t>Uruguay - Frankreich</t>
  </si>
  <si>
    <t>Godin Gelb</t>
  </si>
  <si>
    <t>tipico</t>
  </si>
  <si>
    <t>Gimenez Gelb</t>
  </si>
  <si>
    <t>Weiden - Bayreuth</t>
  </si>
  <si>
    <t>Brasilien - Belgien</t>
  </si>
  <si>
    <t>St. Gallen - Brühl</t>
  </si>
  <si>
    <t>1 asian -1,5 Hz</t>
  </si>
  <si>
    <t>Oudenaarde - Gent</t>
  </si>
  <si>
    <t>Kings Lynn - Norwich</t>
  </si>
  <si>
    <t>2 asian -0,75 1. Hz</t>
  </si>
  <si>
    <t>Brimscombe - Forest Green</t>
  </si>
  <si>
    <t>bitter</t>
  </si>
  <si>
    <t>unverständlich</t>
  </si>
  <si>
    <t>Pirmasens - Karlsruhe</t>
  </si>
  <si>
    <t>Lok Leipzig - Vik Köln</t>
  </si>
  <si>
    <t>Velbert - Oberhausen</t>
  </si>
  <si>
    <t>2 asian -0,75</t>
  </si>
  <si>
    <t>Plymouth Parkway - Plymouth</t>
  </si>
  <si>
    <t>2 asian -2,25 1. Hz</t>
  </si>
  <si>
    <t>Bonn - Köln</t>
  </si>
  <si>
    <t>1-0</t>
  </si>
  <si>
    <t>Alzenau - FSV Frankfurt</t>
  </si>
  <si>
    <t>2 HC -1</t>
  </si>
  <si>
    <t>2 HC -2</t>
  </si>
  <si>
    <t>Clachnaccudin - Iverness</t>
  </si>
  <si>
    <t>X2 1. Hz</t>
  </si>
  <si>
    <t>Chester - Liverpool</t>
  </si>
  <si>
    <t>2 asian -1 1. Hz</t>
  </si>
  <si>
    <t>2 asian -3,5</t>
  </si>
  <si>
    <t>2 asian -6</t>
  </si>
  <si>
    <t>Schweden - England</t>
  </si>
  <si>
    <t>Brügge - VAE XI</t>
  </si>
  <si>
    <t>1 asian -1,5 1.Hz</t>
  </si>
  <si>
    <t>Russland - Kroatien</t>
  </si>
  <si>
    <t>Ginsheim - Mainz</t>
  </si>
  <si>
    <t>Ingolstadt - Lautern</t>
  </si>
  <si>
    <t>Hanau - Darmstadt</t>
  </si>
  <si>
    <t>0-9</t>
  </si>
  <si>
    <t>cashout</t>
  </si>
  <si>
    <t>Pforzheim - Walldorf
Oberhausen - Oberneuland
Hamburg II - Vic. Hamburg
SW Essen - RW Essen</t>
  </si>
  <si>
    <t>2 asian -1,25
1 asian -1,75
1 asian -1,75
2 asian -1</t>
  </si>
  <si>
    <t>0-5
4-1
4-0
1-3</t>
  </si>
  <si>
    <t>Besiktas - Gyirmot</t>
  </si>
  <si>
    <t>1 asian -1,25</t>
  </si>
  <si>
    <t>Wuppertal - Köln</t>
  </si>
  <si>
    <t>over 14 Ecken</t>
  </si>
  <si>
    <t>11</t>
  </si>
  <si>
    <t>2 asian -1,25 1. Hz</t>
  </si>
  <si>
    <t>Gnas - Graz</t>
  </si>
  <si>
    <t>H2H 2 1.Hz</t>
  </si>
  <si>
    <t>Portmarnock - Oxford</t>
  </si>
  <si>
    <t>2 asian -2,25</t>
  </si>
  <si>
    <t>0-1</t>
  </si>
  <si>
    <t>Cwmbran - Carmathen</t>
  </si>
  <si>
    <t>over 5 Tore + Hz/Es</t>
  </si>
  <si>
    <t>Nishikori - Gulbis</t>
  </si>
  <si>
    <t>3. Satz 1 -3,5</t>
  </si>
  <si>
    <t>Live</t>
  </si>
  <si>
    <t>6-1</t>
  </si>
  <si>
    <t>Neubrandenburg - Rostock</t>
  </si>
  <si>
    <t>over 4 Tore + Hz/Es</t>
  </si>
  <si>
    <t>1-6</t>
  </si>
  <si>
    <t>Baumberg - Herkenrath</t>
  </si>
  <si>
    <t>2-1</t>
  </si>
  <si>
    <t>Frankreich - Belgien</t>
  </si>
  <si>
    <t>no</t>
  </si>
  <si>
    <t>2 asian -5,75</t>
  </si>
  <si>
    <t xml:space="preserve">2. Tor 1 </t>
  </si>
  <si>
    <t>Oberachern - Darmstadt
Krieschow - Cottbus</t>
  </si>
  <si>
    <t>2/2
2/2</t>
  </si>
  <si>
    <r>
      <rPr>
        <b/>
        <sz val="10"/>
        <color rgb="FFFF0000"/>
        <rFont val="Arial"/>
        <family val="2"/>
      </rPr>
      <t>2-2/2-5</t>
    </r>
    <r>
      <rPr>
        <b/>
        <sz val="10"/>
        <color theme="3" tint="0.39997558519241921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0-1/0-3</t>
    </r>
  </si>
  <si>
    <t>TB Berlin - Croatia Berlin</t>
  </si>
  <si>
    <t>1 asian -1,75</t>
  </si>
  <si>
    <t>5-2</t>
  </si>
  <si>
    <t>Ludwigsfelder - Vik. Berlin</t>
  </si>
  <si>
    <t>2 asian -1,75</t>
  </si>
  <si>
    <t>Hohenstein - Chemnitz
Traiskirchen - Katar
Sonnborn - Hilden</t>
  </si>
  <si>
    <t>2/2
2 asian -1,75
2/2</t>
  </si>
  <si>
    <t>0-1/1-4
0-4
0-3/0-8</t>
  </si>
  <si>
    <t>Kroatien - England</t>
  </si>
  <si>
    <t>1 Ecke..</t>
  </si>
  <si>
    <t>Sonnborn - Hilden</t>
  </si>
  <si>
    <t>0-8</t>
  </si>
  <si>
    <t>Vida Gelb</t>
  </si>
  <si>
    <t>Perth - Perth Glory
Del Potro - Nadal</t>
  </si>
  <si>
    <t>2 HC -1,5
2</t>
  </si>
  <si>
    <t>0-3
2-3</t>
  </si>
  <si>
    <t>Vohwinkel - Wuppertal</t>
  </si>
  <si>
    <t>2 asian -1,5 1. Hz</t>
  </si>
  <si>
    <t>0-3</t>
  </si>
  <si>
    <t>Homberg - Erkenschwick</t>
  </si>
  <si>
    <t>1 asian -1,5</t>
  </si>
  <si>
    <t>2 asian -5,5</t>
  </si>
  <si>
    <t>Unterföhring - FSV Frankfurt</t>
  </si>
  <si>
    <t>Duisburg - Dortmund II</t>
  </si>
  <si>
    <t>1 HC -1,5</t>
  </si>
  <si>
    <t>3-0</t>
  </si>
  <si>
    <t>Neuruppin - Hertha</t>
  </si>
  <si>
    <t>2 asian -6,5</t>
  </si>
  <si>
    <t>1-9</t>
  </si>
  <si>
    <t>Arnoldsweiler - Wenau</t>
  </si>
  <si>
    <t>1 asian -2</t>
  </si>
  <si>
    <t>4-0</t>
  </si>
  <si>
    <t>Silvolde - Graafschap
Seligenporten - Nürnberg
Feldbach - Mühldorf
Royston - Cambridge</t>
  </si>
  <si>
    <t>2 asian -2,75
2 asian -3,5
2 asian -2,75
2 asian -1,5</t>
  </si>
  <si>
    <r>
      <rPr>
        <b/>
        <sz val="10"/>
        <color rgb="FF00B050"/>
        <rFont val="Arial"/>
        <family val="2"/>
      </rPr>
      <t>1-8</t>
    </r>
    <r>
      <rPr>
        <b/>
        <sz val="10"/>
        <color theme="3" tint="0.39997558519241921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0-3</t>
    </r>
    <r>
      <rPr>
        <b/>
        <sz val="10"/>
        <color theme="3" tint="0.39997558519241921"/>
        <rFont val="Arial"/>
        <family val="2"/>
      </rPr>
      <t xml:space="preserve">
-
</t>
    </r>
    <r>
      <rPr>
        <b/>
        <sz val="10"/>
        <color rgb="FF00B050"/>
        <rFont val="Arial"/>
        <family val="2"/>
      </rPr>
      <t>0-4</t>
    </r>
  </si>
  <si>
    <t>…</t>
  </si>
  <si>
    <t>HCs</t>
  </si>
  <si>
    <t>Silvolde - Graafschap</t>
  </si>
  <si>
    <t>Steinbach - Kassel</t>
  </si>
  <si>
    <t>80. 1-1</t>
  </si>
  <si>
    <t>Welper - Sprockhövel</t>
  </si>
  <si>
    <t>2 asian -4</t>
  </si>
  <si>
    <t>Alverna - NEC</t>
  </si>
  <si>
    <t>Taffs Well - Cardiff
Staines Town - QPR</t>
  </si>
  <si>
    <t>2 asian -2,5
2 asian -2</t>
  </si>
  <si>
    <t>0-3
0-5</t>
  </si>
  <si>
    <t>Mickleover - Burton Albion</t>
  </si>
  <si>
    <t>2 HC -1,5</t>
  </si>
  <si>
    <t>Cirencester - Cheltenham</t>
  </si>
  <si>
    <t>2 HC -1,75</t>
  </si>
  <si>
    <t>0-4 Hz…</t>
  </si>
  <si>
    <t>Isner - Anderson</t>
  </si>
  <si>
    <t>4. Satz Isner</t>
  </si>
  <si>
    <t>Staines Town - QPR</t>
  </si>
  <si>
    <t>2 asian -7,25</t>
  </si>
  <si>
    <t>Waldgirmes - Dreieich</t>
  </si>
  <si>
    <t>2-4</t>
  </si>
  <si>
    <t>Bonn - Koblenz</t>
  </si>
  <si>
    <t>Wuppertal - Hilden
Wattens - Köln
Bremen II - Lotte
Bischofshofen - Al Duhail</t>
  </si>
  <si>
    <t>1 asian -1,75
2 asian -1,5
2 asian 0
2</t>
  </si>
  <si>
    <t>2-0
0-2
0-2
0-3</t>
  </si>
  <si>
    <t>Gütersloh - Düsseldorf II</t>
  </si>
  <si>
    <t>2 asian -0,5</t>
  </si>
  <si>
    <t>BFC Dynamo - Brandenburg</t>
  </si>
  <si>
    <t>Bury - Liverpool</t>
  </si>
  <si>
    <t>Belgien - England</t>
  </si>
  <si>
    <t>Neots Town - Peterborough</t>
  </si>
  <si>
    <t>Irdning - Everton</t>
  </si>
  <si>
    <t>2 asian -19</t>
  </si>
  <si>
    <t>0-22</t>
  </si>
  <si>
    <t>2 asian -20,5</t>
  </si>
  <si>
    <t>Kagran - Horn</t>
  </si>
  <si>
    <t>1-8</t>
  </si>
  <si>
    <t>Latina - Rom</t>
  </si>
  <si>
    <t>2 asian -5,75 1. Hz</t>
  </si>
  <si>
    <t>Barbate - Cadiz</t>
  </si>
  <si>
    <t>2 asian -5</t>
  </si>
  <si>
    <t>Serdica - Beltinci</t>
  </si>
  <si>
    <t>Bet366</t>
  </si>
  <si>
    <t>Herne - Lohfelden</t>
  </si>
  <si>
    <t>Bet367</t>
  </si>
  <si>
    <t>Delmenhorst - Rehden</t>
  </si>
  <si>
    <t>Bet368</t>
  </si>
  <si>
    <t>Turu Düsseldorf - Ronsdorf</t>
  </si>
  <si>
    <t>Bet369</t>
  </si>
  <si>
    <t>2 asian -8</t>
  </si>
  <si>
    <t>Bremen - Duisburg</t>
  </si>
  <si>
    <t>1 asian -0,75</t>
  </si>
  <si>
    <t xml:space="preserve">Genk - Spouwen </t>
  </si>
  <si>
    <t>1 asian -4,5</t>
  </si>
  <si>
    <t>Frankreich - Kroatien</t>
  </si>
  <si>
    <t>Bologna - La Fiorita</t>
  </si>
  <si>
    <t>1 asian -5</t>
  </si>
  <si>
    <t>Elfer verschossen..</t>
  </si>
  <si>
    <t>Braunschweig II - Halberstadt</t>
  </si>
  <si>
    <t>Tavistock - Cardiff</t>
  </si>
  <si>
    <t>Legia - Cork City
Belgrad - Jurmala</t>
  </si>
  <si>
    <t>Fussball</t>
  </si>
  <si>
    <t>beide treffen nein
beide treffen nein</t>
  </si>
  <si>
    <t>3-0
2-0</t>
  </si>
  <si>
    <t>Lorenzi - Donskoy</t>
  </si>
  <si>
    <t>APOEL - Suduva</t>
  </si>
  <si>
    <t>Eibar - Tudelano</t>
  </si>
  <si>
    <t>Illertissen - Stuttgart</t>
  </si>
  <si>
    <t>2 asian -3,25</t>
  </si>
  <si>
    <t>3-3</t>
  </si>
  <si>
    <t>Hamborn - Kleve</t>
  </si>
  <si>
    <t>Siegburg - Bonn</t>
  </si>
  <si>
    <t>2 asian 0</t>
  </si>
  <si>
    <t>Ludwigsfelder - Altgliecke
Ataspor - Kottern
Villalbes - Lugo
Marino - Tenerifa</t>
  </si>
  <si>
    <t>2 asian -0,75
1
2 asian -1,5
2 asian -1,75</t>
  </si>
  <si>
    <t>1-3
4-1
0-3
0-3</t>
  </si>
  <si>
    <t>Kray - Ennepetal</t>
  </si>
  <si>
    <t>2 H2H</t>
  </si>
  <si>
    <t>2-5</t>
  </si>
  <si>
    <t>Unterföhring - Pullach</t>
  </si>
  <si>
    <t>Amateure</t>
  </si>
  <si>
    <t>Radomlje - Komenda</t>
  </si>
  <si>
    <t>1 asian -6</t>
  </si>
  <si>
    <t>7-1</t>
  </si>
  <si>
    <t>Lealtad - Gijon</t>
  </si>
  <si>
    <t>Wegberg - Düsseldorf</t>
  </si>
  <si>
    <t>Minsk - Derry
Nordsjaelland - Cliftonville</t>
  </si>
  <si>
    <t>1-2
0-1</t>
  </si>
  <si>
    <t>Ravensburg - Freiburg</t>
  </si>
  <si>
    <t>Amorebieta - Bilbao
Wolfsburg - Norwich
Gera - Meuselwitz
Olot - Espanyol</t>
  </si>
  <si>
    <t>2 asian -2
1
2 asian -1,75
2 asian -2</t>
  </si>
  <si>
    <r>
      <rPr>
        <b/>
        <sz val="10"/>
        <color rgb="FF00B050"/>
        <rFont val="Arial"/>
        <family val="2"/>
      </rPr>
      <t>0-3</t>
    </r>
    <r>
      <rPr>
        <b/>
        <sz val="10"/>
        <color theme="3" tint="0.39997558519241921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1-1</t>
    </r>
    <r>
      <rPr>
        <b/>
        <sz val="10"/>
        <color theme="3" tint="0.39997558519241921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2-2</t>
    </r>
    <r>
      <rPr>
        <b/>
        <sz val="10"/>
        <color theme="3" tint="0.39997558519241921"/>
        <rFont val="Arial"/>
        <family val="2"/>
      </rPr>
      <t xml:space="preserve">
1-3</t>
    </r>
  </si>
  <si>
    <t>Amorebieta - Bilbao</t>
  </si>
  <si>
    <t>Eastbourne Borough - Town</t>
  </si>
  <si>
    <t>1 asian -2,25 1. Hz</t>
  </si>
  <si>
    <t>1 asian -2,25</t>
  </si>
  <si>
    <t>Elversberg - Trier</t>
  </si>
  <si>
    <t>Portuense - San Fernando</t>
  </si>
  <si>
    <t>Milan - Novara</t>
  </si>
  <si>
    <t>1 asian -0,75 1. Hz</t>
  </si>
  <si>
    <t>Grimma - Leipzig</t>
  </si>
  <si>
    <t>Saarbrücken - Wattenscheid</t>
  </si>
  <si>
    <t>Siegen - Leverkusen</t>
  </si>
  <si>
    <t>witz</t>
  </si>
  <si>
    <t>4er Kombi</t>
  </si>
  <si>
    <t>0/4</t>
  </si>
  <si>
    <t>SPAL - Campodarsego</t>
  </si>
  <si>
    <t>1 asian - 3,5</t>
  </si>
  <si>
    <t>Schalding - Schweinfurt
Chiclana - Cadiz</t>
  </si>
  <si>
    <t>2
2/2</t>
  </si>
  <si>
    <t>1-3
0-2/0-3</t>
  </si>
  <si>
    <t>Aachen - Stadtallendorf</t>
  </si>
  <si>
    <t>Haltern - Hordel</t>
  </si>
  <si>
    <t>3-1</t>
  </si>
  <si>
    <t>Essen - Bremen</t>
  </si>
  <si>
    <t>2 asian -3,5 1. Hz</t>
  </si>
  <si>
    <t>Bayern - Paris</t>
  </si>
  <si>
    <t>zuerst 9 Ecken 1</t>
  </si>
  <si>
    <t>8-2</t>
  </si>
  <si>
    <t>Cabanes - Castellon</t>
  </si>
  <si>
    <t>Gimnastic - Peralada</t>
  </si>
  <si>
    <t>Chiclana - Cadiz</t>
  </si>
  <si>
    <t>Perth Glory - Chelsea</t>
  </si>
  <si>
    <t>2 1. Hz</t>
  </si>
  <si>
    <t>Meuselwitz - Leipzig
Wuppertal - Leverkusen</t>
  </si>
  <si>
    <t>Spartans - Klimarnoch</t>
  </si>
  <si>
    <t>Erkenschwick - Schalke II
Sestao - Gijon
Metz - Racing Luxemburg
TeBe - Mahlsdorf</t>
  </si>
  <si>
    <t>2/2
2/2
1/1
1 asian -1</t>
  </si>
  <si>
    <r>
      <rPr>
        <b/>
        <sz val="10"/>
        <color rgb="FF00B050"/>
        <rFont val="Arial"/>
        <family val="2"/>
      </rPr>
      <t>0-3/1-4
0-2/0-5</t>
    </r>
    <r>
      <rPr>
        <b/>
        <sz val="10"/>
        <color theme="3" tint="0.39997558519241921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0-0</t>
    </r>
    <r>
      <rPr>
        <b/>
        <sz val="10"/>
        <color theme="3" tint="0.39997558519241921"/>
        <rFont val="Arial"/>
        <family val="2"/>
      </rPr>
      <t>/</t>
    </r>
    <r>
      <rPr>
        <b/>
        <sz val="10"/>
        <color rgb="FF00B050"/>
        <rFont val="Arial"/>
        <family val="2"/>
      </rPr>
      <t>2-0</t>
    </r>
    <r>
      <rPr>
        <b/>
        <sz val="10"/>
        <color theme="3" tint="0.39997558519241921"/>
        <rFont val="Arial"/>
        <family val="2"/>
      </rPr>
      <t xml:space="preserve">
2-1</t>
    </r>
  </si>
  <si>
    <t>Leipzig - Häcken</t>
  </si>
  <si>
    <t>Garching - Schweinfurt</t>
  </si>
  <si>
    <t>Unterföhring - Ismaning</t>
  </si>
  <si>
    <t>Wolfurt - Sonthofen</t>
  </si>
  <si>
    <t>Contestano - Alcoyano</t>
  </si>
  <si>
    <t>Baunatal - Fulda</t>
  </si>
  <si>
    <t xml:space="preserve">Aizawi - Veng </t>
  </si>
  <si>
    <t>1 H2H</t>
  </si>
  <si>
    <t>Lautern U19 - Ilvesheim U19</t>
  </si>
  <si>
    <t>Stadtallen - Dreieich</t>
  </si>
  <si>
    <t>Ilvesheim U19 - Augsburg U19</t>
  </si>
  <si>
    <t>Lautern - 1860</t>
  </si>
  <si>
    <t>88.</t>
  </si>
  <si>
    <t>Arsenal - PSG</t>
  </si>
  <si>
    <t>1 1. Hz</t>
  </si>
  <si>
    <t>Ilvesheim U19 - Wolverhampton U19</t>
  </si>
  <si>
    <r>
      <rPr>
        <b/>
        <sz val="10"/>
        <color rgb="FF00B050"/>
        <rFont val="Arial"/>
        <family val="2"/>
      </rPr>
      <t>0-2</t>
    </r>
    <r>
      <rPr>
        <b/>
        <sz val="10"/>
        <color rgb="FFFF0000"/>
        <rFont val="Arial"/>
        <family val="2"/>
      </rPr>
      <t>/2-2
0-0/</t>
    </r>
    <r>
      <rPr>
        <b/>
        <sz val="10"/>
        <color rgb="FF00B050"/>
        <rFont val="Arial"/>
        <family val="2"/>
      </rPr>
      <t>0-2</t>
    </r>
  </si>
  <si>
    <t>Bremen - Venlo</t>
  </si>
  <si>
    <t>Daisy Hill - Atherton</t>
  </si>
  <si>
    <t>2 asian -10,5</t>
  </si>
  <si>
    <t>0-11</t>
  </si>
  <si>
    <t>2 asian -11,5</t>
  </si>
  <si>
    <t>85. Abpfiff</t>
  </si>
  <si>
    <t>Melbourne SC - Melbourne Victory</t>
  </si>
  <si>
    <t>1 asian -1 1.Hz</t>
  </si>
  <si>
    <t>1 asian -4,5 1.Hz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</si>
</sst>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3" tint="0.399975585192419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0" fontId="0" fillId="0" borderId="0" xfId="0" applyNumberFormat="1"/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0" fontId="2" fillId="4" borderId="0" xfId="0" applyFont="1" applyFill="1" applyBorder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im Juli (nur VIP Gruppe)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7052773997558202E-2"/>
          <c:y val="6.475487439070117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92"/>
              <c:layout>
                <c:manualLayout>
                  <c:x val="-2.9737010455476139E-3"/>
                  <c:y val="-2.9583661750961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92-4945-89FC-65B00DC563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intercept val="0"/>
            <c:dispRSqr val="0"/>
            <c:dispEq val="0"/>
          </c:trendline>
          <c:yVal>
            <c:numRef>
              <c:f>Juli!$R$3:$R$195</c:f>
              <c:numCache>
                <c:formatCode>General</c:formatCode>
                <c:ptCount val="193"/>
                <c:pt idx="0">
                  <c:v>5.634999999999998</c:v>
                </c:pt>
                <c:pt idx="1">
                  <c:v>4.134999999999998</c:v>
                </c:pt>
                <c:pt idx="2">
                  <c:v>6.594999999999998</c:v>
                </c:pt>
                <c:pt idx="3">
                  <c:v>5.594999999999998</c:v>
                </c:pt>
                <c:pt idx="4">
                  <c:v>7.2049999999999983</c:v>
                </c:pt>
                <c:pt idx="5">
                  <c:v>8.9099999999999984</c:v>
                </c:pt>
                <c:pt idx="6">
                  <c:v>4.9099999999999984</c:v>
                </c:pt>
                <c:pt idx="7">
                  <c:v>6.6599999999999984</c:v>
                </c:pt>
                <c:pt idx="8">
                  <c:v>4.6599999999999984</c:v>
                </c:pt>
                <c:pt idx="9">
                  <c:v>6.2699999999999978</c:v>
                </c:pt>
                <c:pt idx="10">
                  <c:v>7.8799999999999972</c:v>
                </c:pt>
                <c:pt idx="11">
                  <c:v>9.4899999999999967</c:v>
                </c:pt>
                <c:pt idx="12">
                  <c:v>11.216499999999996</c:v>
                </c:pt>
                <c:pt idx="13">
                  <c:v>11.116499999999997</c:v>
                </c:pt>
                <c:pt idx="14">
                  <c:v>12.430874999999997</c:v>
                </c:pt>
                <c:pt idx="15">
                  <c:v>11.930874999999997</c:v>
                </c:pt>
                <c:pt idx="16">
                  <c:v>15.530874999999996</c:v>
                </c:pt>
                <c:pt idx="17">
                  <c:v>17.170874999999995</c:v>
                </c:pt>
                <c:pt idx="18">
                  <c:v>14.170874999999995</c:v>
                </c:pt>
                <c:pt idx="19">
                  <c:v>16.585874999999994</c:v>
                </c:pt>
                <c:pt idx="20">
                  <c:v>19.528374999999993</c:v>
                </c:pt>
                <c:pt idx="21">
                  <c:v>22.014624999999995</c:v>
                </c:pt>
                <c:pt idx="22">
                  <c:v>21.014624999999995</c:v>
                </c:pt>
                <c:pt idx="23">
                  <c:v>20.514624999999995</c:v>
                </c:pt>
                <c:pt idx="24">
                  <c:v>18.514624999999995</c:v>
                </c:pt>
                <c:pt idx="25">
                  <c:v>14.514624999999995</c:v>
                </c:pt>
                <c:pt idx="26">
                  <c:v>15.722124999999995</c:v>
                </c:pt>
                <c:pt idx="27">
                  <c:v>16.922124999999994</c:v>
                </c:pt>
                <c:pt idx="28">
                  <c:v>14.922124999999994</c:v>
                </c:pt>
                <c:pt idx="29">
                  <c:v>16.682124999999992</c:v>
                </c:pt>
                <c:pt idx="30">
                  <c:v>13.682124999999992</c:v>
                </c:pt>
                <c:pt idx="31">
                  <c:v>12.682124999999992</c:v>
                </c:pt>
                <c:pt idx="32">
                  <c:v>11.682124999999992</c:v>
                </c:pt>
                <c:pt idx="33">
                  <c:v>5.6821249999999921</c:v>
                </c:pt>
                <c:pt idx="34">
                  <c:v>7.3871249999999922</c:v>
                </c:pt>
                <c:pt idx="35">
                  <c:v>10.111124999999992</c:v>
                </c:pt>
                <c:pt idx="36">
                  <c:v>11.816124999999992</c:v>
                </c:pt>
                <c:pt idx="37">
                  <c:v>13.023624999999992</c:v>
                </c:pt>
                <c:pt idx="38">
                  <c:v>14.231124999999992</c:v>
                </c:pt>
                <c:pt idx="39">
                  <c:v>11.231124999999992</c:v>
                </c:pt>
                <c:pt idx="40">
                  <c:v>9.2311249999999916</c:v>
                </c:pt>
                <c:pt idx="41">
                  <c:v>10.936124999999992</c:v>
                </c:pt>
                <c:pt idx="42">
                  <c:v>8.9361249999999917</c:v>
                </c:pt>
                <c:pt idx="43">
                  <c:v>5.9361249999999917</c:v>
                </c:pt>
                <c:pt idx="44">
                  <c:v>4.9361249999999917</c:v>
                </c:pt>
                <c:pt idx="45">
                  <c:v>2.9361249999999917</c:v>
                </c:pt>
                <c:pt idx="46">
                  <c:v>5.3511249999999908</c:v>
                </c:pt>
                <c:pt idx="47">
                  <c:v>4.3511249999999908</c:v>
                </c:pt>
                <c:pt idx="48">
                  <c:v>3.8511249999999908</c:v>
                </c:pt>
                <c:pt idx="49">
                  <c:v>5.4611249999999902</c:v>
                </c:pt>
                <c:pt idx="50">
                  <c:v>7.1661249999999903</c:v>
                </c:pt>
                <c:pt idx="51">
                  <c:v>8.4804999999999904</c:v>
                </c:pt>
                <c:pt idx="52">
                  <c:v>9.68799999999999</c:v>
                </c:pt>
                <c:pt idx="53">
                  <c:v>11.10799999999999</c:v>
                </c:pt>
                <c:pt idx="54">
                  <c:v>12.45799999999999</c:v>
                </c:pt>
                <c:pt idx="55">
                  <c:v>14.16299999999999</c:v>
                </c:pt>
                <c:pt idx="56">
                  <c:v>12.16299999999999</c:v>
                </c:pt>
                <c:pt idx="57">
                  <c:v>13.772999999999989</c:v>
                </c:pt>
                <c:pt idx="58">
                  <c:v>18.388999999999989</c:v>
                </c:pt>
                <c:pt idx="59">
                  <c:v>25.891499999999986</c:v>
                </c:pt>
                <c:pt idx="60">
                  <c:v>25.141499999999986</c:v>
                </c:pt>
                <c:pt idx="61">
                  <c:v>24.141499999999986</c:v>
                </c:pt>
                <c:pt idx="62">
                  <c:v>25.846499999999985</c:v>
                </c:pt>
                <c:pt idx="63">
                  <c:v>24.346499999999985</c:v>
                </c:pt>
                <c:pt idx="64">
                  <c:v>24.271499999999985</c:v>
                </c:pt>
                <c:pt idx="65">
                  <c:v>21.271499999999985</c:v>
                </c:pt>
                <c:pt idx="66">
                  <c:v>19.271499999999985</c:v>
                </c:pt>
                <c:pt idx="67">
                  <c:v>21.771499999999985</c:v>
                </c:pt>
                <c:pt idx="68">
                  <c:v>24.190249999999985</c:v>
                </c:pt>
                <c:pt idx="69">
                  <c:v>26.608999999999984</c:v>
                </c:pt>
                <c:pt idx="70">
                  <c:v>25.108999999999984</c:v>
                </c:pt>
                <c:pt idx="71">
                  <c:v>23.108999999999984</c:v>
                </c:pt>
                <c:pt idx="72">
                  <c:v>21.608999999999984</c:v>
                </c:pt>
                <c:pt idx="73">
                  <c:v>20.608999999999984</c:v>
                </c:pt>
                <c:pt idx="74">
                  <c:v>17.608999999999984</c:v>
                </c:pt>
                <c:pt idx="75">
                  <c:v>19.171499999999984</c:v>
                </c:pt>
                <c:pt idx="76">
                  <c:v>20.591499999999982</c:v>
                </c:pt>
                <c:pt idx="77">
                  <c:v>24.445999999999984</c:v>
                </c:pt>
                <c:pt idx="78">
                  <c:v>22.445999999999984</c:v>
                </c:pt>
                <c:pt idx="79">
                  <c:v>26.470999999999982</c:v>
                </c:pt>
                <c:pt idx="80">
                  <c:v>25.470999999999982</c:v>
                </c:pt>
                <c:pt idx="81">
                  <c:v>27.077499999999983</c:v>
                </c:pt>
                <c:pt idx="82">
                  <c:v>28.213749999999983</c:v>
                </c:pt>
                <c:pt idx="83">
                  <c:v>26.213749999999983</c:v>
                </c:pt>
                <c:pt idx="84">
                  <c:v>24.713749999999983</c:v>
                </c:pt>
                <c:pt idx="85">
                  <c:v>26.418749999999982</c:v>
                </c:pt>
                <c:pt idx="86">
                  <c:v>22.418749999999982</c:v>
                </c:pt>
                <c:pt idx="87">
                  <c:v>23.886249999999983</c:v>
                </c:pt>
                <c:pt idx="88">
                  <c:v>30.32624999999998</c:v>
                </c:pt>
                <c:pt idx="89">
                  <c:v>32.456249999999983</c:v>
                </c:pt>
                <c:pt idx="90">
                  <c:v>31.456249999999983</c:v>
                </c:pt>
                <c:pt idx="91">
                  <c:v>29.456249999999983</c:v>
                </c:pt>
                <c:pt idx="92">
                  <c:v>30.806249999999984</c:v>
                </c:pt>
                <c:pt idx="93">
                  <c:v>27.806249999999984</c:v>
                </c:pt>
                <c:pt idx="94">
                  <c:v>31.831249999999983</c:v>
                </c:pt>
                <c:pt idx="95">
                  <c:v>29.831249999999983</c:v>
                </c:pt>
                <c:pt idx="96">
                  <c:v>32.620499999999979</c:v>
                </c:pt>
                <c:pt idx="97">
                  <c:v>29.620499999999979</c:v>
                </c:pt>
                <c:pt idx="98">
                  <c:v>28.620499999999979</c:v>
                </c:pt>
                <c:pt idx="99">
                  <c:v>30.892999999999979</c:v>
                </c:pt>
                <c:pt idx="100">
                  <c:v>30.392999999999979</c:v>
                </c:pt>
                <c:pt idx="101">
                  <c:v>28.892999999999979</c:v>
                </c:pt>
                <c:pt idx="102">
                  <c:v>28.142999999999979</c:v>
                </c:pt>
                <c:pt idx="103">
                  <c:v>30.557999999999979</c:v>
                </c:pt>
                <c:pt idx="104">
                  <c:v>33.777999999999977</c:v>
                </c:pt>
                <c:pt idx="105">
                  <c:v>38.35449999999998</c:v>
                </c:pt>
                <c:pt idx="106">
                  <c:v>35.35449999999998</c:v>
                </c:pt>
                <c:pt idx="107">
                  <c:v>35.204499999999982</c:v>
                </c:pt>
                <c:pt idx="108">
                  <c:v>33.704499999999982</c:v>
                </c:pt>
                <c:pt idx="109">
                  <c:v>34.911999999999978</c:v>
                </c:pt>
                <c:pt idx="110">
                  <c:v>36.711999999999975</c:v>
                </c:pt>
                <c:pt idx="111">
                  <c:v>39.126999999999974</c:v>
                </c:pt>
                <c:pt idx="112">
                  <c:v>41.541999999999973</c:v>
                </c:pt>
                <c:pt idx="113">
                  <c:v>43.151999999999973</c:v>
                </c:pt>
                <c:pt idx="114">
                  <c:v>43.954499999999975</c:v>
                </c:pt>
                <c:pt idx="115">
                  <c:v>45.019499999999972</c:v>
                </c:pt>
                <c:pt idx="116">
                  <c:v>48.239499999999971</c:v>
                </c:pt>
                <c:pt idx="117">
                  <c:v>49.518249999999973</c:v>
                </c:pt>
                <c:pt idx="118">
                  <c:v>50.938249999999975</c:v>
                </c:pt>
                <c:pt idx="119">
                  <c:v>53.213249999999974</c:v>
                </c:pt>
                <c:pt idx="120">
                  <c:v>53.113249999999972</c:v>
                </c:pt>
                <c:pt idx="121">
                  <c:v>57.019499999999972</c:v>
                </c:pt>
                <c:pt idx="122">
                  <c:v>56.919499999999971</c:v>
                </c:pt>
                <c:pt idx="123">
                  <c:v>55.919499999999971</c:v>
                </c:pt>
                <c:pt idx="124">
                  <c:v>56.414499999999968</c:v>
                </c:pt>
                <c:pt idx="125">
                  <c:v>54.914499999999968</c:v>
                </c:pt>
                <c:pt idx="126">
                  <c:v>56.193249999999971</c:v>
                </c:pt>
                <c:pt idx="127">
                  <c:v>60.173249999999967</c:v>
                </c:pt>
                <c:pt idx="128">
                  <c:v>58.173249999999967</c:v>
                </c:pt>
                <c:pt idx="129">
                  <c:v>56.673249999999967</c:v>
                </c:pt>
                <c:pt idx="130">
                  <c:v>54.673249999999967</c:v>
                </c:pt>
                <c:pt idx="131">
                  <c:v>57.073249999999966</c:v>
                </c:pt>
                <c:pt idx="132">
                  <c:v>56.073249999999966</c:v>
                </c:pt>
                <c:pt idx="133">
                  <c:v>54.573249999999966</c:v>
                </c:pt>
                <c:pt idx="134">
                  <c:v>55.385249999999964</c:v>
                </c:pt>
                <c:pt idx="135">
                  <c:v>51.385249999999964</c:v>
                </c:pt>
                <c:pt idx="136">
                  <c:v>47.385249999999964</c:v>
                </c:pt>
                <c:pt idx="137">
                  <c:v>50.605249999999963</c:v>
                </c:pt>
                <c:pt idx="138">
                  <c:v>53.165249999999965</c:v>
                </c:pt>
                <c:pt idx="139">
                  <c:v>58.254749999999966</c:v>
                </c:pt>
                <c:pt idx="140">
                  <c:v>61.479749999999967</c:v>
                </c:pt>
                <c:pt idx="141">
                  <c:v>63.894749999999966</c:v>
                </c:pt>
                <c:pt idx="142">
                  <c:v>63.794749999999965</c:v>
                </c:pt>
                <c:pt idx="143">
                  <c:v>62.794749999999965</c:v>
                </c:pt>
                <c:pt idx="144">
                  <c:v>60.794749999999965</c:v>
                </c:pt>
                <c:pt idx="145">
                  <c:v>59.294749999999965</c:v>
                </c:pt>
                <c:pt idx="146">
                  <c:v>61.852249999999962</c:v>
                </c:pt>
                <c:pt idx="147">
                  <c:v>60.852249999999962</c:v>
                </c:pt>
                <c:pt idx="148">
                  <c:v>62.344749999999962</c:v>
                </c:pt>
                <c:pt idx="149">
                  <c:v>60.344749999999962</c:v>
                </c:pt>
                <c:pt idx="150">
                  <c:v>58.344749999999962</c:v>
                </c:pt>
                <c:pt idx="151">
                  <c:v>59.812249999999963</c:v>
                </c:pt>
                <c:pt idx="152">
                  <c:v>56.812249999999963</c:v>
                </c:pt>
                <c:pt idx="153">
                  <c:v>58.090999999999966</c:v>
                </c:pt>
                <c:pt idx="154">
                  <c:v>55.090999999999966</c:v>
                </c:pt>
                <c:pt idx="155">
                  <c:v>57.840999999999966</c:v>
                </c:pt>
                <c:pt idx="156">
                  <c:v>53.840999999999966</c:v>
                </c:pt>
                <c:pt idx="157">
                  <c:v>52.840999999999966</c:v>
                </c:pt>
                <c:pt idx="158">
                  <c:v>50.840999999999966</c:v>
                </c:pt>
                <c:pt idx="159">
                  <c:v>53.284499999999966</c:v>
                </c:pt>
                <c:pt idx="160">
                  <c:v>51.284499999999966</c:v>
                </c:pt>
                <c:pt idx="161">
                  <c:v>52.704499999999967</c:v>
                </c:pt>
                <c:pt idx="162">
                  <c:v>51.204499999999967</c:v>
                </c:pt>
                <c:pt idx="163">
                  <c:v>49.704499999999967</c:v>
                </c:pt>
                <c:pt idx="164">
                  <c:v>48.204499999999967</c:v>
                </c:pt>
                <c:pt idx="165">
                  <c:v>46.204499999999967</c:v>
                </c:pt>
                <c:pt idx="166">
                  <c:v>44.704499999999967</c:v>
                </c:pt>
                <c:pt idx="167">
                  <c:v>42.704499999999967</c:v>
                </c:pt>
                <c:pt idx="168">
                  <c:v>44.314499999999967</c:v>
                </c:pt>
                <c:pt idx="169">
                  <c:v>42.314499999999967</c:v>
                </c:pt>
                <c:pt idx="170">
                  <c:v>43.521999999999963</c:v>
                </c:pt>
                <c:pt idx="171">
                  <c:v>42.521999999999963</c:v>
                </c:pt>
                <c:pt idx="172">
                  <c:v>43.658249999999967</c:v>
                </c:pt>
                <c:pt idx="173">
                  <c:v>41.658249999999967</c:v>
                </c:pt>
                <c:pt idx="174">
                  <c:v>41.60824999999997</c:v>
                </c:pt>
                <c:pt idx="175">
                  <c:v>38.60824999999997</c:v>
                </c:pt>
                <c:pt idx="176">
                  <c:v>38.508249999999968</c:v>
                </c:pt>
                <c:pt idx="177">
                  <c:v>40.688249999999968</c:v>
                </c:pt>
                <c:pt idx="178">
                  <c:v>39.688249999999968</c:v>
                </c:pt>
                <c:pt idx="179">
                  <c:v>40.96699999999997</c:v>
                </c:pt>
                <c:pt idx="180">
                  <c:v>41.819499999999969</c:v>
                </c:pt>
                <c:pt idx="181">
                  <c:v>40.319499999999969</c:v>
                </c:pt>
                <c:pt idx="182">
                  <c:v>42.119499999999967</c:v>
                </c:pt>
                <c:pt idx="183">
                  <c:v>39.119499999999967</c:v>
                </c:pt>
                <c:pt idx="184">
                  <c:v>37.619499999999967</c:v>
                </c:pt>
                <c:pt idx="185">
                  <c:v>38.614499999999964</c:v>
                </c:pt>
                <c:pt idx="186">
                  <c:v>41.834499999999963</c:v>
                </c:pt>
                <c:pt idx="187">
                  <c:v>40.334499999999963</c:v>
                </c:pt>
                <c:pt idx="188">
                  <c:v>41.709499999999963</c:v>
                </c:pt>
                <c:pt idx="189">
                  <c:v>43.201999999999963</c:v>
                </c:pt>
                <c:pt idx="190">
                  <c:v>42.201999999999963</c:v>
                </c:pt>
                <c:pt idx="191">
                  <c:v>43.669499999999964</c:v>
                </c:pt>
                <c:pt idx="192">
                  <c:v>42.669499999999964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20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 der tipps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40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Einheiten gewinn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2076450</xdr:colOff>
      <xdr:row>195</xdr:row>
      <xdr:rowOff>123826</xdr:rowOff>
    </xdr:from>
    <xdr:to>
      <xdr:col>10</xdr:col>
      <xdr:colOff>1190625</xdr:colOff>
      <xdr:row>218</xdr:row>
      <xdr:rowOff>114300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95"/>
  <sheetViews>
    <sheetView tabSelected="1" topLeftCell="A181" zoomScaleNormal="100" workbookViewId="0">
      <selection activeCell="C201" sqref="C201"/>
    </sheetView>
  </sheetViews>
  <sheetFormatPr baseColWidth="10" defaultColWidth="11.5703125" defaultRowHeight="15" x14ac:dyDescent="0.25"/>
  <cols>
    <col min="1" max="1" width="9.140625" style="1" customWidth="1"/>
    <col min="2" max="2" width="10.140625" style="1" customWidth="1"/>
    <col min="3" max="3" width="34" style="1" customWidth="1"/>
    <col min="4" max="4" width="18.42578125" style="1" customWidth="1"/>
    <col min="5" max="5" width="6.42578125" style="1" customWidth="1"/>
    <col min="6" max="6" width="28" style="1" customWidth="1"/>
    <col min="7" max="8" width="9.28515625" style="1" customWidth="1"/>
    <col min="9" max="9" width="9.140625" style="1" customWidth="1"/>
    <col min="10" max="10" width="12.7109375" style="1" customWidth="1"/>
    <col min="11" max="11" width="18.85546875" style="1" customWidth="1"/>
    <col min="12" max="245" width="9.140625" style="2" customWidth="1"/>
  </cols>
  <sheetData>
    <row r="1" spans="1:245" s="24" customFormat="1" ht="12.75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21</v>
      </c>
      <c r="F1" s="16" t="s">
        <v>4</v>
      </c>
      <c r="G1" s="16" t="s">
        <v>24</v>
      </c>
      <c r="H1" s="16" t="s">
        <v>5</v>
      </c>
      <c r="I1" s="16"/>
      <c r="J1" s="17" t="s">
        <v>6</v>
      </c>
      <c r="K1" s="17"/>
      <c r="L1" s="17" t="s">
        <v>18</v>
      </c>
      <c r="M1" s="16" t="s">
        <v>7</v>
      </c>
      <c r="N1" s="16" t="s">
        <v>22</v>
      </c>
      <c r="O1" s="16" t="s">
        <v>8</v>
      </c>
      <c r="P1" s="16" t="s">
        <v>9</v>
      </c>
      <c r="Q1" s="16" t="s">
        <v>19</v>
      </c>
      <c r="R1" s="26" t="s">
        <v>10</v>
      </c>
      <c r="S1" s="27" t="s">
        <v>11</v>
      </c>
      <c r="T1" s="28" t="s">
        <v>12</v>
      </c>
      <c r="U1" s="21" t="s">
        <v>13</v>
      </c>
      <c r="V1" s="22" t="s">
        <v>20</v>
      </c>
      <c r="W1" s="23" t="s">
        <v>21</v>
      </c>
    </row>
    <row r="2" spans="1:245" s="24" customFormat="1" ht="12.75" x14ac:dyDescent="0.2">
      <c r="A2" s="16"/>
      <c r="B2" s="16"/>
      <c r="C2" s="16"/>
      <c r="D2" s="16"/>
      <c r="E2" s="16"/>
      <c r="F2" s="16"/>
      <c r="G2" s="16"/>
      <c r="H2" s="16"/>
      <c r="I2" s="16"/>
      <c r="J2" s="17"/>
      <c r="K2" s="17"/>
      <c r="L2" s="17"/>
      <c r="M2" s="16"/>
      <c r="N2" s="16"/>
      <c r="O2" s="16"/>
      <c r="P2" s="16"/>
      <c r="Q2" s="16"/>
      <c r="R2" s="18">
        <v>0</v>
      </c>
      <c r="S2" s="19"/>
      <c r="T2" s="20"/>
      <c r="U2" s="21"/>
      <c r="V2" s="25"/>
      <c r="W2" s="25"/>
    </row>
    <row r="3" spans="1:245" ht="16.5" customHeight="1" x14ac:dyDescent="0.2">
      <c r="A3" s="3">
        <v>1</v>
      </c>
      <c r="B3" s="4">
        <v>43282</v>
      </c>
      <c r="C3" s="3" t="s">
        <v>57</v>
      </c>
      <c r="D3" s="3" t="s">
        <v>38</v>
      </c>
      <c r="E3" s="3">
        <v>1</v>
      </c>
      <c r="F3" s="3" t="s">
        <v>49</v>
      </c>
      <c r="G3" s="3" t="s">
        <v>25</v>
      </c>
      <c r="H3" s="3" t="s">
        <v>26</v>
      </c>
      <c r="I3" s="3" t="s">
        <v>14</v>
      </c>
      <c r="J3" s="15" t="s">
        <v>36</v>
      </c>
      <c r="K3" s="29"/>
      <c r="L3" s="6" t="s">
        <v>17</v>
      </c>
      <c r="M3" s="8">
        <v>1.9</v>
      </c>
      <c r="N3" s="8">
        <v>7</v>
      </c>
      <c r="O3" s="9" t="s">
        <v>23</v>
      </c>
      <c r="P3" s="8">
        <f>N3</f>
        <v>7</v>
      </c>
      <c r="Q3" s="33">
        <f>IF(AND(L3="1",O3="ja"),(N3*M3*0.95)-N3,IF(AND(L3="1",O3="nein"),N3*M3-N3,-N3))</f>
        <v>5.634999999999998</v>
      </c>
      <c r="R3" s="10">
        <f>Q3</f>
        <v>5.634999999999998</v>
      </c>
      <c r="S3" s="11">
        <f>P3+R3</f>
        <v>12.634999999999998</v>
      </c>
      <c r="T3" s="12">
        <f>V3/W3</f>
        <v>1</v>
      </c>
      <c r="U3" s="13">
        <f>((S3-P3)/P3)*100%</f>
        <v>0.80499999999999972</v>
      </c>
      <c r="V3" s="14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6.5" customHeight="1" x14ac:dyDescent="0.2">
      <c r="A4" s="3">
        <v>2</v>
      </c>
      <c r="B4" s="4">
        <v>43282</v>
      </c>
      <c r="C4" s="3" t="s">
        <v>58</v>
      </c>
      <c r="D4" s="3" t="s">
        <v>45</v>
      </c>
      <c r="E4" s="3">
        <v>1</v>
      </c>
      <c r="F4" s="3" t="s">
        <v>35</v>
      </c>
      <c r="G4" s="3" t="s">
        <v>29</v>
      </c>
      <c r="H4" s="3" t="s">
        <v>27</v>
      </c>
      <c r="I4" s="3" t="s">
        <v>14</v>
      </c>
      <c r="J4" s="5" t="s">
        <v>31</v>
      </c>
      <c r="K4" s="29"/>
      <c r="L4" s="6" t="s">
        <v>16</v>
      </c>
      <c r="M4" s="8">
        <v>2.1</v>
      </c>
      <c r="N4" s="8">
        <v>1.5</v>
      </c>
      <c r="O4" s="9" t="s">
        <v>15</v>
      </c>
      <c r="P4" s="8">
        <f>P3+N4</f>
        <v>8.5</v>
      </c>
      <c r="Q4" s="37">
        <f>IF(AND(L4="1",O4="ja"),(N4*M4*0.95)-N4,IF(AND(L4="1",O4="nein"),N4*M4-N4,-N4))</f>
        <v>-1.5</v>
      </c>
      <c r="R4" s="10">
        <f>R3+Q4</f>
        <v>4.134999999999998</v>
      </c>
      <c r="S4" s="11">
        <f>P4+R4</f>
        <v>12.634999999999998</v>
      </c>
      <c r="T4" s="12">
        <f>V4/W4</f>
        <v>0.5</v>
      </c>
      <c r="U4" s="13">
        <f>((S4-P4)/P4)*100%</f>
        <v>0.48647058823529388</v>
      </c>
      <c r="V4" s="1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43282</v>
      </c>
      <c r="C5" s="3" t="s">
        <v>59</v>
      </c>
      <c r="D5" s="3" t="s">
        <v>38</v>
      </c>
      <c r="E5" s="3">
        <v>1</v>
      </c>
      <c r="F5" s="3" t="s">
        <v>33</v>
      </c>
      <c r="G5" s="3" t="s">
        <v>25</v>
      </c>
      <c r="H5" s="3" t="s">
        <v>26</v>
      </c>
      <c r="I5" s="3" t="s">
        <v>14</v>
      </c>
      <c r="J5" s="15" t="s">
        <v>60</v>
      </c>
      <c r="K5" s="29"/>
      <c r="L5" s="6" t="s">
        <v>17</v>
      </c>
      <c r="M5" s="8">
        <v>1.7</v>
      </c>
      <c r="N5" s="8">
        <v>4</v>
      </c>
      <c r="O5" s="9" t="s">
        <v>23</v>
      </c>
      <c r="P5" s="8">
        <f>P4+N5</f>
        <v>12.5</v>
      </c>
      <c r="Q5" s="33">
        <f>IF(AND(L5="1",O5="ja"),(N5*M5*0.95)-N5,IF(AND(L5="1",O5="nein"),N5*M5-N5,-N5))</f>
        <v>2.46</v>
      </c>
      <c r="R5" s="10">
        <f>R4+Q5</f>
        <v>6.594999999999998</v>
      </c>
      <c r="S5" s="11">
        <f>P5+R5</f>
        <v>19.094999999999999</v>
      </c>
      <c r="T5" s="12">
        <f>V5/W5</f>
        <v>0.66666666666666663</v>
      </c>
      <c r="U5" s="13">
        <f>((S5-P5)/P5)*100%</f>
        <v>0.52759999999999996</v>
      </c>
      <c r="V5" s="14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54.75" customHeight="1" x14ac:dyDescent="0.2">
      <c r="A6" s="3">
        <v>4</v>
      </c>
      <c r="B6" s="4">
        <v>43282</v>
      </c>
      <c r="C6" s="3" t="s">
        <v>61</v>
      </c>
      <c r="D6" s="3" t="s">
        <v>38</v>
      </c>
      <c r="E6" s="3">
        <v>4</v>
      </c>
      <c r="F6" s="3" t="s">
        <v>62</v>
      </c>
      <c r="G6" s="3" t="s">
        <v>25</v>
      </c>
      <c r="H6" s="3" t="s">
        <v>26</v>
      </c>
      <c r="I6" s="3" t="s">
        <v>14</v>
      </c>
      <c r="J6" s="5" t="s">
        <v>63</v>
      </c>
      <c r="K6" s="29" t="s">
        <v>117</v>
      </c>
      <c r="L6" s="6" t="s">
        <v>16</v>
      </c>
      <c r="M6" s="7">
        <v>8.1199999999999992</v>
      </c>
      <c r="N6" s="8">
        <v>1</v>
      </c>
      <c r="O6" s="9" t="s">
        <v>23</v>
      </c>
      <c r="P6" s="8">
        <f>P5+N6</f>
        <v>13.5</v>
      </c>
      <c r="Q6" s="34">
        <f>IF(AND(L6="1",O6="ja"),(N6*M6*0.95)-N6,IF(AND(L6="1",O6="nein"),N6*M6-N6,-N6))</f>
        <v>-1</v>
      </c>
      <c r="R6" s="10">
        <f>R5+Q6</f>
        <v>5.594999999999998</v>
      </c>
      <c r="S6" s="11">
        <f>P6+R6</f>
        <v>19.094999999999999</v>
      </c>
      <c r="T6" s="12">
        <f>V6/W6</f>
        <v>0.5</v>
      </c>
      <c r="U6" s="13">
        <f>((S6-P6)/P6)*100%</f>
        <v>0.41444444444444434</v>
      </c>
      <c r="V6" s="14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6.5" customHeight="1" x14ac:dyDescent="0.2">
      <c r="A7" s="3">
        <v>5</v>
      </c>
      <c r="B7" s="4">
        <v>43282</v>
      </c>
      <c r="C7" s="3" t="s">
        <v>58</v>
      </c>
      <c r="D7" s="3" t="s">
        <v>45</v>
      </c>
      <c r="E7" s="3">
        <v>1</v>
      </c>
      <c r="F7" s="3" t="s">
        <v>64</v>
      </c>
      <c r="G7" s="3" t="s">
        <v>28</v>
      </c>
      <c r="H7" s="3" t="s">
        <v>26</v>
      </c>
      <c r="I7" s="3" t="s">
        <v>14</v>
      </c>
      <c r="J7" s="15" t="s">
        <v>23</v>
      </c>
      <c r="K7" s="29"/>
      <c r="L7" s="6" t="s">
        <v>17</v>
      </c>
      <c r="M7" s="7">
        <v>1.9</v>
      </c>
      <c r="N7" s="8">
        <v>2</v>
      </c>
      <c r="O7" s="9" t="s">
        <v>23</v>
      </c>
      <c r="P7" s="8">
        <f t="shared" ref="P7:P70" si="0">P6+N7</f>
        <v>15.5</v>
      </c>
      <c r="Q7" s="33">
        <f t="shared" ref="Q7:Q70" si="1">IF(AND(L7="1",O7="ja"),(N7*M7*0.95)-N7,IF(AND(L7="1",O7="nein"),N7*M7-N7,-N7))</f>
        <v>1.6099999999999999</v>
      </c>
      <c r="R7" s="10">
        <f t="shared" ref="R7:R70" si="2">R6+Q7</f>
        <v>7.2049999999999983</v>
      </c>
      <c r="S7" s="11">
        <f t="shared" ref="S7:S70" si="3">P7+R7</f>
        <v>22.704999999999998</v>
      </c>
      <c r="T7" s="12">
        <f t="shared" ref="T7:T70" si="4">V7/W7</f>
        <v>0.6</v>
      </c>
      <c r="U7" s="13">
        <f t="shared" ref="U7:U70" si="5">((S7-P7)/P7)*100%</f>
        <v>0.46483870967741925</v>
      </c>
      <c r="V7" s="14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8" customHeight="1" x14ac:dyDescent="0.2">
      <c r="A8" s="3">
        <v>6</v>
      </c>
      <c r="B8" s="4">
        <v>43282</v>
      </c>
      <c r="C8" s="3" t="s">
        <v>57</v>
      </c>
      <c r="D8" s="3" t="s">
        <v>38</v>
      </c>
      <c r="E8" s="3">
        <v>1</v>
      </c>
      <c r="F8" s="3" t="s">
        <v>65</v>
      </c>
      <c r="G8" s="3" t="s">
        <v>25</v>
      </c>
      <c r="H8" s="3" t="s">
        <v>26</v>
      </c>
      <c r="I8" s="3" t="s">
        <v>66</v>
      </c>
      <c r="J8" s="15" t="s">
        <v>56</v>
      </c>
      <c r="K8" s="29"/>
      <c r="L8" s="6" t="s">
        <v>17</v>
      </c>
      <c r="M8" s="7">
        <v>1.95</v>
      </c>
      <c r="N8" s="8">
        <v>2</v>
      </c>
      <c r="O8" s="9" t="s">
        <v>23</v>
      </c>
      <c r="P8" s="8">
        <f t="shared" si="0"/>
        <v>17.5</v>
      </c>
      <c r="Q8" s="33">
        <f t="shared" si="1"/>
        <v>1.7049999999999996</v>
      </c>
      <c r="R8" s="10">
        <f t="shared" si="2"/>
        <v>8.9099999999999984</v>
      </c>
      <c r="S8" s="11">
        <f t="shared" si="3"/>
        <v>26.409999999999997</v>
      </c>
      <c r="T8" s="12">
        <f t="shared" si="4"/>
        <v>0.66666666666666663</v>
      </c>
      <c r="U8" s="13">
        <f t="shared" si="5"/>
        <v>0.5091428571428569</v>
      </c>
      <c r="V8" s="14">
        <f>COUNTIF($L$2:L8,1)</f>
        <v>4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2.75" x14ac:dyDescent="0.2">
      <c r="A9" s="3">
        <v>7</v>
      </c>
      <c r="B9" s="4">
        <v>43282</v>
      </c>
      <c r="C9" s="3" t="s">
        <v>57</v>
      </c>
      <c r="D9" s="3" t="s">
        <v>38</v>
      </c>
      <c r="E9" s="3">
        <v>1</v>
      </c>
      <c r="F9" s="3" t="s">
        <v>67</v>
      </c>
      <c r="G9" s="3" t="s">
        <v>25</v>
      </c>
      <c r="H9" s="3" t="s">
        <v>26</v>
      </c>
      <c r="I9" s="3" t="s">
        <v>66</v>
      </c>
      <c r="J9" s="5" t="s">
        <v>36</v>
      </c>
      <c r="K9" s="29"/>
      <c r="L9" s="6" t="s">
        <v>16</v>
      </c>
      <c r="M9" s="7">
        <v>1.925</v>
      </c>
      <c r="N9" s="8">
        <v>4</v>
      </c>
      <c r="O9" s="9" t="s">
        <v>23</v>
      </c>
      <c r="P9" s="8">
        <f t="shared" si="0"/>
        <v>21.5</v>
      </c>
      <c r="Q9" s="34">
        <f t="shared" si="1"/>
        <v>-4</v>
      </c>
      <c r="R9" s="10">
        <f t="shared" si="2"/>
        <v>4.9099999999999984</v>
      </c>
      <c r="S9" s="11">
        <f t="shared" si="3"/>
        <v>26.409999999999997</v>
      </c>
      <c r="T9" s="12">
        <f t="shared" si="4"/>
        <v>0.5714285714285714</v>
      </c>
      <c r="U9" s="13">
        <f t="shared" si="5"/>
        <v>0.22837209302325565</v>
      </c>
      <c r="V9" s="14">
        <f>COUNTIF($L$2:L9,1)</f>
        <v>4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7.25" customHeight="1" x14ac:dyDescent="0.2">
      <c r="A10" s="3">
        <v>8</v>
      </c>
      <c r="B10" s="4">
        <v>43283</v>
      </c>
      <c r="C10" s="3" t="s">
        <v>68</v>
      </c>
      <c r="D10" s="3" t="s">
        <v>38</v>
      </c>
      <c r="E10" s="3">
        <v>1</v>
      </c>
      <c r="F10" s="3" t="s">
        <v>69</v>
      </c>
      <c r="G10" s="3" t="s">
        <v>25</v>
      </c>
      <c r="H10" s="3" t="s">
        <v>27</v>
      </c>
      <c r="I10" s="3" t="s">
        <v>14</v>
      </c>
      <c r="J10" s="15" t="s">
        <v>44</v>
      </c>
      <c r="K10" s="29"/>
      <c r="L10" s="6" t="s">
        <v>17</v>
      </c>
      <c r="M10" s="7">
        <v>1.875</v>
      </c>
      <c r="N10" s="8">
        <v>2</v>
      </c>
      <c r="O10" s="9" t="s">
        <v>15</v>
      </c>
      <c r="P10" s="8">
        <f t="shared" si="0"/>
        <v>23.5</v>
      </c>
      <c r="Q10" s="33">
        <f t="shared" si="1"/>
        <v>1.75</v>
      </c>
      <c r="R10" s="10">
        <f t="shared" si="2"/>
        <v>6.6599999999999984</v>
      </c>
      <c r="S10" s="11">
        <f t="shared" si="3"/>
        <v>30.159999999999997</v>
      </c>
      <c r="T10" s="12">
        <f t="shared" si="4"/>
        <v>0.625</v>
      </c>
      <c r="U10" s="13">
        <f t="shared" si="5"/>
        <v>0.28340425531914881</v>
      </c>
      <c r="V10" s="14">
        <f>COUNTIF($L$2:L10,1)</f>
        <v>5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6.5" customHeight="1" x14ac:dyDescent="0.2">
      <c r="A11" s="3">
        <v>9</v>
      </c>
      <c r="B11" s="4">
        <v>43283</v>
      </c>
      <c r="C11" s="3" t="s">
        <v>70</v>
      </c>
      <c r="D11" s="3" t="s">
        <v>45</v>
      </c>
      <c r="E11" s="3">
        <v>1</v>
      </c>
      <c r="F11" s="3" t="s">
        <v>64</v>
      </c>
      <c r="G11" s="3" t="s">
        <v>28</v>
      </c>
      <c r="H11" s="3" t="s">
        <v>26</v>
      </c>
      <c r="I11" s="3" t="s">
        <v>14</v>
      </c>
      <c r="J11" s="5" t="s">
        <v>15</v>
      </c>
      <c r="K11" s="29"/>
      <c r="L11" s="6" t="s">
        <v>16</v>
      </c>
      <c r="M11" s="7">
        <v>1.95</v>
      </c>
      <c r="N11" s="8">
        <v>2</v>
      </c>
      <c r="O11" s="9" t="s">
        <v>23</v>
      </c>
      <c r="P11" s="8">
        <f t="shared" si="0"/>
        <v>25.5</v>
      </c>
      <c r="Q11" s="34">
        <f t="shared" si="1"/>
        <v>-2</v>
      </c>
      <c r="R11" s="10">
        <f t="shared" si="2"/>
        <v>4.6599999999999984</v>
      </c>
      <c r="S11" s="11">
        <f t="shared" si="3"/>
        <v>30.159999999999997</v>
      </c>
      <c r="T11" s="12">
        <f t="shared" si="4"/>
        <v>0.55555555555555558</v>
      </c>
      <c r="U11" s="13">
        <f t="shared" si="5"/>
        <v>0.18274509803921554</v>
      </c>
      <c r="V11" s="14">
        <f>COUNTIF($L$2:L11,1)</f>
        <v>5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5" customHeight="1" x14ac:dyDescent="0.2">
      <c r="A12" s="3">
        <v>10</v>
      </c>
      <c r="B12" s="4">
        <v>43283</v>
      </c>
      <c r="C12" s="3" t="s">
        <v>71</v>
      </c>
      <c r="D12" s="3" t="s">
        <v>38</v>
      </c>
      <c r="E12" s="3">
        <v>1</v>
      </c>
      <c r="F12" s="3" t="s">
        <v>37</v>
      </c>
      <c r="G12" s="3" t="s">
        <v>25</v>
      </c>
      <c r="H12" s="3" t="s">
        <v>26</v>
      </c>
      <c r="I12" s="3" t="s">
        <v>66</v>
      </c>
      <c r="J12" s="15" t="s">
        <v>72</v>
      </c>
      <c r="K12" s="29"/>
      <c r="L12" s="6" t="s">
        <v>17</v>
      </c>
      <c r="M12" s="7">
        <v>1.9</v>
      </c>
      <c r="N12" s="8">
        <v>2</v>
      </c>
      <c r="O12" s="9" t="s">
        <v>23</v>
      </c>
      <c r="P12" s="8">
        <f t="shared" si="0"/>
        <v>27.5</v>
      </c>
      <c r="Q12" s="33">
        <f t="shared" si="1"/>
        <v>1.6099999999999999</v>
      </c>
      <c r="R12" s="10">
        <f t="shared" si="2"/>
        <v>6.2699999999999978</v>
      </c>
      <c r="S12" s="11">
        <f t="shared" si="3"/>
        <v>33.769999999999996</v>
      </c>
      <c r="T12" s="12">
        <f t="shared" si="4"/>
        <v>0.6</v>
      </c>
      <c r="U12" s="13">
        <f t="shared" si="5"/>
        <v>0.22799999999999984</v>
      </c>
      <c r="V12" s="14">
        <f>COUNTIF($L$2:L12,1)</f>
        <v>6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5.75" customHeight="1" x14ac:dyDescent="0.2">
      <c r="A13" s="3">
        <v>11</v>
      </c>
      <c r="B13" s="4">
        <v>43283</v>
      </c>
      <c r="C13" s="3" t="s">
        <v>73</v>
      </c>
      <c r="D13" s="3" t="s">
        <v>38</v>
      </c>
      <c r="E13" s="3">
        <v>1</v>
      </c>
      <c r="F13" s="3" t="s">
        <v>74</v>
      </c>
      <c r="G13" s="3" t="s">
        <v>25</v>
      </c>
      <c r="H13" s="3" t="s">
        <v>26</v>
      </c>
      <c r="I13" s="3" t="s">
        <v>66</v>
      </c>
      <c r="J13" s="15" t="s">
        <v>32</v>
      </c>
      <c r="K13" s="29"/>
      <c r="L13" s="6" t="s">
        <v>17</v>
      </c>
      <c r="M13" s="7">
        <v>1.9</v>
      </c>
      <c r="N13" s="8">
        <v>2</v>
      </c>
      <c r="O13" s="9" t="s">
        <v>23</v>
      </c>
      <c r="P13" s="8">
        <f t="shared" si="0"/>
        <v>29.5</v>
      </c>
      <c r="Q13" s="33">
        <f t="shared" si="1"/>
        <v>1.6099999999999999</v>
      </c>
      <c r="R13" s="10">
        <f t="shared" si="2"/>
        <v>7.8799999999999972</v>
      </c>
      <c r="S13" s="11">
        <f t="shared" si="3"/>
        <v>37.379999999999995</v>
      </c>
      <c r="T13" s="12">
        <f t="shared" si="4"/>
        <v>0.63636363636363635</v>
      </c>
      <c r="U13" s="13">
        <f t="shared" si="5"/>
        <v>0.26711864406779645</v>
      </c>
      <c r="V13" s="14">
        <f>COUNTIF($L$2:L13,1)</f>
        <v>7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4.25" customHeight="1" x14ac:dyDescent="0.2">
      <c r="A14" s="3">
        <v>12</v>
      </c>
      <c r="B14" s="4">
        <v>43284</v>
      </c>
      <c r="C14" s="3" t="s">
        <v>75</v>
      </c>
      <c r="D14" s="3" t="s">
        <v>38</v>
      </c>
      <c r="E14" s="3">
        <v>1</v>
      </c>
      <c r="F14" s="3" t="s">
        <v>69</v>
      </c>
      <c r="G14" s="3" t="s">
        <v>25</v>
      </c>
      <c r="H14" s="3" t="s">
        <v>26</v>
      </c>
      <c r="I14" s="3" t="s">
        <v>14</v>
      </c>
      <c r="J14" s="15" t="s">
        <v>56</v>
      </c>
      <c r="K14" s="29"/>
      <c r="L14" s="6" t="s">
        <v>17</v>
      </c>
      <c r="M14" s="7">
        <v>1.9</v>
      </c>
      <c r="N14" s="8">
        <v>2</v>
      </c>
      <c r="O14" s="9" t="s">
        <v>23</v>
      </c>
      <c r="P14" s="8">
        <f t="shared" si="0"/>
        <v>31.5</v>
      </c>
      <c r="Q14" s="33">
        <f t="shared" si="1"/>
        <v>1.6099999999999999</v>
      </c>
      <c r="R14" s="10">
        <f t="shared" si="2"/>
        <v>9.4899999999999967</v>
      </c>
      <c r="S14" s="11">
        <f t="shared" si="3"/>
        <v>40.989999999999995</v>
      </c>
      <c r="T14" s="12">
        <f t="shared" si="4"/>
        <v>0.66666666666666663</v>
      </c>
      <c r="U14" s="13">
        <f t="shared" si="5"/>
        <v>0.30126984126984113</v>
      </c>
      <c r="V14" s="14">
        <f>COUNTIF($L$2:L14,1)</f>
        <v>8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5.75" customHeight="1" x14ac:dyDescent="0.2">
      <c r="A15" s="3">
        <v>13</v>
      </c>
      <c r="B15" s="4">
        <v>43284</v>
      </c>
      <c r="C15" s="3" t="s">
        <v>76</v>
      </c>
      <c r="D15" s="3" t="s">
        <v>45</v>
      </c>
      <c r="E15" s="3">
        <v>1</v>
      </c>
      <c r="F15" s="3" t="s">
        <v>77</v>
      </c>
      <c r="G15" s="3" t="s">
        <v>29</v>
      </c>
      <c r="H15" s="3" t="s">
        <v>26</v>
      </c>
      <c r="I15" s="3" t="s">
        <v>14</v>
      </c>
      <c r="J15" s="15" t="s">
        <v>23</v>
      </c>
      <c r="K15" s="29"/>
      <c r="L15" s="6" t="s">
        <v>17</v>
      </c>
      <c r="M15" s="7">
        <v>2.87</v>
      </c>
      <c r="N15" s="8">
        <v>1</v>
      </c>
      <c r="O15" s="9" t="s">
        <v>23</v>
      </c>
      <c r="P15" s="8">
        <f t="shared" si="0"/>
        <v>32.5</v>
      </c>
      <c r="Q15" s="33">
        <f t="shared" si="1"/>
        <v>1.7265000000000001</v>
      </c>
      <c r="R15" s="10">
        <f t="shared" si="2"/>
        <v>11.216499999999996</v>
      </c>
      <c r="S15" s="11">
        <f t="shared" si="3"/>
        <v>43.716499999999996</v>
      </c>
      <c r="T15" s="12">
        <f t="shared" si="4"/>
        <v>0.69230769230769229</v>
      </c>
      <c r="U15" s="13">
        <f t="shared" si="5"/>
        <v>0.34512307692307681</v>
      </c>
      <c r="V15" s="14">
        <f>COUNTIF($L$2:L15,1)</f>
        <v>9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5.75" customHeight="1" x14ac:dyDescent="0.2">
      <c r="A16" s="3">
        <v>14</v>
      </c>
      <c r="B16" s="4">
        <v>43284</v>
      </c>
      <c r="C16" s="3" t="s">
        <v>78</v>
      </c>
      <c r="D16" s="3" t="s">
        <v>38</v>
      </c>
      <c r="E16" s="3">
        <v>1</v>
      </c>
      <c r="F16" s="3" t="s">
        <v>33</v>
      </c>
      <c r="G16" s="3" t="s">
        <v>25</v>
      </c>
      <c r="H16" s="3" t="s">
        <v>26</v>
      </c>
      <c r="I16" s="3" t="s">
        <v>66</v>
      </c>
      <c r="J16" s="35" t="s">
        <v>44</v>
      </c>
      <c r="K16" s="29"/>
      <c r="L16" s="6" t="s">
        <v>17</v>
      </c>
      <c r="M16" s="7">
        <v>1</v>
      </c>
      <c r="N16" s="8">
        <v>2</v>
      </c>
      <c r="O16" s="9" t="s">
        <v>23</v>
      </c>
      <c r="P16" s="8">
        <f t="shared" si="0"/>
        <v>34.5</v>
      </c>
      <c r="Q16" s="36">
        <f t="shared" si="1"/>
        <v>-0.10000000000000009</v>
      </c>
      <c r="R16" s="10">
        <f t="shared" si="2"/>
        <v>11.116499999999997</v>
      </c>
      <c r="S16" s="11">
        <f t="shared" si="3"/>
        <v>45.616499999999995</v>
      </c>
      <c r="T16" s="12">
        <f t="shared" si="4"/>
        <v>0.7142857142857143</v>
      </c>
      <c r="U16" s="13">
        <f t="shared" si="5"/>
        <v>0.32221739130434768</v>
      </c>
      <c r="V16" s="14">
        <f>COUNTIF($L$2:L16,1)</f>
        <v>10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4.25" customHeight="1" x14ac:dyDescent="0.2">
      <c r="A17" s="3">
        <v>15</v>
      </c>
      <c r="B17" s="4">
        <v>43284</v>
      </c>
      <c r="C17" s="3" t="s">
        <v>79</v>
      </c>
      <c r="D17" s="3" t="s">
        <v>38</v>
      </c>
      <c r="E17" s="3">
        <v>1</v>
      </c>
      <c r="F17" s="3" t="s">
        <v>80</v>
      </c>
      <c r="G17" s="3" t="s">
        <v>29</v>
      </c>
      <c r="H17" s="3" t="s">
        <v>26</v>
      </c>
      <c r="I17" s="3" t="s">
        <v>66</v>
      </c>
      <c r="J17" s="15" t="s">
        <v>44</v>
      </c>
      <c r="K17" s="29"/>
      <c r="L17" s="6" t="s">
        <v>17</v>
      </c>
      <c r="M17" s="7">
        <v>1.9750000000000001</v>
      </c>
      <c r="N17" s="8">
        <v>1.5</v>
      </c>
      <c r="O17" s="9" t="s">
        <v>23</v>
      </c>
      <c r="P17" s="8">
        <f t="shared" si="0"/>
        <v>36</v>
      </c>
      <c r="Q17" s="33">
        <f t="shared" si="1"/>
        <v>1.3143750000000001</v>
      </c>
      <c r="R17" s="10">
        <f t="shared" si="2"/>
        <v>12.430874999999997</v>
      </c>
      <c r="S17" s="11">
        <f t="shared" si="3"/>
        <v>48.430875</v>
      </c>
      <c r="T17" s="12">
        <f t="shared" si="4"/>
        <v>0.73333333333333328</v>
      </c>
      <c r="U17" s="13">
        <f t="shared" si="5"/>
        <v>0.34530208333333334</v>
      </c>
      <c r="V17" s="14">
        <f>COUNTIF($L$2:L17,1)</f>
        <v>11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7.25" customHeight="1" x14ac:dyDescent="0.2">
      <c r="A18" s="3">
        <v>16</v>
      </c>
      <c r="B18" s="4">
        <v>43284</v>
      </c>
      <c r="C18" s="3" t="s">
        <v>81</v>
      </c>
      <c r="D18" s="3" t="s">
        <v>45</v>
      </c>
      <c r="E18" s="3">
        <v>1</v>
      </c>
      <c r="F18" s="3" t="s">
        <v>82</v>
      </c>
      <c r="G18" s="3" t="s">
        <v>28</v>
      </c>
      <c r="H18" s="3" t="s">
        <v>27</v>
      </c>
      <c r="I18" s="3" t="s">
        <v>66</v>
      </c>
      <c r="J18" s="5" t="s">
        <v>15</v>
      </c>
      <c r="K18" s="29"/>
      <c r="L18" s="6" t="s">
        <v>16</v>
      </c>
      <c r="M18" s="7">
        <v>5.2</v>
      </c>
      <c r="N18" s="8">
        <v>0.5</v>
      </c>
      <c r="O18" s="9" t="s">
        <v>15</v>
      </c>
      <c r="P18" s="8">
        <f t="shared" si="0"/>
        <v>36.5</v>
      </c>
      <c r="Q18" s="34">
        <f t="shared" si="1"/>
        <v>-0.5</v>
      </c>
      <c r="R18" s="10">
        <f t="shared" si="2"/>
        <v>11.930874999999997</v>
      </c>
      <c r="S18" s="11">
        <f t="shared" si="3"/>
        <v>48.430875</v>
      </c>
      <c r="T18" s="12">
        <f t="shared" si="4"/>
        <v>0.6875</v>
      </c>
      <c r="U18" s="13">
        <f t="shared" si="5"/>
        <v>0.32687328767123286</v>
      </c>
      <c r="V18" s="14">
        <f>COUNTIF($L$2:L18,1)</f>
        <v>11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6.5" customHeight="1" x14ac:dyDescent="0.2">
      <c r="A19" s="3">
        <v>17</v>
      </c>
      <c r="B19" s="4">
        <v>43285</v>
      </c>
      <c r="C19" s="3" t="s">
        <v>83</v>
      </c>
      <c r="D19" s="3" t="s">
        <v>38</v>
      </c>
      <c r="E19" s="3">
        <v>1</v>
      </c>
      <c r="F19" s="3" t="s">
        <v>84</v>
      </c>
      <c r="G19" s="3" t="s">
        <v>25</v>
      </c>
      <c r="H19" s="3" t="s">
        <v>26</v>
      </c>
      <c r="I19" s="3" t="s">
        <v>14</v>
      </c>
      <c r="J19" s="15" t="s">
        <v>54</v>
      </c>
      <c r="K19" s="29"/>
      <c r="L19" s="6" t="s">
        <v>17</v>
      </c>
      <c r="M19" s="7">
        <v>2</v>
      </c>
      <c r="N19" s="8">
        <v>4</v>
      </c>
      <c r="O19" s="9" t="s">
        <v>23</v>
      </c>
      <c r="P19" s="8">
        <f t="shared" si="0"/>
        <v>40.5</v>
      </c>
      <c r="Q19" s="33">
        <f t="shared" si="1"/>
        <v>3.5999999999999996</v>
      </c>
      <c r="R19" s="10">
        <f t="shared" si="2"/>
        <v>15.530874999999996</v>
      </c>
      <c r="S19" s="11">
        <f t="shared" si="3"/>
        <v>56.030874999999995</v>
      </c>
      <c r="T19" s="12">
        <f t="shared" si="4"/>
        <v>0.70588235294117652</v>
      </c>
      <c r="U19" s="13">
        <f t="shared" si="5"/>
        <v>0.38347839506172826</v>
      </c>
      <c r="V19" s="14">
        <f>COUNTIF($L$2:L19,1)</f>
        <v>12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7.25" customHeight="1" x14ac:dyDescent="0.2">
      <c r="A20" s="3">
        <v>18</v>
      </c>
      <c r="B20" s="4">
        <v>43285</v>
      </c>
      <c r="C20" s="3" t="s">
        <v>83</v>
      </c>
      <c r="D20" s="3" t="s">
        <v>38</v>
      </c>
      <c r="E20" s="3">
        <v>1</v>
      </c>
      <c r="F20" s="3" t="s">
        <v>33</v>
      </c>
      <c r="G20" s="3" t="s">
        <v>25</v>
      </c>
      <c r="H20" s="3" t="s">
        <v>27</v>
      </c>
      <c r="I20" s="3" t="s">
        <v>14</v>
      </c>
      <c r="J20" s="15" t="s">
        <v>54</v>
      </c>
      <c r="K20" s="29"/>
      <c r="L20" s="6" t="s">
        <v>17</v>
      </c>
      <c r="M20" s="7">
        <v>1.82</v>
      </c>
      <c r="N20" s="8">
        <v>2</v>
      </c>
      <c r="O20" s="9" t="s">
        <v>15</v>
      </c>
      <c r="P20" s="8">
        <f t="shared" si="0"/>
        <v>42.5</v>
      </c>
      <c r="Q20" s="33">
        <f t="shared" si="1"/>
        <v>1.6400000000000001</v>
      </c>
      <c r="R20" s="10">
        <f t="shared" si="2"/>
        <v>17.170874999999995</v>
      </c>
      <c r="S20" s="11">
        <f t="shared" si="3"/>
        <v>59.670874999999995</v>
      </c>
      <c r="T20" s="12">
        <f t="shared" si="4"/>
        <v>0.72222222222222221</v>
      </c>
      <c r="U20" s="13">
        <f t="shared" si="5"/>
        <v>0.40402058823529402</v>
      </c>
      <c r="V20" s="14">
        <f>COUNTIF($L$2:L20,1)</f>
        <v>13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6.5" customHeight="1" x14ac:dyDescent="0.2">
      <c r="A21" s="3">
        <v>19</v>
      </c>
      <c r="B21" s="4">
        <v>43285</v>
      </c>
      <c r="C21" s="3" t="s">
        <v>85</v>
      </c>
      <c r="D21" s="3" t="s">
        <v>38</v>
      </c>
      <c r="E21" s="3">
        <v>1</v>
      </c>
      <c r="F21" s="3" t="s">
        <v>55</v>
      </c>
      <c r="G21" s="3" t="s">
        <v>25</v>
      </c>
      <c r="H21" s="3" t="s">
        <v>26</v>
      </c>
      <c r="I21" s="3" t="s">
        <v>14</v>
      </c>
      <c r="J21" s="5" t="s">
        <v>50</v>
      </c>
      <c r="K21" s="29"/>
      <c r="L21" s="6" t="s">
        <v>16</v>
      </c>
      <c r="M21" s="7">
        <v>1.9</v>
      </c>
      <c r="N21" s="8">
        <v>3</v>
      </c>
      <c r="O21" s="9" t="s">
        <v>23</v>
      </c>
      <c r="P21" s="8">
        <f t="shared" si="0"/>
        <v>45.5</v>
      </c>
      <c r="Q21" s="34">
        <f t="shared" si="1"/>
        <v>-3</v>
      </c>
      <c r="R21" s="10">
        <f t="shared" si="2"/>
        <v>14.170874999999995</v>
      </c>
      <c r="S21" s="11">
        <f t="shared" si="3"/>
        <v>59.670874999999995</v>
      </c>
      <c r="T21" s="12">
        <f t="shared" si="4"/>
        <v>0.68421052631578949</v>
      </c>
      <c r="U21" s="13">
        <f t="shared" si="5"/>
        <v>0.3114478021978021</v>
      </c>
      <c r="V21" s="14">
        <f>COUNTIF($L$2:L21,1)</f>
        <v>13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6.5" customHeight="1" x14ac:dyDescent="0.2">
      <c r="A22" s="3">
        <v>20</v>
      </c>
      <c r="B22" s="4">
        <v>43285</v>
      </c>
      <c r="C22" s="3" t="s">
        <v>86</v>
      </c>
      <c r="D22" s="3" t="s">
        <v>38</v>
      </c>
      <c r="E22" s="3">
        <v>1</v>
      </c>
      <c r="F22" s="3" t="s">
        <v>87</v>
      </c>
      <c r="G22" s="3" t="s">
        <v>25</v>
      </c>
      <c r="H22" s="3" t="s">
        <v>26</v>
      </c>
      <c r="I22" s="3" t="s">
        <v>14</v>
      </c>
      <c r="J22" s="15" t="s">
        <v>41</v>
      </c>
      <c r="K22" s="29"/>
      <c r="L22" s="6" t="s">
        <v>17</v>
      </c>
      <c r="M22" s="7">
        <v>1.9</v>
      </c>
      <c r="N22" s="8">
        <v>3</v>
      </c>
      <c r="O22" s="9" t="s">
        <v>23</v>
      </c>
      <c r="P22" s="8">
        <f t="shared" si="0"/>
        <v>48.5</v>
      </c>
      <c r="Q22" s="33">
        <f t="shared" si="1"/>
        <v>2.4149999999999991</v>
      </c>
      <c r="R22" s="10">
        <f t="shared" si="2"/>
        <v>16.585874999999994</v>
      </c>
      <c r="S22" s="11">
        <f t="shared" si="3"/>
        <v>65.085874999999987</v>
      </c>
      <c r="T22" s="12">
        <f t="shared" si="4"/>
        <v>0.7</v>
      </c>
      <c r="U22" s="13">
        <f t="shared" si="5"/>
        <v>0.34197680412371106</v>
      </c>
      <c r="V22" s="14">
        <f>COUNTIF($L$2:L22,1)</f>
        <v>14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38.25" x14ac:dyDescent="0.2">
      <c r="A23" s="3">
        <v>21</v>
      </c>
      <c r="B23" s="4">
        <v>43285</v>
      </c>
      <c r="C23" s="3" t="s">
        <v>88</v>
      </c>
      <c r="D23" s="3" t="s">
        <v>38</v>
      </c>
      <c r="E23" s="3">
        <v>3</v>
      </c>
      <c r="F23" s="3" t="s">
        <v>89</v>
      </c>
      <c r="G23" s="3" t="s">
        <v>25</v>
      </c>
      <c r="H23" s="3" t="s">
        <v>26</v>
      </c>
      <c r="I23" s="3" t="s">
        <v>14</v>
      </c>
      <c r="J23" s="15" t="s">
        <v>90</v>
      </c>
      <c r="K23" s="29"/>
      <c r="L23" s="6" t="s">
        <v>17</v>
      </c>
      <c r="M23" s="7">
        <v>4.1500000000000004</v>
      </c>
      <c r="N23" s="8">
        <v>1</v>
      </c>
      <c r="O23" s="9" t="s">
        <v>23</v>
      </c>
      <c r="P23" s="8">
        <f t="shared" si="0"/>
        <v>49.5</v>
      </c>
      <c r="Q23" s="33">
        <f t="shared" si="1"/>
        <v>2.9425000000000003</v>
      </c>
      <c r="R23" s="10">
        <f t="shared" si="2"/>
        <v>19.528374999999993</v>
      </c>
      <c r="S23" s="11">
        <f t="shared" si="3"/>
        <v>69.028374999999997</v>
      </c>
      <c r="T23" s="12">
        <f t="shared" si="4"/>
        <v>0.7142857142857143</v>
      </c>
      <c r="U23" s="13">
        <f t="shared" si="5"/>
        <v>0.39451262626262618</v>
      </c>
      <c r="V23" s="14">
        <f>COUNTIF($L$2:L23,1)</f>
        <v>15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6.5" customHeight="1" x14ac:dyDescent="0.2">
      <c r="A24" s="3">
        <v>22</v>
      </c>
      <c r="B24" s="4">
        <v>43285</v>
      </c>
      <c r="C24" s="3" t="s">
        <v>91</v>
      </c>
      <c r="D24" s="3" t="s">
        <v>38</v>
      </c>
      <c r="E24" s="3">
        <v>1</v>
      </c>
      <c r="F24" s="3" t="s">
        <v>43</v>
      </c>
      <c r="G24" s="3" t="s">
        <v>25</v>
      </c>
      <c r="H24" s="3" t="s">
        <v>26</v>
      </c>
      <c r="I24" s="3" t="s">
        <v>14</v>
      </c>
      <c r="J24" s="15" t="s">
        <v>39</v>
      </c>
      <c r="K24" s="29"/>
      <c r="L24" s="6" t="s">
        <v>17</v>
      </c>
      <c r="M24" s="7">
        <v>1.925</v>
      </c>
      <c r="N24" s="8">
        <v>3</v>
      </c>
      <c r="O24" s="9" t="s">
        <v>23</v>
      </c>
      <c r="P24" s="8">
        <f t="shared" si="0"/>
        <v>52.5</v>
      </c>
      <c r="Q24" s="33">
        <f t="shared" si="1"/>
        <v>2.4862500000000001</v>
      </c>
      <c r="R24" s="10">
        <f t="shared" si="2"/>
        <v>22.014624999999995</v>
      </c>
      <c r="S24" s="11">
        <f t="shared" si="3"/>
        <v>74.514624999999995</v>
      </c>
      <c r="T24" s="12">
        <f t="shared" si="4"/>
        <v>0.72727272727272729</v>
      </c>
      <c r="U24" s="13">
        <f t="shared" si="5"/>
        <v>0.41932619047619041</v>
      </c>
      <c r="V24" s="14">
        <f>COUNTIF($L$2:L24,1)</f>
        <v>16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7.25" customHeight="1" x14ac:dyDescent="0.2">
      <c r="A25" s="3">
        <v>23</v>
      </c>
      <c r="B25" s="4">
        <v>43285</v>
      </c>
      <c r="C25" s="3" t="s">
        <v>91</v>
      </c>
      <c r="D25" s="3" t="s">
        <v>38</v>
      </c>
      <c r="E25" s="3">
        <v>1</v>
      </c>
      <c r="F25" s="3" t="s">
        <v>52</v>
      </c>
      <c r="G25" s="3" t="s">
        <v>25</v>
      </c>
      <c r="H25" s="3" t="s">
        <v>46</v>
      </c>
      <c r="I25" s="3" t="s">
        <v>14</v>
      </c>
      <c r="J25" s="5" t="s">
        <v>39</v>
      </c>
      <c r="K25" s="29"/>
      <c r="L25" s="6" t="s">
        <v>16</v>
      </c>
      <c r="M25" s="7">
        <v>6</v>
      </c>
      <c r="N25" s="8">
        <v>1</v>
      </c>
      <c r="O25" s="9" t="s">
        <v>23</v>
      </c>
      <c r="P25" s="8">
        <f t="shared" si="0"/>
        <v>53.5</v>
      </c>
      <c r="Q25" s="34">
        <f t="shared" si="1"/>
        <v>-1</v>
      </c>
      <c r="R25" s="10">
        <f t="shared" si="2"/>
        <v>21.014624999999995</v>
      </c>
      <c r="S25" s="11">
        <f t="shared" si="3"/>
        <v>74.514624999999995</v>
      </c>
      <c r="T25" s="12">
        <f t="shared" si="4"/>
        <v>0.69565217391304346</v>
      </c>
      <c r="U25" s="13">
        <f t="shared" si="5"/>
        <v>0.39279672897196255</v>
      </c>
      <c r="V25" s="14">
        <f>COUNTIF($L$2:L25,1)</f>
        <v>16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5.75" customHeight="1" x14ac:dyDescent="0.2">
      <c r="A26" s="3">
        <v>24</v>
      </c>
      <c r="B26" s="4">
        <v>43285</v>
      </c>
      <c r="C26" s="3" t="s">
        <v>91</v>
      </c>
      <c r="D26" s="3" t="s">
        <v>38</v>
      </c>
      <c r="E26" s="3">
        <v>1</v>
      </c>
      <c r="F26" s="3" t="s">
        <v>53</v>
      </c>
      <c r="G26" s="3" t="s">
        <v>25</v>
      </c>
      <c r="H26" s="3" t="s">
        <v>46</v>
      </c>
      <c r="I26" s="3" t="s">
        <v>14</v>
      </c>
      <c r="J26" s="5" t="s">
        <v>39</v>
      </c>
      <c r="K26" s="29"/>
      <c r="L26" s="6" t="s">
        <v>16</v>
      </c>
      <c r="M26" s="7">
        <v>12</v>
      </c>
      <c r="N26" s="8">
        <v>0.5</v>
      </c>
      <c r="O26" s="9" t="s">
        <v>23</v>
      </c>
      <c r="P26" s="8">
        <f t="shared" si="0"/>
        <v>54</v>
      </c>
      <c r="Q26" s="34">
        <f t="shared" si="1"/>
        <v>-0.5</v>
      </c>
      <c r="R26" s="10">
        <f t="shared" si="2"/>
        <v>20.514624999999995</v>
      </c>
      <c r="S26" s="11">
        <f t="shared" si="3"/>
        <v>74.514624999999995</v>
      </c>
      <c r="T26" s="12">
        <f t="shared" si="4"/>
        <v>0.66666666666666663</v>
      </c>
      <c r="U26" s="13">
        <f t="shared" si="5"/>
        <v>0.37990046296296287</v>
      </c>
      <c r="V26" s="14">
        <f>COUNTIF($L$2:L26,1)</f>
        <v>16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6.5" customHeight="1" x14ac:dyDescent="0.2">
      <c r="A27" s="3">
        <v>25</v>
      </c>
      <c r="B27" s="4">
        <v>43285</v>
      </c>
      <c r="C27" s="3" t="s">
        <v>92</v>
      </c>
      <c r="D27" s="3" t="s">
        <v>93</v>
      </c>
      <c r="E27" s="3">
        <v>1</v>
      </c>
      <c r="F27" s="3">
        <v>1</v>
      </c>
      <c r="G27" s="3" t="s">
        <v>29</v>
      </c>
      <c r="H27" s="3" t="s">
        <v>27</v>
      </c>
      <c r="I27" s="3" t="s">
        <v>14</v>
      </c>
      <c r="J27" s="5" t="s">
        <v>15</v>
      </c>
      <c r="K27" s="29"/>
      <c r="L27" s="6" t="s">
        <v>16</v>
      </c>
      <c r="M27" s="7">
        <v>2.5</v>
      </c>
      <c r="N27" s="8">
        <v>2</v>
      </c>
      <c r="O27" s="9" t="s">
        <v>23</v>
      </c>
      <c r="P27" s="8">
        <f t="shared" si="0"/>
        <v>56</v>
      </c>
      <c r="Q27" s="34">
        <f t="shared" si="1"/>
        <v>-2</v>
      </c>
      <c r="R27" s="10">
        <f t="shared" si="2"/>
        <v>18.514624999999995</v>
      </c>
      <c r="S27" s="11">
        <f t="shared" si="3"/>
        <v>74.514624999999995</v>
      </c>
      <c r="T27" s="12">
        <f t="shared" si="4"/>
        <v>0.64</v>
      </c>
      <c r="U27" s="13">
        <f t="shared" si="5"/>
        <v>0.33061830357142846</v>
      </c>
      <c r="V27" s="14">
        <f>COUNTIF($L$2:L27,1)</f>
        <v>16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5" customHeight="1" x14ac:dyDescent="0.2">
      <c r="A28" s="3">
        <v>26</v>
      </c>
      <c r="B28" s="4">
        <v>43285</v>
      </c>
      <c r="C28" s="3" t="s">
        <v>94</v>
      </c>
      <c r="D28" s="3" t="s">
        <v>38</v>
      </c>
      <c r="E28" s="3">
        <v>1</v>
      </c>
      <c r="F28" s="3" t="s">
        <v>95</v>
      </c>
      <c r="G28" s="3" t="s">
        <v>25</v>
      </c>
      <c r="H28" s="3" t="s">
        <v>27</v>
      </c>
      <c r="I28" s="3" t="s">
        <v>66</v>
      </c>
      <c r="J28" s="5" t="s">
        <v>36</v>
      </c>
      <c r="K28" s="29" t="s">
        <v>118</v>
      </c>
      <c r="L28" s="6" t="s">
        <v>16</v>
      </c>
      <c r="M28" s="7">
        <v>2.25</v>
      </c>
      <c r="N28" s="8">
        <v>4</v>
      </c>
      <c r="O28" s="9" t="s">
        <v>23</v>
      </c>
      <c r="P28" s="8">
        <f t="shared" si="0"/>
        <v>60</v>
      </c>
      <c r="Q28" s="34">
        <f t="shared" si="1"/>
        <v>-4</v>
      </c>
      <c r="R28" s="10">
        <f t="shared" si="2"/>
        <v>14.514624999999995</v>
      </c>
      <c r="S28" s="11">
        <f t="shared" si="3"/>
        <v>74.514624999999995</v>
      </c>
      <c r="T28" s="12">
        <f t="shared" si="4"/>
        <v>0.61538461538461542</v>
      </c>
      <c r="U28" s="13">
        <f t="shared" si="5"/>
        <v>0.2419104166666666</v>
      </c>
      <c r="V28" s="14">
        <f>COUNTIF($L$2:L28,1)</f>
        <v>16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5.75" customHeight="1" x14ac:dyDescent="0.2">
      <c r="A29" s="3">
        <v>27</v>
      </c>
      <c r="B29" s="4">
        <v>43285</v>
      </c>
      <c r="C29" s="3" t="s">
        <v>96</v>
      </c>
      <c r="D29" s="3" t="s">
        <v>38</v>
      </c>
      <c r="E29" s="3">
        <v>1</v>
      </c>
      <c r="F29" s="3" t="s">
        <v>97</v>
      </c>
      <c r="G29" s="3" t="s">
        <v>28</v>
      </c>
      <c r="H29" s="3" t="s">
        <v>26</v>
      </c>
      <c r="I29" s="3" t="s">
        <v>66</v>
      </c>
      <c r="J29" s="15" t="s">
        <v>54</v>
      </c>
      <c r="K29" s="29"/>
      <c r="L29" s="6" t="s">
        <v>17</v>
      </c>
      <c r="M29" s="7">
        <v>1.9</v>
      </c>
      <c r="N29" s="8">
        <v>1.5</v>
      </c>
      <c r="O29" s="9" t="s">
        <v>23</v>
      </c>
      <c r="P29" s="8">
        <f t="shared" si="0"/>
        <v>61.5</v>
      </c>
      <c r="Q29" s="33">
        <f t="shared" si="1"/>
        <v>1.2074999999999996</v>
      </c>
      <c r="R29" s="10">
        <f t="shared" si="2"/>
        <v>15.722124999999995</v>
      </c>
      <c r="S29" s="11">
        <f t="shared" si="3"/>
        <v>77.222124999999991</v>
      </c>
      <c r="T29" s="12">
        <f t="shared" si="4"/>
        <v>0.62962962962962965</v>
      </c>
      <c r="U29" s="13">
        <f t="shared" si="5"/>
        <v>0.25564430894308932</v>
      </c>
      <c r="V29" s="14">
        <f>COUNTIF($L$2:L29,1)</f>
        <v>17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6.5" customHeight="1" x14ac:dyDescent="0.2">
      <c r="A30" s="3">
        <v>28</v>
      </c>
      <c r="B30" s="4">
        <v>43285</v>
      </c>
      <c r="C30" s="3" t="s">
        <v>98</v>
      </c>
      <c r="D30" s="3" t="s">
        <v>38</v>
      </c>
      <c r="E30" s="3">
        <v>1</v>
      </c>
      <c r="F30" s="3" t="s">
        <v>99</v>
      </c>
      <c r="G30" s="3" t="s">
        <v>29</v>
      </c>
      <c r="H30" s="3" t="s">
        <v>27</v>
      </c>
      <c r="I30" s="3" t="s">
        <v>66</v>
      </c>
      <c r="J30" s="15" t="s">
        <v>48</v>
      </c>
      <c r="K30" s="29"/>
      <c r="L30" s="6" t="s">
        <v>17</v>
      </c>
      <c r="M30" s="7">
        <v>1.8</v>
      </c>
      <c r="N30" s="8">
        <v>1.5</v>
      </c>
      <c r="O30" s="9" t="s">
        <v>15</v>
      </c>
      <c r="P30" s="8">
        <f t="shared" si="0"/>
        <v>63</v>
      </c>
      <c r="Q30" s="33">
        <f t="shared" si="1"/>
        <v>1.2000000000000002</v>
      </c>
      <c r="R30" s="10">
        <f t="shared" si="2"/>
        <v>16.922124999999994</v>
      </c>
      <c r="S30" s="11">
        <f t="shared" si="3"/>
        <v>79.922124999999994</v>
      </c>
      <c r="T30" s="12">
        <f t="shared" si="4"/>
        <v>0.6428571428571429</v>
      </c>
      <c r="U30" s="13">
        <f t="shared" si="5"/>
        <v>0.26860515873015861</v>
      </c>
      <c r="V30" s="14">
        <f>COUNTIF($L$2:L30,1)</f>
        <v>18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5.75" customHeight="1" x14ac:dyDescent="0.2">
      <c r="A31" s="3">
        <v>29</v>
      </c>
      <c r="B31" s="4">
        <v>43286</v>
      </c>
      <c r="C31" s="3" t="s">
        <v>100</v>
      </c>
      <c r="D31" s="3" t="s">
        <v>38</v>
      </c>
      <c r="E31" s="3">
        <v>1</v>
      </c>
      <c r="F31" s="3" t="s">
        <v>101</v>
      </c>
      <c r="G31" s="3" t="s">
        <v>25</v>
      </c>
      <c r="H31" s="3" t="s">
        <v>26</v>
      </c>
      <c r="I31" s="3" t="s">
        <v>66</v>
      </c>
      <c r="J31" s="5" t="s">
        <v>47</v>
      </c>
      <c r="K31" s="29"/>
      <c r="L31" s="6" t="s">
        <v>16</v>
      </c>
      <c r="M31" s="7">
        <v>1.95</v>
      </c>
      <c r="N31" s="8">
        <v>2</v>
      </c>
      <c r="O31" s="9" t="s">
        <v>23</v>
      </c>
      <c r="P31" s="8">
        <f t="shared" si="0"/>
        <v>65</v>
      </c>
      <c r="Q31" s="34">
        <f t="shared" si="1"/>
        <v>-2</v>
      </c>
      <c r="R31" s="10">
        <f t="shared" si="2"/>
        <v>14.922124999999994</v>
      </c>
      <c r="S31" s="11">
        <f t="shared" si="3"/>
        <v>79.922124999999994</v>
      </c>
      <c r="T31" s="12">
        <f t="shared" si="4"/>
        <v>0.62068965517241381</v>
      </c>
      <c r="U31" s="13">
        <f t="shared" si="5"/>
        <v>0.22957115384615376</v>
      </c>
      <c r="V31" s="14">
        <f>COUNTIF($L$2:L31,1)</f>
        <v>18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6.5" customHeight="1" x14ac:dyDescent="0.2">
      <c r="A32" s="3">
        <v>30</v>
      </c>
      <c r="B32" s="4">
        <v>43286</v>
      </c>
      <c r="C32" s="3" t="s">
        <v>102</v>
      </c>
      <c r="D32" s="3" t="s">
        <v>38</v>
      </c>
      <c r="E32" s="3">
        <v>1</v>
      </c>
      <c r="F32" s="3" t="s">
        <v>103</v>
      </c>
      <c r="G32" s="3" t="s">
        <v>25</v>
      </c>
      <c r="H32" s="3" t="s">
        <v>27</v>
      </c>
      <c r="I32" s="3" t="s">
        <v>66</v>
      </c>
      <c r="J32" s="15" t="s">
        <v>54</v>
      </c>
      <c r="K32" s="29"/>
      <c r="L32" s="6" t="s">
        <v>17</v>
      </c>
      <c r="M32" s="7">
        <v>1.88</v>
      </c>
      <c r="N32" s="8">
        <v>2</v>
      </c>
      <c r="O32" s="9" t="s">
        <v>15</v>
      </c>
      <c r="P32" s="8">
        <f t="shared" si="0"/>
        <v>67</v>
      </c>
      <c r="Q32" s="33">
        <f t="shared" si="1"/>
        <v>1.7599999999999998</v>
      </c>
      <c r="R32" s="10">
        <f t="shared" si="2"/>
        <v>16.682124999999992</v>
      </c>
      <c r="S32" s="11">
        <f t="shared" si="3"/>
        <v>83.682124999999985</v>
      </c>
      <c r="T32" s="12">
        <f t="shared" si="4"/>
        <v>0.6333333333333333</v>
      </c>
      <c r="U32" s="13">
        <f t="shared" si="5"/>
        <v>0.24898694029850724</v>
      </c>
      <c r="V32" s="14">
        <f>COUNTIF($L$2:L32,1)</f>
        <v>19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6.5" customHeight="1" x14ac:dyDescent="0.2">
      <c r="A33" s="3">
        <v>31</v>
      </c>
      <c r="B33" s="4">
        <v>43286</v>
      </c>
      <c r="C33" s="3" t="s">
        <v>104</v>
      </c>
      <c r="D33" s="3" t="s">
        <v>38</v>
      </c>
      <c r="E33" s="3">
        <v>1</v>
      </c>
      <c r="F33" s="3" t="s">
        <v>51</v>
      </c>
      <c r="G33" s="3" t="s">
        <v>25</v>
      </c>
      <c r="H33" s="3" t="s">
        <v>26</v>
      </c>
      <c r="I33" s="3" t="s">
        <v>14</v>
      </c>
      <c r="J33" s="5" t="s">
        <v>40</v>
      </c>
      <c r="K33" s="29"/>
      <c r="L33" s="6" t="s">
        <v>16</v>
      </c>
      <c r="M33" s="7">
        <v>1.9</v>
      </c>
      <c r="N33" s="8">
        <v>3</v>
      </c>
      <c r="O33" s="9" t="s">
        <v>23</v>
      </c>
      <c r="P33" s="8">
        <f t="shared" si="0"/>
        <v>70</v>
      </c>
      <c r="Q33" s="34">
        <f t="shared" si="1"/>
        <v>-3</v>
      </c>
      <c r="R33" s="10">
        <f t="shared" si="2"/>
        <v>13.682124999999992</v>
      </c>
      <c r="S33" s="11">
        <f t="shared" si="3"/>
        <v>83.682124999999985</v>
      </c>
      <c r="T33" s="12">
        <f t="shared" si="4"/>
        <v>0.61290322580645162</v>
      </c>
      <c r="U33" s="13">
        <f t="shared" si="5"/>
        <v>0.19545892857142835</v>
      </c>
      <c r="V33" s="14">
        <f>COUNTIF($L$2:L33,1)</f>
        <v>19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7.25" customHeight="1" x14ac:dyDescent="0.2">
      <c r="A34" s="3">
        <v>32</v>
      </c>
      <c r="B34" s="4">
        <v>43287</v>
      </c>
      <c r="C34" s="3" t="s">
        <v>105</v>
      </c>
      <c r="D34" s="3" t="s">
        <v>45</v>
      </c>
      <c r="E34" s="3">
        <v>1</v>
      </c>
      <c r="F34" s="3" t="s">
        <v>106</v>
      </c>
      <c r="G34" s="3" t="s">
        <v>29</v>
      </c>
      <c r="H34" s="3" t="s">
        <v>107</v>
      </c>
      <c r="I34" s="3" t="s">
        <v>14</v>
      </c>
      <c r="J34" s="5" t="s">
        <v>15</v>
      </c>
      <c r="K34" s="29"/>
      <c r="L34" s="6" t="s">
        <v>16</v>
      </c>
      <c r="M34" s="7">
        <v>4.3</v>
      </c>
      <c r="N34" s="8">
        <v>1</v>
      </c>
      <c r="O34" s="9" t="s">
        <v>15</v>
      </c>
      <c r="P34" s="8">
        <f t="shared" si="0"/>
        <v>71</v>
      </c>
      <c r="Q34" s="34">
        <f t="shared" si="1"/>
        <v>-1</v>
      </c>
      <c r="R34" s="10">
        <f t="shared" si="2"/>
        <v>12.682124999999992</v>
      </c>
      <c r="S34" s="11">
        <f t="shared" si="3"/>
        <v>83.682124999999985</v>
      </c>
      <c r="T34" s="12">
        <f t="shared" si="4"/>
        <v>0.59375</v>
      </c>
      <c r="U34" s="13">
        <f t="shared" si="5"/>
        <v>0.17862147887323923</v>
      </c>
      <c r="V34" s="14">
        <f>COUNTIF($L$2:L34,1)</f>
        <v>19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8" customHeight="1" x14ac:dyDescent="0.2">
      <c r="A35" s="3">
        <v>33</v>
      </c>
      <c r="B35" s="4">
        <v>43287</v>
      </c>
      <c r="C35" s="3" t="s">
        <v>105</v>
      </c>
      <c r="D35" s="3" t="s">
        <v>45</v>
      </c>
      <c r="E35" s="3">
        <v>1</v>
      </c>
      <c r="F35" s="3" t="s">
        <v>108</v>
      </c>
      <c r="G35" s="3" t="s">
        <v>29</v>
      </c>
      <c r="H35" s="3" t="s">
        <v>107</v>
      </c>
      <c r="I35" s="3" t="s">
        <v>14</v>
      </c>
      <c r="J35" s="5" t="s">
        <v>15</v>
      </c>
      <c r="K35" s="29"/>
      <c r="L35" s="6" t="s">
        <v>16</v>
      </c>
      <c r="M35" s="7">
        <v>4.3</v>
      </c>
      <c r="N35" s="8">
        <v>1</v>
      </c>
      <c r="O35" s="9" t="s">
        <v>15</v>
      </c>
      <c r="P35" s="8">
        <f t="shared" si="0"/>
        <v>72</v>
      </c>
      <c r="Q35" s="34">
        <f t="shared" si="1"/>
        <v>-1</v>
      </c>
      <c r="R35" s="10">
        <f t="shared" si="2"/>
        <v>11.682124999999992</v>
      </c>
      <c r="S35" s="11">
        <f t="shared" si="3"/>
        <v>83.682124999999985</v>
      </c>
      <c r="T35" s="12">
        <f t="shared" si="4"/>
        <v>0.5757575757575758</v>
      </c>
      <c r="U35" s="13">
        <f t="shared" si="5"/>
        <v>0.16225173611111091</v>
      </c>
      <c r="V35" s="14">
        <f>COUNTIF($L$2:L35,1)</f>
        <v>19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8" customHeight="1" x14ac:dyDescent="0.2">
      <c r="A36" s="3">
        <v>34</v>
      </c>
      <c r="B36" s="4">
        <v>43287</v>
      </c>
      <c r="C36" s="3" t="s">
        <v>109</v>
      </c>
      <c r="D36" s="3" t="s">
        <v>38</v>
      </c>
      <c r="E36" s="3">
        <v>1</v>
      </c>
      <c r="F36" s="3" t="s">
        <v>69</v>
      </c>
      <c r="G36" s="3" t="s">
        <v>25</v>
      </c>
      <c r="H36" s="3" t="s">
        <v>26</v>
      </c>
      <c r="I36" s="3" t="s">
        <v>14</v>
      </c>
      <c r="J36" s="5" t="s">
        <v>50</v>
      </c>
      <c r="K36" s="29"/>
      <c r="L36" s="6" t="s">
        <v>16</v>
      </c>
      <c r="M36" s="7">
        <v>1.9</v>
      </c>
      <c r="N36" s="8">
        <v>6</v>
      </c>
      <c r="O36" s="9" t="s">
        <v>23</v>
      </c>
      <c r="P36" s="8">
        <f t="shared" si="0"/>
        <v>78</v>
      </c>
      <c r="Q36" s="34">
        <f t="shared" si="1"/>
        <v>-6</v>
      </c>
      <c r="R36" s="10">
        <f t="shared" si="2"/>
        <v>5.6821249999999921</v>
      </c>
      <c r="S36" s="11">
        <f t="shared" si="3"/>
        <v>83.682124999999985</v>
      </c>
      <c r="T36" s="12">
        <f t="shared" si="4"/>
        <v>0.55882352941176472</v>
      </c>
      <c r="U36" s="13">
        <f t="shared" si="5"/>
        <v>7.2847756410256218E-2</v>
      </c>
      <c r="V36" s="14">
        <f>COUNTIF($L$2:L36,1)</f>
        <v>19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8" customHeight="1" x14ac:dyDescent="0.2">
      <c r="A37" s="3">
        <v>35</v>
      </c>
      <c r="B37" s="4">
        <v>43287</v>
      </c>
      <c r="C37" s="3" t="s">
        <v>105</v>
      </c>
      <c r="D37" s="3" t="s">
        <v>45</v>
      </c>
      <c r="E37" s="3">
        <v>1</v>
      </c>
      <c r="F37" s="3" t="s">
        <v>64</v>
      </c>
      <c r="G37" s="3" t="s">
        <v>28</v>
      </c>
      <c r="H37" s="3" t="s">
        <v>26</v>
      </c>
      <c r="I37" s="3" t="s">
        <v>14</v>
      </c>
      <c r="J37" s="15" t="s">
        <v>23</v>
      </c>
      <c r="K37" s="29"/>
      <c r="L37" s="6" t="s">
        <v>17</v>
      </c>
      <c r="M37" s="7">
        <v>1.95</v>
      </c>
      <c r="N37" s="8">
        <v>2</v>
      </c>
      <c r="O37" s="9" t="s">
        <v>23</v>
      </c>
      <c r="P37" s="8">
        <f t="shared" si="0"/>
        <v>80</v>
      </c>
      <c r="Q37" s="33">
        <f t="shared" si="1"/>
        <v>1.7049999999999996</v>
      </c>
      <c r="R37" s="10">
        <f t="shared" si="2"/>
        <v>7.3871249999999922</v>
      </c>
      <c r="S37" s="11">
        <f t="shared" si="3"/>
        <v>87.387124999999997</v>
      </c>
      <c r="T37" s="12">
        <f t="shared" si="4"/>
        <v>0.5714285714285714</v>
      </c>
      <c r="U37" s="13">
        <f t="shared" si="5"/>
        <v>9.2339062499999972E-2</v>
      </c>
      <c r="V37" s="14">
        <f>COUNTIF($L$2:L37,1)</f>
        <v>20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7.25" customHeight="1" x14ac:dyDescent="0.2">
      <c r="A38" s="3">
        <v>36</v>
      </c>
      <c r="B38" s="4">
        <v>43287</v>
      </c>
      <c r="C38" s="3" t="s">
        <v>110</v>
      </c>
      <c r="D38" s="3" t="s">
        <v>45</v>
      </c>
      <c r="E38" s="3">
        <v>1</v>
      </c>
      <c r="F38" s="3">
        <v>2</v>
      </c>
      <c r="G38" s="3" t="s">
        <v>25</v>
      </c>
      <c r="H38" s="3" t="s">
        <v>27</v>
      </c>
      <c r="I38" s="3" t="s">
        <v>14</v>
      </c>
      <c r="J38" s="15" t="s">
        <v>40</v>
      </c>
      <c r="K38" s="29"/>
      <c r="L38" s="6" t="s">
        <v>17</v>
      </c>
      <c r="M38" s="7">
        <v>3.92</v>
      </c>
      <c r="N38" s="8">
        <v>1</v>
      </c>
      <c r="O38" s="9" t="s">
        <v>23</v>
      </c>
      <c r="P38" s="8">
        <f t="shared" si="0"/>
        <v>81</v>
      </c>
      <c r="Q38" s="33">
        <f t="shared" si="1"/>
        <v>2.7239999999999998</v>
      </c>
      <c r="R38" s="10">
        <f t="shared" si="2"/>
        <v>10.111124999999992</v>
      </c>
      <c r="S38" s="11">
        <f t="shared" si="3"/>
        <v>91.111124999999987</v>
      </c>
      <c r="T38" s="12">
        <f t="shared" si="4"/>
        <v>0.58333333333333337</v>
      </c>
      <c r="U38" s="13">
        <f t="shared" si="5"/>
        <v>0.12482870370370354</v>
      </c>
      <c r="V38" s="14">
        <f>COUNTIF($L$2:L38,1)</f>
        <v>21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8" customHeight="1" x14ac:dyDescent="0.2">
      <c r="A39" s="3">
        <v>37</v>
      </c>
      <c r="B39" s="4">
        <v>43287</v>
      </c>
      <c r="C39" s="3" t="s">
        <v>110</v>
      </c>
      <c r="D39" s="3" t="s">
        <v>45</v>
      </c>
      <c r="E39" s="3">
        <v>1</v>
      </c>
      <c r="F39" s="3" t="s">
        <v>64</v>
      </c>
      <c r="G39" s="3" t="s">
        <v>28</v>
      </c>
      <c r="H39" s="3" t="s">
        <v>26</v>
      </c>
      <c r="I39" s="3" t="s">
        <v>14</v>
      </c>
      <c r="J39" s="15" t="s">
        <v>23</v>
      </c>
      <c r="K39" s="29"/>
      <c r="L39" s="6" t="s">
        <v>17</v>
      </c>
      <c r="M39" s="7">
        <v>1.95</v>
      </c>
      <c r="N39" s="8">
        <v>2</v>
      </c>
      <c r="O39" s="9" t="s">
        <v>23</v>
      </c>
      <c r="P39" s="8">
        <f t="shared" si="0"/>
        <v>83</v>
      </c>
      <c r="Q39" s="33">
        <f t="shared" si="1"/>
        <v>1.7049999999999996</v>
      </c>
      <c r="R39" s="10">
        <f t="shared" si="2"/>
        <v>11.816124999999992</v>
      </c>
      <c r="S39" s="11">
        <f t="shared" si="3"/>
        <v>94.816125</v>
      </c>
      <c r="T39" s="12">
        <f t="shared" si="4"/>
        <v>0.59459459459459463</v>
      </c>
      <c r="U39" s="13">
        <f t="shared" si="5"/>
        <v>0.14236295180722891</v>
      </c>
      <c r="V39" s="14">
        <f>COUNTIF($L$2:L39,1)</f>
        <v>22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6.5" customHeight="1" x14ac:dyDescent="0.2">
      <c r="A40" s="3">
        <v>38</v>
      </c>
      <c r="B40" s="4">
        <v>43287</v>
      </c>
      <c r="C40" s="3" t="s">
        <v>111</v>
      </c>
      <c r="D40" s="3" t="s">
        <v>38</v>
      </c>
      <c r="E40" s="3">
        <v>1</v>
      </c>
      <c r="F40" s="3" t="s">
        <v>112</v>
      </c>
      <c r="G40" s="3" t="s">
        <v>28</v>
      </c>
      <c r="H40" s="3" t="s">
        <v>26</v>
      </c>
      <c r="I40" s="3" t="s">
        <v>66</v>
      </c>
      <c r="J40" s="15" t="s">
        <v>30</v>
      </c>
      <c r="K40" s="29"/>
      <c r="L40" s="6" t="s">
        <v>17</v>
      </c>
      <c r="M40" s="7">
        <v>1.9</v>
      </c>
      <c r="N40" s="8">
        <v>1.5</v>
      </c>
      <c r="O40" s="9" t="s">
        <v>23</v>
      </c>
      <c r="P40" s="8">
        <f t="shared" si="0"/>
        <v>84.5</v>
      </c>
      <c r="Q40" s="33">
        <f t="shared" si="1"/>
        <v>1.2074999999999996</v>
      </c>
      <c r="R40" s="10">
        <f t="shared" si="2"/>
        <v>13.023624999999992</v>
      </c>
      <c r="S40" s="11">
        <f t="shared" si="3"/>
        <v>97.523624999999996</v>
      </c>
      <c r="T40" s="12">
        <f t="shared" si="4"/>
        <v>0.60526315789473684</v>
      </c>
      <c r="U40" s="13">
        <f t="shared" si="5"/>
        <v>0.15412573964497037</v>
      </c>
      <c r="V40" s="14">
        <f>COUNTIF($L$2:L40,1)</f>
        <v>23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5.75" customHeight="1" x14ac:dyDescent="0.2">
      <c r="A41" s="3">
        <v>39</v>
      </c>
      <c r="B41" s="4">
        <v>43287</v>
      </c>
      <c r="C41" s="3" t="s">
        <v>113</v>
      </c>
      <c r="D41" s="3" t="s">
        <v>38</v>
      </c>
      <c r="E41" s="3">
        <v>1</v>
      </c>
      <c r="F41" s="3" t="s">
        <v>80</v>
      </c>
      <c r="G41" s="3" t="s">
        <v>28</v>
      </c>
      <c r="H41" s="3" t="s">
        <v>26</v>
      </c>
      <c r="I41" s="3" t="s">
        <v>66</v>
      </c>
      <c r="J41" s="15" t="s">
        <v>39</v>
      </c>
      <c r="K41" s="29"/>
      <c r="L41" s="6" t="s">
        <v>17</v>
      </c>
      <c r="M41" s="7">
        <v>1.9</v>
      </c>
      <c r="N41" s="8">
        <v>1.5</v>
      </c>
      <c r="O41" s="9" t="s">
        <v>23</v>
      </c>
      <c r="P41" s="8">
        <f t="shared" si="0"/>
        <v>86</v>
      </c>
      <c r="Q41" s="33">
        <f t="shared" si="1"/>
        <v>1.2074999999999996</v>
      </c>
      <c r="R41" s="10">
        <f t="shared" si="2"/>
        <v>14.231124999999992</v>
      </c>
      <c r="S41" s="11">
        <f t="shared" si="3"/>
        <v>100.23112499999999</v>
      </c>
      <c r="T41" s="12">
        <f t="shared" si="4"/>
        <v>0.61538461538461542</v>
      </c>
      <c r="U41" s="13">
        <f t="shared" si="5"/>
        <v>0.16547819767441851</v>
      </c>
      <c r="V41" s="14">
        <f>COUNTIF($L$2:L41,1)</f>
        <v>24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6.5" customHeight="1" x14ac:dyDescent="0.2">
      <c r="A42" s="3">
        <v>40</v>
      </c>
      <c r="B42" s="4">
        <v>43287</v>
      </c>
      <c r="C42" s="3" t="s">
        <v>114</v>
      </c>
      <c r="D42" s="3" t="s">
        <v>38</v>
      </c>
      <c r="E42" s="3">
        <v>1</v>
      </c>
      <c r="F42" s="3" t="s">
        <v>115</v>
      </c>
      <c r="G42" s="3" t="s">
        <v>25</v>
      </c>
      <c r="H42" s="3" t="s">
        <v>26</v>
      </c>
      <c r="I42" s="3" t="s">
        <v>66</v>
      </c>
      <c r="J42" s="5" t="s">
        <v>42</v>
      </c>
      <c r="K42" s="29"/>
      <c r="L42" s="6" t="s">
        <v>16</v>
      </c>
      <c r="M42" s="7">
        <v>2</v>
      </c>
      <c r="N42" s="8">
        <v>3</v>
      </c>
      <c r="O42" s="9" t="s">
        <v>23</v>
      </c>
      <c r="P42" s="8">
        <f t="shared" si="0"/>
        <v>89</v>
      </c>
      <c r="Q42" s="34">
        <f t="shared" si="1"/>
        <v>-3</v>
      </c>
      <c r="R42" s="10">
        <f t="shared" si="2"/>
        <v>11.231124999999992</v>
      </c>
      <c r="S42" s="11">
        <f t="shared" si="3"/>
        <v>100.23112499999999</v>
      </c>
      <c r="T42" s="12">
        <f t="shared" si="4"/>
        <v>0.6</v>
      </c>
      <c r="U42" s="13">
        <f t="shared" si="5"/>
        <v>0.12619241573033699</v>
      </c>
      <c r="V42" s="14">
        <f>COUNTIF($L$2:L42,1)</f>
        <v>24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7.25" customHeight="1" x14ac:dyDescent="0.2">
      <c r="A43" s="3">
        <v>41</v>
      </c>
      <c r="B43" s="4">
        <v>43287</v>
      </c>
      <c r="C43" s="3" t="s">
        <v>116</v>
      </c>
      <c r="D43" s="3" t="s">
        <v>38</v>
      </c>
      <c r="E43" s="3">
        <v>1</v>
      </c>
      <c r="F43" s="3" t="s">
        <v>51</v>
      </c>
      <c r="G43" s="3" t="s">
        <v>25</v>
      </c>
      <c r="H43" s="3" t="s">
        <v>26</v>
      </c>
      <c r="I43" s="3" t="s">
        <v>66</v>
      </c>
      <c r="J43" s="5" t="s">
        <v>34</v>
      </c>
      <c r="K43" s="29"/>
      <c r="L43" s="6" t="s">
        <v>16</v>
      </c>
      <c r="M43" s="7">
        <v>1.95</v>
      </c>
      <c r="N43" s="8">
        <v>2</v>
      </c>
      <c r="O43" s="9" t="s">
        <v>23</v>
      </c>
      <c r="P43" s="8">
        <f t="shared" si="0"/>
        <v>91</v>
      </c>
      <c r="Q43" s="34">
        <f t="shared" si="1"/>
        <v>-2</v>
      </c>
      <c r="R43" s="30">
        <f t="shared" si="2"/>
        <v>9.2311249999999916</v>
      </c>
      <c r="S43" s="31">
        <f t="shared" si="3"/>
        <v>100.23112499999999</v>
      </c>
      <c r="T43" s="32">
        <f t="shared" si="4"/>
        <v>0.58536585365853655</v>
      </c>
      <c r="U43" s="13">
        <f t="shared" si="5"/>
        <v>0.10144093406593398</v>
      </c>
      <c r="V43" s="14">
        <f>COUNTIF($L$2:L43,1)</f>
        <v>24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5" customHeight="1" x14ac:dyDescent="0.2">
      <c r="A44" s="3">
        <v>42</v>
      </c>
      <c r="B44" s="4">
        <v>43288</v>
      </c>
      <c r="C44" s="3" t="s">
        <v>119</v>
      </c>
      <c r="D44" s="3" t="s">
        <v>38</v>
      </c>
      <c r="E44" s="3">
        <v>1</v>
      </c>
      <c r="F44" s="3" t="s">
        <v>69</v>
      </c>
      <c r="G44" s="3" t="s">
        <v>25</v>
      </c>
      <c r="H44" s="3" t="s">
        <v>26</v>
      </c>
      <c r="I44" s="3" t="s">
        <v>14</v>
      </c>
      <c r="J44" s="15" t="s">
        <v>44</v>
      </c>
      <c r="K44" s="29"/>
      <c r="L44" s="6" t="s">
        <v>17</v>
      </c>
      <c r="M44" s="7">
        <v>1.95</v>
      </c>
      <c r="N44" s="8">
        <v>2</v>
      </c>
      <c r="O44" s="9" t="s">
        <v>23</v>
      </c>
      <c r="P44" s="8">
        <f t="shared" si="0"/>
        <v>93</v>
      </c>
      <c r="Q44" s="33">
        <f t="shared" si="1"/>
        <v>1.7049999999999996</v>
      </c>
      <c r="R44" s="10">
        <f t="shared" si="2"/>
        <v>10.936124999999992</v>
      </c>
      <c r="S44" s="11">
        <f t="shared" si="3"/>
        <v>103.93612499999999</v>
      </c>
      <c r="T44" s="12">
        <f t="shared" si="4"/>
        <v>0.59523809523809523</v>
      </c>
      <c r="U44" s="13">
        <f t="shared" si="5"/>
        <v>0.11759274193548376</v>
      </c>
      <c r="V44" s="14">
        <f>COUNTIF($L$2:L44,1)</f>
        <v>25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5" customHeight="1" x14ac:dyDescent="0.2">
      <c r="A45" s="3">
        <v>43</v>
      </c>
      <c r="B45" s="4">
        <v>43288</v>
      </c>
      <c r="C45" s="3" t="s">
        <v>120</v>
      </c>
      <c r="D45" s="3" t="s">
        <v>38</v>
      </c>
      <c r="E45" s="3">
        <v>1</v>
      </c>
      <c r="F45" s="3">
        <v>2</v>
      </c>
      <c r="G45" s="3" t="s">
        <v>25</v>
      </c>
      <c r="H45" s="3" t="s">
        <v>26</v>
      </c>
      <c r="I45" s="3" t="s">
        <v>14</v>
      </c>
      <c r="J45" s="5" t="s">
        <v>31</v>
      </c>
      <c r="K45" s="29"/>
      <c r="L45" s="6" t="s">
        <v>16</v>
      </c>
      <c r="M45" s="7">
        <v>2.2000000000000002</v>
      </c>
      <c r="N45" s="8">
        <v>2</v>
      </c>
      <c r="O45" s="9" t="s">
        <v>23</v>
      </c>
      <c r="P45" s="8">
        <f t="shared" si="0"/>
        <v>95</v>
      </c>
      <c r="Q45" s="34">
        <f t="shared" si="1"/>
        <v>-2</v>
      </c>
      <c r="R45" s="10">
        <f t="shared" si="2"/>
        <v>8.9361249999999917</v>
      </c>
      <c r="S45" s="11">
        <f t="shared" si="3"/>
        <v>103.93612499999999</v>
      </c>
      <c r="T45" s="12">
        <f t="shared" si="4"/>
        <v>0.58139534883720934</v>
      </c>
      <c r="U45" s="13">
        <f t="shared" si="5"/>
        <v>9.406447368421042E-2</v>
      </c>
      <c r="V45" s="14">
        <f>COUNTIF($L$2:L45,1)</f>
        <v>25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5.75" customHeight="1" x14ac:dyDescent="0.2">
      <c r="A46" s="3">
        <v>44</v>
      </c>
      <c r="B46" s="4">
        <v>43288</v>
      </c>
      <c r="C46" s="3" t="s">
        <v>121</v>
      </c>
      <c r="D46" s="3" t="s">
        <v>38</v>
      </c>
      <c r="E46" s="3">
        <v>1</v>
      </c>
      <c r="F46" s="3" t="s">
        <v>122</v>
      </c>
      <c r="G46" s="3" t="s">
        <v>25</v>
      </c>
      <c r="H46" s="3" t="s">
        <v>26</v>
      </c>
      <c r="I46" s="3" t="s">
        <v>14</v>
      </c>
      <c r="J46" s="5" t="s">
        <v>31</v>
      </c>
      <c r="K46" s="29"/>
      <c r="L46" s="6" t="s">
        <v>16</v>
      </c>
      <c r="M46" s="7">
        <v>1.875</v>
      </c>
      <c r="N46" s="8">
        <v>3</v>
      </c>
      <c r="O46" s="9" t="s">
        <v>23</v>
      </c>
      <c r="P46" s="8">
        <f t="shared" si="0"/>
        <v>98</v>
      </c>
      <c r="Q46" s="34">
        <f t="shared" si="1"/>
        <v>-3</v>
      </c>
      <c r="R46" s="10">
        <f t="shared" si="2"/>
        <v>5.9361249999999917</v>
      </c>
      <c r="S46" s="11">
        <f t="shared" si="3"/>
        <v>103.93612499999999</v>
      </c>
      <c r="T46" s="12">
        <f t="shared" si="4"/>
        <v>0.56818181818181823</v>
      </c>
      <c r="U46" s="13">
        <f t="shared" si="5"/>
        <v>6.0572704081632553E-2</v>
      </c>
      <c r="V46" s="14">
        <f>COUNTIF($L$2:L46,1)</f>
        <v>25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3.5" customHeight="1" x14ac:dyDescent="0.2">
      <c r="A47" s="3">
        <v>45</v>
      </c>
      <c r="B47" s="4">
        <v>43288</v>
      </c>
      <c r="C47" s="3" t="s">
        <v>123</v>
      </c>
      <c r="D47" s="3" t="s">
        <v>38</v>
      </c>
      <c r="E47" s="3">
        <v>1</v>
      </c>
      <c r="F47" s="3" t="s">
        <v>124</v>
      </c>
      <c r="G47" s="3" t="s">
        <v>25</v>
      </c>
      <c r="H47" s="3" t="s">
        <v>26</v>
      </c>
      <c r="I47" s="3" t="s">
        <v>66</v>
      </c>
      <c r="J47" s="5" t="s">
        <v>34</v>
      </c>
      <c r="K47" s="29"/>
      <c r="L47" s="6" t="s">
        <v>16</v>
      </c>
      <c r="M47" s="7">
        <v>1.9</v>
      </c>
      <c r="N47" s="8">
        <v>1</v>
      </c>
      <c r="O47" s="9" t="s">
        <v>23</v>
      </c>
      <c r="P47" s="8">
        <f t="shared" si="0"/>
        <v>99</v>
      </c>
      <c r="Q47" s="34">
        <f t="shared" si="1"/>
        <v>-1</v>
      </c>
      <c r="R47" s="10">
        <f t="shared" si="2"/>
        <v>4.9361249999999917</v>
      </c>
      <c r="S47" s="11">
        <f t="shared" si="3"/>
        <v>103.93612499999999</v>
      </c>
      <c r="T47" s="12">
        <f t="shared" si="4"/>
        <v>0.55555555555555558</v>
      </c>
      <c r="U47" s="13">
        <f t="shared" si="5"/>
        <v>4.9859848484848382E-2</v>
      </c>
      <c r="V47" s="14">
        <f>COUNTIF($L$2:L47,1)</f>
        <v>25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4.25" customHeight="1" x14ac:dyDescent="0.2">
      <c r="A48" s="3">
        <v>46</v>
      </c>
      <c r="B48" s="4">
        <v>43288</v>
      </c>
      <c r="C48" s="3" t="s">
        <v>125</v>
      </c>
      <c r="D48" s="3" t="s">
        <v>38</v>
      </c>
      <c r="E48" s="3">
        <v>1</v>
      </c>
      <c r="F48" s="3" t="s">
        <v>122</v>
      </c>
      <c r="G48" s="3" t="s">
        <v>28</v>
      </c>
      <c r="H48" s="3" t="s">
        <v>26</v>
      </c>
      <c r="I48" s="3" t="s">
        <v>66</v>
      </c>
      <c r="J48" s="5" t="s">
        <v>126</v>
      </c>
      <c r="K48" s="29"/>
      <c r="L48" s="6" t="s">
        <v>16</v>
      </c>
      <c r="M48" s="7">
        <v>1.95</v>
      </c>
      <c r="N48" s="8">
        <v>2</v>
      </c>
      <c r="O48" s="9" t="s">
        <v>23</v>
      </c>
      <c r="P48" s="8">
        <f t="shared" si="0"/>
        <v>101</v>
      </c>
      <c r="Q48" s="34">
        <f t="shared" si="1"/>
        <v>-2</v>
      </c>
      <c r="R48" s="10">
        <f t="shared" si="2"/>
        <v>2.9361249999999917</v>
      </c>
      <c r="S48" s="11">
        <f t="shared" si="3"/>
        <v>103.93612499999999</v>
      </c>
      <c r="T48" s="12">
        <f t="shared" si="4"/>
        <v>0.54347826086956519</v>
      </c>
      <c r="U48" s="13">
        <f t="shared" si="5"/>
        <v>2.9070544554455346E-2</v>
      </c>
      <c r="V48" s="14">
        <f>COUNTIF($L$2:L48,1)</f>
        <v>25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4.25" customHeight="1" x14ac:dyDescent="0.2">
      <c r="A49" s="3">
        <v>47</v>
      </c>
      <c r="B49" s="4">
        <v>43288</v>
      </c>
      <c r="C49" s="3" t="s">
        <v>127</v>
      </c>
      <c r="D49" s="3" t="s">
        <v>38</v>
      </c>
      <c r="E49" s="3">
        <v>1</v>
      </c>
      <c r="F49" s="3">
        <v>2</v>
      </c>
      <c r="G49" s="3" t="s">
        <v>28</v>
      </c>
      <c r="H49" s="3" t="s">
        <v>26</v>
      </c>
      <c r="I49" s="3" t="s">
        <v>66</v>
      </c>
      <c r="J49" s="15" t="s">
        <v>40</v>
      </c>
      <c r="K49" s="29"/>
      <c r="L49" s="6" t="s">
        <v>17</v>
      </c>
      <c r="M49" s="7">
        <v>1.9</v>
      </c>
      <c r="N49" s="8">
        <v>3</v>
      </c>
      <c r="O49" s="9" t="s">
        <v>23</v>
      </c>
      <c r="P49" s="8">
        <f t="shared" si="0"/>
        <v>104</v>
      </c>
      <c r="Q49" s="33">
        <f t="shared" si="1"/>
        <v>2.4149999999999991</v>
      </c>
      <c r="R49" s="10">
        <f t="shared" si="2"/>
        <v>5.3511249999999908</v>
      </c>
      <c r="S49" s="11">
        <f t="shared" si="3"/>
        <v>109.351125</v>
      </c>
      <c r="T49" s="12">
        <f t="shared" si="4"/>
        <v>0.55319148936170215</v>
      </c>
      <c r="U49" s="13">
        <f t="shared" si="5"/>
        <v>5.1453124999999961E-2</v>
      </c>
      <c r="V49" s="14">
        <f>COUNTIF($L$2:L49,1)</f>
        <v>26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4.25" customHeight="1" x14ac:dyDescent="0.2">
      <c r="A50" s="3">
        <v>48</v>
      </c>
      <c r="B50" s="4">
        <v>43288</v>
      </c>
      <c r="C50" s="3" t="s">
        <v>127</v>
      </c>
      <c r="D50" s="3" t="s">
        <v>38</v>
      </c>
      <c r="E50" s="3">
        <v>1</v>
      </c>
      <c r="F50" s="3" t="s">
        <v>128</v>
      </c>
      <c r="G50" s="3" t="s">
        <v>28</v>
      </c>
      <c r="H50" s="3" t="s">
        <v>46</v>
      </c>
      <c r="I50" s="3" t="s">
        <v>66</v>
      </c>
      <c r="J50" s="5" t="s">
        <v>40</v>
      </c>
      <c r="K50" s="29"/>
      <c r="L50" s="6" t="s">
        <v>16</v>
      </c>
      <c r="M50" s="7">
        <v>4</v>
      </c>
      <c r="N50" s="8">
        <v>1</v>
      </c>
      <c r="O50" s="9" t="s">
        <v>23</v>
      </c>
      <c r="P50" s="8">
        <f t="shared" si="0"/>
        <v>105</v>
      </c>
      <c r="Q50" s="34">
        <f t="shared" si="1"/>
        <v>-1</v>
      </c>
      <c r="R50" s="10">
        <f t="shared" si="2"/>
        <v>4.3511249999999908</v>
      </c>
      <c r="S50" s="11">
        <f t="shared" si="3"/>
        <v>109.351125</v>
      </c>
      <c r="T50" s="12">
        <f t="shared" si="4"/>
        <v>0.54166666666666663</v>
      </c>
      <c r="U50" s="13">
        <f t="shared" si="5"/>
        <v>4.1439285714285679E-2</v>
      </c>
      <c r="V50" s="14">
        <f>COUNTIF($L$2:L50,1)</f>
        <v>26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4.25" customHeight="1" x14ac:dyDescent="0.2">
      <c r="A51" s="3">
        <v>49</v>
      </c>
      <c r="B51" s="4">
        <v>43288</v>
      </c>
      <c r="C51" s="3" t="s">
        <v>127</v>
      </c>
      <c r="D51" s="3" t="s">
        <v>38</v>
      </c>
      <c r="E51" s="3">
        <v>1</v>
      </c>
      <c r="F51" s="3" t="s">
        <v>129</v>
      </c>
      <c r="G51" s="3" t="s">
        <v>28</v>
      </c>
      <c r="H51" s="3" t="s">
        <v>46</v>
      </c>
      <c r="I51" s="3" t="s">
        <v>66</v>
      </c>
      <c r="J51" s="5" t="s">
        <v>40</v>
      </c>
      <c r="K51" s="29"/>
      <c r="L51" s="6" t="s">
        <v>16</v>
      </c>
      <c r="M51" s="7">
        <v>10</v>
      </c>
      <c r="N51" s="8">
        <v>0.5</v>
      </c>
      <c r="O51" s="9" t="s">
        <v>23</v>
      </c>
      <c r="P51" s="8">
        <f t="shared" si="0"/>
        <v>105.5</v>
      </c>
      <c r="Q51" s="34">
        <f t="shared" si="1"/>
        <v>-0.5</v>
      </c>
      <c r="R51" s="10">
        <f t="shared" si="2"/>
        <v>3.8511249999999908</v>
      </c>
      <c r="S51" s="11">
        <f t="shared" si="3"/>
        <v>109.351125</v>
      </c>
      <c r="T51" s="12">
        <f t="shared" si="4"/>
        <v>0.53061224489795922</v>
      </c>
      <c r="U51" s="13">
        <f t="shared" si="5"/>
        <v>3.6503554502369633E-2</v>
      </c>
      <c r="V51" s="14">
        <f>COUNTIF($L$2:L51,1)</f>
        <v>26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5" customHeight="1" x14ac:dyDescent="0.2">
      <c r="A52" s="3">
        <v>50</v>
      </c>
      <c r="B52" s="4">
        <v>43288</v>
      </c>
      <c r="C52" s="3" t="s">
        <v>130</v>
      </c>
      <c r="D52" s="3" t="s">
        <v>38</v>
      </c>
      <c r="E52" s="3">
        <v>1</v>
      </c>
      <c r="F52" s="3" t="s">
        <v>131</v>
      </c>
      <c r="G52" s="3" t="s">
        <v>28</v>
      </c>
      <c r="H52" s="3" t="s">
        <v>26</v>
      </c>
      <c r="I52" s="3" t="s">
        <v>66</v>
      </c>
      <c r="J52" s="15" t="s">
        <v>31</v>
      </c>
      <c r="K52" s="29"/>
      <c r="L52" s="6" t="s">
        <v>17</v>
      </c>
      <c r="M52" s="7">
        <v>1.9</v>
      </c>
      <c r="N52" s="8">
        <v>2</v>
      </c>
      <c r="O52" s="9" t="s">
        <v>23</v>
      </c>
      <c r="P52" s="8">
        <f t="shared" si="0"/>
        <v>107.5</v>
      </c>
      <c r="Q52" s="33">
        <f t="shared" si="1"/>
        <v>1.6099999999999999</v>
      </c>
      <c r="R52" s="10">
        <f t="shared" si="2"/>
        <v>5.4611249999999902</v>
      </c>
      <c r="S52" s="11">
        <f t="shared" si="3"/>
        <v>112.961125</v>
      </c>
      <c r="T52" s="12">
        <f t="shared" si="4"/>
        <v>0.54</v>
      </c>
      <c r="U52" s="13">
        <f t="shared" si="5"/>
        <v>5.0801162790697636E-2</v>
      </c>
      <c r="V52" s="14">
        <f>COUNTIF($L$2:L52,1)</f>
        <v>27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4.25" customHeight="1" x14ac:dyDescent="0.2">
      <c r="A53" s="3">
        <v>51</v>
      </c>
      <c r="B53" s="4">
        <v>43288</v>
      </c>
      <c r="C53" s="3" t="s">
        <v>132</v>
      </c>
      <c r="D53" s="3" t="s">
        <v>38</v>
      </c>
      <c r="E53" s="3">
        <v>1</v>
      </c>
      <c r="F53" s="3" t="s">
        <v>133</v>
      </c>
      <c r="G53" s="3" t="s">
        <v>29</v>
      </c>
      <c r="H53" s="3" t="s">
        <v>26</v>
      </c>
      <c r="I53" s="3" t="s">
        <v>14</v>
      </c>
      <c r="J53" s="15" t="s">
        <v>34</v>
      </c>
      <c r="K53" s="29"/>
      <c r="L53" s="6" t="s">
        <v>17</v>
      </c>
      <c r="M53" s="7">
        <v>1.95</v>
      </c>
      <c r="N53" s="8">
        <v>2</v>
      </c>
      <c r="O53" s="9" t="s">
        <v>23</v>
      </c>
      <c r="P53" s="8">
        <f t="shared" si="0"/>
        <v>109.5</v>
      </c>
      <c r="Q53" s="33">
        <f t="shared" si="1"/>
        <v>1.7049999999999996</v>
      </c>
      <c r="R53" s="10">
        <f t="shared" si="2"/>
        <v>7.1661249999999903</v>
      </c>
      <c r="S53" s="11">
        <f t="shared" si="3"/>
        <v>116.66612499999999</v>
      </c>
      <c r="T53" s="12">
        <f t="shared" si="4"/>
        <v>0.5490196078431373</v>
      </c>
      <c r="U53" s="13">
        <f t="shared" si="5"/>
        <v>6.5444063926940577E-2</v>
      </c>
      <c r="V53" s="14">
        <f>COUNTIF($L$2:L53,1)</f>
        <v>28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5" customHeight="1" x14ac:dyDescent="0.2">
      <c r="A54" s="3">
        <v>52</v>
      </c>
      <c r="B54" s="4">
        <v>43288</v>
      </c>
      <c r="C54" s="3" t="s">
        <v>132</v>
      </c>
      <c r="D54" s="3" t="s">
        <v>38</v>
      </c>
      <c r="E54" s="3">
        <v>1</v>
      </c>
      <c r="F54" s="3" t="s">
        <v>134</v>
      </c>
      <c r="G54" s="3" t="s">
        <v>29</v>
      </c>
      <c r="H54" s="3" t="s">
        <v>26</v>
      </c>
      <c r="I54" s="3" t="s">
        <v>66</v>
      </c>
      <c r="J54" s="15" t="s">
        <v>36</v>
      </c>
      <c r="K54" s="29"/>
      <c r="L54" s="6" t="s">
        <v>17</v>
      </c>
      <c r="M54" s="7">
        <v>1.9750000000000001</v>
      </c>
      <c r="N54" s="8">
        <v>1.5</v>
      </c>
      <c r="O54" s="9" t="s">
        <v>23</v>
      </c>
      <c r="P54" s="8">
        <f t="shared" si="0"/>
        <v>111</v>
      </c>
      <c r="Q54" s="33">
        <f t="shared" si="1"/>
        <v>1.3143750000000001</v>
      </c>
      <c r="R54" s="10">
        <f t="shared" si="2"/>
        <v>8.4804999999999904</v>
      </c>
      <c r="S54" s="11">
        <f t="shared" si="3"/>
        <v>119.48049999999999</v>
      </c>
      <c r="T54" s="12">
        <f t="shared" si="4"/>
        <v>0.55769230769230771</v>
      </c>
      <c r="U54" s="13">
        <f t="shared" si="5"/>
        <v>7.6400900900900834E-2</v>
      </c>
      <c r="V54" s="14">
        <f>COUNTIF($L$2:L54,1)</f>
        <v>29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5" customHeight="1" x14ac:dyDescent="0.2">
      <c r="A55" s="3">
        <v>53</v>
      </c>
      <c r="B55" s="4">
        <v>43288</v>
      </c>
      <c r="C55" s="3" t="s">
        <v>132</v>
      </c>
      <c r="D55" s="3" t="s">
        <v>38</v>
      </c>
      <c r="E55" s="3">
        <v>1</v>
      </c>
      <c r="F55" s="3" t="s">
        <v>135</v>
      </c>
      <c r="G55" s="3" t="s">
        <v>29</v>
      </c>
      <c r="H55" s="3" t="s">
        <v>26</v>
      </c>
      <c r="I55" s="3" t="s">
        <v>66</v>
      </c>
      <c r="J55" s="15" t="s">
        <v>36</v>
      </c>
      <c r="K55" s="29"/>
      <c r="L55" s="6" t="s">
        <v>17</v>
      </c>
      <c r="M55" s="7">
        <v>1.9</v>
      </c>
      <c r="N55" s="8">
        <v>1.5</v>
      </c>
      <c r="O55" s="9" t="s">
        <v>23</v>
      </c>
      <c r="P55" s="8">
        <f t="shared" si="0"/>
        <v>112.5</v>
      </c>
      <c r="Q55" s="33">
        <f t="shared" si="1"/>
        <v>1.2074999999999996</v>
      </c>
      <c r="R55" s="10">
        <f t="shared" si="2"/>
        <v>9.68799999999999</v>
      </c>
      <c r="S55" s="11">
        <f t="shared" si="3"/>
        <v>122.18799999999999</v>
      </c>
      <c r="T55" s="12">
        <f t="shared" si="4"/>
        <v>0.56603773584905659</v>
      </c>
      <c r="U55" s="13">
        <f t="shared" si="5"/>
        <v>8.6115555555555445E-2</v>
      </c>
      <c r="V55" s="14">
        <f>COUNTIF($L$2:L55,1)</f>
        <v>30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5" customHeight="1" x14ac:dyDescent="0.2">
      <c r="A56" s="3">
        <v>54</v>
      </c>
      <c r="B56" s="4">
        <v>43288</v>
      </c>
      <c r="C56" s="3" t="s">
        <v>136</v>
      </c>
      <c r="D56" s="3" t="s">
        <v>45</v>
      </c>
      <c r="E56" s="3">
        <v>1</v>
      </c>
      <c r="F56" s="3" t="s">
        <v>64</v>
      </c>
      <c r="G56" s="3" t="s">
        <v>28</v>
      </c>
      <c r="H56" s="3" t="s">
        <v>26</v>
      </c>
      <c r="I56" s="3" t="s">
        <v>14</v>
      </c>
      <c r="J56" s="15" t="s">
        <v>23</v>
      </c>
      <c r="K56" s="29"/>
      <c r="L56" s="6" t="s">
        <v>17</v>
      </c>
      <c r="M56" s="7">
        <v>1.8</v>
      </c>
      <c r="N56" s="8">
        <v>2</v>
      </c>
      <c r="O56" s="9" t="s">
        <v>23</v>
      </c>
      <c r="P56" s="8">
        <f t="shared" si="0"/>
        <v>114.5</v>
      </c>
      <c r="Q56" s="33">
        <f t="shared" si="1"/>
        <v>1.42</v>
      </c>
      <c r="R56" s="10">
        <f t="shared" si="2"/>
        <v>11.10799999999999</v>
      </c>
      <c r="S56" s="11">
        <f t="shared" si="3"/>
        <v>125.60799999999999</v>
      </c>
      <c r="T56" s="12">
        <f t="shared" si="4"/>
        <v>0.57407407407407407</v>
      </c>
      <c r="U56" s="13">
        <f t="shared" si="5"/>
        <v>9.7013100436681141E-2</v>
      </c>
      <c r="V56" s="14">
        <f>COUNTIF($L$2:L56,1)</f>
        <v>31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5.75" customHeight="1" x14ac:dyDescent="0.2">
      <c r="A57" s="3">
        <v>55</v>
      </c>
      <c r="B57" s="4">
        <v>43288</v>
      </c>
      <c r="C57" s="3" t="s">
        <v>137</v>
      </c>
      <c r="D57" s="3" t="s">
        <v>38</v>
      </c>
      <c r="E57" s="3">
        <v>1</v>
      </c>
      <c r="F57" s="3" t="s">
        <v>138</v>
      </c>
      <c r="G57" s="3" t="s">
        <v>25</v>
      </c>
      <c r="H57" s="3" t="s">
        <v>26</v>
      </c>
      <c r="I57" s="3" t="s">
        <v>66</v>
      </c>
      <c r="J57" s="15" t="s">
        <v>30</v>
      </c>
      <c r="K57" s="29"/>
      <c r="L57" s="6" t="s">
        <v>17</v>
      </c>
      <c r="M57" s="7">
        <v>2</v>
      </c>
      <c r="N57" s="8">
        <v>1.5</v>
      </c>
      <c r="O57" s="9" t="s">
        <v>23</v>
      </c>
      <c r="P57" s="8">
        <f t="shared" si="0"/>
        <v>116</v>
      </c>
      <c r="Q57" s="33">
        <f t="shared" si="1"/>
        <v>1.3499999999999996</v>
      </c>
      <c r="R57" s="10">
        <f t="shared" si="2"/>
        <v>12.45799999999999</v>
      </c>
      <c r="S57" s="11">
        <f t="shared" si="3"/>
        <v>128.458</v>
      </c>
      <c r="T57" s="12">
        <f t="shared" si="4"/>
        <v>0.58181818181818179</v>
      </c>
      <c r="U57" s="13">
        <f t="shared" si="5"/>
        <v>0.10739655172413792</v>
      </c>
      <c r="V57" s="14">
        <f>COUNTIF($L$2:L57,1)</f>
        <v>32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5" customHeight="1" x14ac:dyDescent="0.2">
      <c r="A58" s="3">
        <v>56</v>
      </c>
      <c r="B58" s="4">
        <v>43288</v>
      </c>
      <c r="C58" s="3" t="s">
        <v>139</v>
      </c>
      <c r="D58" s="3" t="s">
        <v>45</v>
      </c>
      <c r="E58" s="3">
        <v>1</v>
      </c>
      <c r="F58" s="3" t="s">
        <v>64</v>
      </c>
      <c r="G58" s="3" t="s">
        <v>28</v>
      </c>
      <c r="H58" s="3" t="s">
        <v>26</v>
      </c>
      <c r="I58" s="3" t="s">
        <v>14</v>
      </c>
      <c r="J58" s="15" t="s">
        <v>23</v>
      </c>
      <c r="K58" s="29"/>
      <c r="L58" s="6" t="s">
        <v>17</v>
      </c>
      <c r="M58" s="7">
        <v>1.95</v>
      </c>
      <c r="N58" s="8">
        <v>2</v>
      </c>
      <c r="O58" s="9" t="s">
        <v>23</v>
      </c>
      <c r="P58" s="8">
        <f t="shared" si="0"/>
        <v>118</v>
      </c>
      <c r="Q58" s="33">
        <f t="shared" si="1"/>
        <v>1.7049999999999996</v>
      </c>
      <c r="R58" s="10">
        <f t="shared" si="2"/>
        <v>14.16299999999999</v>
      </c>
      <c r="S58" s="11">
        <f t="shared" si="3"/>
        <v>132.16299999999998</v>
      </c>
      <c r="T58" s="12">
        <f t="shared" si="4"/>
        <v>0.5892857142857143</v>
      </c>
      <c r="U58" s="13">
        <f t="shared" si="5"/>
        <v>0.1200254237288134</v>
      </c>
      <c r="V58" s="14">
        <f>COUNTIF($L$2:L58,1)</f>
        <v>33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5.75" customHeight="1" x14ac:dyDescent="0.2">
      <c r="A59" s="3">
        <v>57</v>
      </c>
      <c r="B59" s="4">
        <v>43288</v>
      </c>
      <c r="C59" s="3" t="s">
        <v>140</v>
      </c>
      <c r="D59" s="3" t="s">
        <v>38</v>
      </c>
      <c r="E59" s="3">
        <v>1</v>
      </c>
      <c r="F59" s="3" t="s">
        <v>49</v>
      </c>
      <c r="G59" s="3" t="s">
        <v>25</v>
      </c>
      <c r="H59" s="3" t="s">
        <v>27</v>
      </c>
      <c r="I59" s="3" t="s">
        <v>66</v>
      </c>
      <c r="J59" s="5" t="s">
        <v>72</v>
      </c>
      <c r="K59" s="29"/>
      <c r="L59" s="6" t="s">
        <v>16</v>
      </c>
      <c r="M59" s="7">
        <v>1.87</v>
      </c>
      <c r="N59" s="8">
        <v>2</v>
      </c>
      <c r="O59" s="9" t="s">
        <v>15</v>
      </c>
      <c r="P59" s="8">
        <f t="shared" si="0"/>
        <v>120</v>
      </c>
      <c r="Q59" s="34">
        <f t="shared" si="1"/>
        <v>-2</v>
      </c>
      <c r="R59" s="10">
        <f t="shared" si="2"/>
        <v>12.16299999999999</v>
      </c>
      <c r="S59" s="11">
        <f t="shared" si="3"/>
        <v>132.16299999999998</v>
      </c>
      <c r="T59" s="12">
        <f t="shared" si="4"/>
        <v>0.57894736842105265</v>
      </c>
      <c r="U59" s="13">
        <f t="shared" si="5"/>
        <v>0.10135833333333319</v>
      </c>
      <c r="V59" s="14">
        <f>COUNTIF($L$2:L59,1)</f>
        <v>33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4.25" customHeight="1" x14ac:dyDescent="0.2">
      <c r="A60" s="3">
        <v>58</v>
      </c>
      <c r="B60" s="4">
        <v>43289</v>
      </c>
      <c r="C60" s="3" t="s">
        <v>141</v>
      </c>
      <c r="D60" s="3" t="s">
        <v>38</v>
      </c>
      <c r="E60" s="3">
        <v>1</v>
      </c>
      <c r="F60" s="3">
        <v>1</v>
      </c>
      <c r="G60" s="3" t="s">
        <v>25</v>
      </c>
      <c r="H60" s="3" t="s">
        <v>26</v>
      </c>
      <c r="I60" s="3" t="s">
        <v>14</v>
      </c>
      <c r="J60" s="15" t="s">
        <v>30</v>
      </c>
      <c r="K60" s="29"/>
      <c r="L60" s="6" t="s">
        <v>17</v>
      </c>
      <c r="M60" s="7">
        <v>1.9</v>
      </c>
      <c r="N60" s="8">
        <v>2</v>
      </c>
      <c r="O60" s="9" t="s">
        <v>23</v>
      </c>
      <c r="P60" s="8">
        <f t="shared" si="0"/>
        <v>122</v>
      </c>
      <c r="Q60" s="33">
        <f t="shared" si="1"/>
        <v>1.6099999999999999</v>
      </c>
      <c r="R60" s="10">
        <f t="shared" si="2"/>
        <v>13.772999999999989</v>
      </c>
      <c r="S60" s="11">
        <f t="shared" si="3"/>
        <v>135.773</v>
      </c>
      <c r="T60" s="12">
        <f t="shared" si="4"/>
        <v>0.58620689655172409</v>
      </c>
      <c r="U60" s="13">
        <f t="shared" si="5"/>
        <v>0.11289344262295078</v>
      </c>
      <c r="V60" s="14">
        <f>COUNTIF($L$2:L60,1)</f>
        <v>34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5" customHeight="1" x14ac:dyDescent="0.2">
      <c r="A61" s="3">
        <v>59</v>
      </c>
      <c r="B61" s="4">
        <v>43289</v>
      </c>
      <c r="C61" s="3" t="s">
        <v>142</v>
      </c>
      <c r="D61" s="3" t="s">
        <v>38</v>
      </c>
      <c r="E61" s="3">
        <v>1</v>
      </c>
      <c r="F61" s="3" t="s">
        <v>51</v>
      </c>
      <c r="G61" s="3" t="s">
        <v>25</v>
      </c>
      <c r="H61" s="3" t="s">
        <v>26</v>
      </c>
      <c r="I61" s="3" t="s">
        <v>14</v>
      </c>
      <c r="J61" s="15" t="s">
        <v>143</v>
      </c>
      <c r="K61" s="29" t="s">
        <v>144</v>
      </c>
      <c r="L61" s="6" t="s">
        <v>17</v>
      </c>
      <c r="M61" s="7">
        <v>1.66</v>
      </c>
      <c r="N61" s="8">
        <v>8</v>
      </c>
      <c r="O61" s="9" t="s">
        <v>23</v>
      </c>
      <c r="P61" s="8">
        <f t="shared" si="0"/>
        <v>130</v>
      </c>
      <c r="Q61" s="33">
        <f t="shared" si="1"/>
        <v>4.6159999999999997</v>
      </c>
      <c r="R61" s="10">
        <f t="shared" si="2"/>
        <v>18.388999999999989</v>
      </c>
      <c r="S61" s="11">
        <f t="shared" si="3"/>
        <v>148.38899999999998</v>
      </c>
      <c r="T61" s="12">
        <f t="shared" si="4"/>
        <v>0.59322033898305082</v>
      </c>
      <c r="U61" s="13">
        <f t="shared" si="5"/>
        <v>0.14145384615384601</v>
      </c>
      <c r="V61" s="14">
        <f>COUNTIF($L$2:L61,1)</f>
        <v>35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51" x14ac:dyDescent="0.2">
      <c r="A62" s="3">
        <v>60</v>
      </c>
      <c r="B62" s="4">
        <v>43289</v>
      </c>
      <c r="C62" s="3" t="s">
        <v>145</v>
      </c>
      <c r="D62" s="3" t="s">
        <v>38</v>
      </c>
      <c r="E62" s="3">
        <v>4</v>
      </c>
      <c r="F62" s="3" t="s">
        <v>146</v>
      </c>
      <c r="G62" s="3" t="s">
        <v>25</v>
      </c>
      <c r="H62" s="3" t="s">
        <v>26</v>
      </c>
      <c r="I62" s="3" t="s">
        <v>14</v>
      </c>
      <c r="J62" s="15" t="s">
        <v>147</v>
      </c>
      <c r="K62" s="29"/>
      <c r="L62" s="6" t="s">
        <v>17</v>
      </c>
      <c r="M62" s="7">
        <v>8.9499999999999993</v>
      </c>
      <c r="N62" s="8">
        <v>1</v>
      </c>
      <c r="O62" s="9" t="s">
        <v>23</v>
      </c>
      <c r="P62" s="8">
        <f t="shared" si="0"/>
        <v>131</v>
      </c>
      <c r="Q62" s="33">
        <f t="shared" si="1"/>
        <v>7.5024999999999995</v>
      </c>
      <c r="R62" s="10">
        <f t="shared" si="2"/>
        <v>25.891499999999986</v>
      </c>
      <c r="S62" s="11">
        <f t="shared" si="3"/>
        <v>156.89149999999998</v>
      </c>
      <c r="T62" s="12">
        <f t="shared" si="4"/>
        <v>0.6</v>
      </c>
      <c r="U62" s="13">
        <f t="shared" si="5"/>
        <v>0.19764503816793877</v>
      </c>
      <c r="V62" s="14">
        <f>COUNTIF($L$2:L62,1)</f>
        <v>36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4.25" customHeight="1" x14ac:dyDescent="0.2">
      <c r="A63" s="3">
        <v>61</v>
      </c>
      <c r="B63" s="4">
        <v>43289</v>
      </c>
      <c r="C63" s="3" t="s">
        <v>148</v>
      </c>
      <c r="D63" s="3" t="s">
        <v>38</v>
      </c>
      <c r="E63" s="3">
        <v>1</v>
      </c>
      <c r="F63" s="3" t="s">
        <v>149</v>
      </c>
      <c r="G63" s="3" t="s">
        <v>28</v>
      </c>
      <c r="H63" s="3" t="s">
        <v>26</v>
      </c>
      <c r="I63" s="3" t="s">
        <v>66</v>
      </c>
      <c r="J63" s="5" t="s">
        <v>126</v>
      </c>
      <c r="K63" s="29"/>
      <c r="L63" s="6" t="s">
        <v>16</v>
      </c>
      <c r="M63" s="7">
        <v>1.9</v>
      </c>
      <c r="N63" s="8">
        <v>0.75</v>
      </c>
      <c r="O63" s="9" t="s">
        <v>23</v>
      </c>
      <c r="P63" s="8">
        <f t="shared" si="0"/>
        <v>131.75</v>
      </c>
      <c r="Q63" s="34">
        <f t="shared" si="1"/>
        <v>-0.75</v>
      </c>
      <c r="R63" s="10">
        <f t="shared" si="2"/>
        <v>25.141499999999986</v>
      </c>
      <c r="S63" s="11">
        <f t="shared" si="3"/>
        <v>156.89149999999998</v>
      </c>
      <c r="T63" s="12">
        <f t="shared" si="4"/>
        <v>0.5901639344262295</v>
      </c>
      <c r="U63" s="13">
        <f t="shared" si="5"/>
        <v>0.19082732447817821</v>
      </c>
      <c r="V63" s="14">
        <f>COUNTIF($L$2:L63,1)</f>
        <v>36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5" customHeight="1" x14ac:dyDescent="0.2">
      <c r="A64" s="3">
        <v>62</v>
      </c>
      <c r="B64" s="4">
        <v>43289</v>
      </c>
      <c r="C64" s="3" t="s">
        <v>150</v>
      </c>
      <c r="D64" s="3" t="s">
        <v>38</v>
      </c>
      <c r="E64" s="3">
        <v>1</v>
      </c>
      <c r="F64" s="3" t="s">
        <v>151</v>
      </c>
      <c r="G64" s="3" t="s">
        <v>25</v>
      </c>
      <c r="H64" s="3" t="s">
        <v>26</v>
      </c>
      <c r="I64" s="3" t="s">
        <v>66</v>
      </c>
      <c r="J64" s="5" t="s">
        <v>152</v>
      </c>
      <c r="K64" s="29"/>
      <c r="L64" s="6" t="s">
        <v>16</v>
      </c>
      <c r="M64" s="7">
        <v>3.4</v>
      </c>
      <c r="N64" s="8">
        <v>1</v>
      </c>
      <c r="O64" s="9" t="s">
        <v>23</v>
      </c>
      <c r="P64" s="8">
        <f t="shared" si="0"/>
        <v>132.75</v>
      </c>
      <c r="Q64" s="34">
        <f t="shared" si="1"/>
        <v>-1</v>
      </c>
      <c r="R64" s="10">
        <f t="shared" si="2"/>
        <v>24.141499999999986</v>
      </c>
      <c r="S64" s="11">
        <f t="shared" si="3"/>
        <v>156.89149999999998</v>
      </c>
      <c r="T64" s="12">
        <f t="shared" si="4"/>
        <v>0.58064516129032262</v>
      </c>
      <c r="U64" s="13">
        <f t="shared" si="5"/>
        <v>0.18185687382297536</v>
      </c>
      <c r="V64" s="14">
        <f>COUNTIF($L$2:L64,1)</f>
        <v>36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5" customHeight="1" x14ac:dyDescent="0.2">
      <c r="A65" s="3">
        <v>63</v>
      </c>
      <c r="B65" s="4">
        <v>43289</v>
      </c>
      <c r="C65" s="3" t="s">
        <v>142</v>
      </c>
      <c r="D65" s="3" t="s">
        <v>38</v>
      </c>
      <c r="E65" s="3">
        <v>1</v>
      </c>
      <c r="F65" s="3" t="s">
        <v>153</v>
      </c>
      <c r="G65" s="3" t="s">
        <v>25</v>
      </c>
      <c r="H65" s="3" t="s">
        <v>26</v>
      </c>
      <c r="I65" s="3" t="s">
        <v>66</v>
      </c>
      <c r="J65" s="15" t="s">
        <v>60</v>
      </c>
      <c r="K65" s="29"/>
      <c r="L65" s="6" t="s">
        <v>17</v>
      </c>
      <c r="M65" s="7">
        <v>1.95</v>
      </c>
      <c r="N65" s="8">
        <v>2</v>
      </c>
      <c r="O65" s="9" t="s">
        <v>23</v>
      </c>
      <c r="P65" s="8">
        <f t="shared" si="0"/>
        <v>134.75</v>
      </c>
      <c r="Q65" s="33">
        <f t="shared" si="1"/>
        <v>1.7049999999999996</v>
      </c>
      <c r="R65" s="10">
        <f t="shared" si="2"/>
        <v>25.846499999999985</v>
      </c>
      <c r="S65" s="11">
        <f t="shared" si="3"/>
        <v>160.59649999999999</v>
      </c>
      <c r="T65" s="12">
        <f t="shared" si="4"/>
        <v>0.58730158730158732</v>
      </c>
      <c r="U65" s="13">
        <f t="shared" si="5"/>
        <v>0.19181076066790345</v>
      </c>
      <c r="V65" s="14">
        <f>COUNTIF($L$2:L65,1)</f>
        <v>37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5" customHeight="1" x14ac:dyDescent="0.2">
      <c r="A66" s="3">
        <v>64</v>
      </c>
      <c r="B66" s="4">
        <v>43289</v>
      </c>
      <c r="C66" s="3" t="s">
        <v>142</v>
      </c>
      <c r="D66" s="3" t="s">
        <v>38</v>
      </c>
      <c r="E66" s="3">
        <v>1</v>
      </c>
      <c r="F66" s="3" t="s">
        <v>67</v>
      </c>
      <c r="G66" s="3" t="s">
        <v>25</v>
      </c>
      <c r="H66" s="3" t="s">
        <v>26</v>
      </c>
      <c r="I66" s="3" t="s">
        <v>66</v>
      </c>
      <c r="J66" s="5" t="s">
        <v>143</v>
      </c>
      <c r="K66" s="29"/>
      <c r="L66" s="6" t="s">
        <v>16</v>
      </c>
      <c r="M66" s="7">
        <v>2</v>
      </c>
      <c r="N66" s="8">
        <v>1.5</v>
      </c>
      <c r="O66" s="9" t="s">
        <v>23</v>
      </c>
      <c r="P66" s="8">
        <f t="shared" si="0"/>
        <v>136.25</v>
      </c>
      <c r="Q66" s="34">
        <f t="shared" si="1"/>
        <v>-1.5</v>
      </c>
      <c r="R66" s="10">
        <f t="shared" si="2"/>
        <v>24.346499999999985</v>
      </c>
      <c r="S66" s="11">
        <f t="shared" si="3"/>
        <v>160.59649999999999</v>
      </c>
      <c r="T66" s="12">
        <f t="shared" si="4"/>
        <v>0.578125</v>
      </c>
      <c r="U66" s="13">
        <f t="shared" si="5"/>
        <v>0.17868990825688066</v>
      </c>
      <c r="V66" s="14">
        <f>COUNTIF($L$2:L66,1)</f>
        <v>37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4.25" customHeight="1" x14ac:dyDescent="0.2">
      <c r="A67" s="3">
        <v>65</v>
      </c>
      <c r="B67" s="4">
        <v>43289</v>
      </c>
      <c r="C67" s="3" t="s">
        <v>154</v>
      </c>
      <c r="D67" s="3" t="s">
        <v>38</v>
      </c>
      <c r="E67" s="3">
        <v>1</v>
      </c>
      <c r="F67" s="3" t="s">
        <v>155</v>
      </c>
      <c r="G67" s="3" t="s">
        <v>29</v>
      </c>
      <c r="H67" s="3" t="s">
        <v>26</v>
      </c>
      <c r="I67" s="3" t="s">
        <v>66</v>
      </c>
      <c r="J67" s="35" t="s">
        <v>31</v>
      </c>
      <c r="K67" s="29"/>
      <c r="L67" s="6" t="s">
        <v>17</v>
      </c>
      <c r="M67" s="7">
        <v>1</v>
      </c>
      <c r="N67" s="8">
        <v>1.5</v>
      </c>
      <c r="O67" s="9" t="s">
        <v>23</v>
      </c>
      <c r="P67" s="8">
        <f t="shared" si="0"/>
        <v>137.75</v>
      </c>
      <c r="Q67" s="36">
        <f t="shared" si="1"/>
        <v>-7.5000000000000178E-2</v>
      </c>
      <c r="R67" s="10">
        <f t="shared" si="2"/>
        <v>24.271499999999985</v>
      </c>
      <c r="S67" s="11">
        <f t="shared" si="3"/>
        <v>162.02149999999997</v>
      </c>
      <c r="T67" s="12">
        <f t="shared" si="4"/>
        <v>0.58461538461538465</v>
      </c>
      <c r="U67" s="13">
        <f t="shared" si="5"/>
        <v>0.17619963702359329</v>
      </c>
      <c r="V67" s="14">
        <f>COUNTIF($L$2:L67,1)</f>
        <v>38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5" customHeight="1" x14ac:dyDescent="0.2">
      <c r="A68" s="3">
        <v>66</v>
      </c>
      <c r="B68" s="4">
        <v>43290</v>
      </c>
      <c r="C68" s="3" t="s">
        <v>156</v>
      </c>
      <c r="D68" s="3" t="s">
        <v>38</v>
      </c>
      <c r="E68" s="3">
        <v>1</v>
      </c>
      <c r="F68" s="3" t="s">
        <v>157</v>
      </c>
      <c r="G68" s="3" t="s">
        <v>25</v>
      </c>
      <c r="H68" s="3" t="s">
        <v>26</v>
      </c>
      <c r="I68" s="3" t="s">
        <v>14</v>
      </c>
      <c r="J68" s="5" t="s">
        <v>158</v>
      </c>
      <c r="K68" s="29"/>
      <c r="L68" s="6" t="s">
        <v>16</v>
      </c>
      <c r="M68" s="7">
        <v>1.8</v>
      </c>
      <c r="N68" s="8">
        <v>3</v>
      </c>
      <c r="O68" s="9" t="s">
        <v>23</v>
      </c>
      <c r="P68" s="8">
        <f t="shared" si="0"/>
        <v>140.75</v>
      </c>
      <c r="Q68" s="34">
        <f t="shared" si="1"/>
        <v>-3</v>
      </c>
      <c r="R68" s="10">
        <f t="shared" si="2"/>
        <v>21.271499999999985</v>
      </c>
      <c r="S68" s="11">
        <f t="shared" si="3"/>
        <v>162.02149999999997</v>
      </c>
      <c r="T68" s="12">
        <f t="shared" si="4"/>
        <v>0.5757575757575758</v>
      </c>
      <c r="U68" s="13">
        <f t="shared" si="5"/>
        <v>0.15112966252220231</v>
      </c>
      <c r="V68" s="14">
        <f>COUNTIF($L$2:L68,1)</f>
        <v>38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5.75" customHeight="1" x14ac:dyDescent="0.2">
      <c r="A69" s="3">
        <v>67</v>
      </c>
      <c r="B69" s="4">
        <v>43290</v>
      </c>
      <c r="C69" s="3" t="s">
        <v>159</v>
      </c>
      <c r="D69" s="3" t="s">
        <v>38</v>
      </c>
      <c r="E69" s="3">
        <v>1</v>
      </c>
      <c r="F69" s="3" t="s">
        <v>160</v>
      </c>
      <c r="G69" s="3" t="s">
        <v>25</v>
      </c>
      <c r="H69" s="3" t="s">
        <v>26</v>
      </c>
      <c r="I69" s="3" t="s">
        <v>14</v>
      </c>
      <c r="J69" s="5" t="s">
        <v>60</v>
      </c>
      <c r="K69" s="29"/>
      <c r="L69" s="6" t="s">
        <v>16</v>
      </c>
      <c r="M69" s="7">
        <v>3.6</v>
      </c>
      <c r="N69" s="8">
        <v>2</v>
      </c>
      <c r="O69" s="9" t="s">
        <v>23</v>
      </c>
      <c r="P69" s="8">
        <f t="shared" si="0"/>
        <v>142.75</v>
      </c>
      <c r="Q69" s="34">
        <f t="shared" si="1"/>
        <v>-2</v>
      </c>
      <c r="R69" s="10">
        <f t="shared" si="2"/>
        <v>19.271499999999985</v>
      </c>
      <c r="S69" s="11">
        <f t="shared" si="3"/>
        <v>162.02149999999997</v>
      </c>
      <c r="T69" s="12">
        <f t="shared" si="4"/>
        <v>0.56716417910447758</v>
      </c>
      <c r="U69" s="13">
        <f t="shared" si="5"/>
        <v>0.13500175131348494</v>
      </c>
      <c r="V69" s="14">
        <f>COUNTIF($L$2:L69,1)</f>
        <v>38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6.5" customHeight="1" x14ac:dyDescent="0.2">
      <c r="A70" s="3">
        <v>68</v>
      </c>
      <c r="B70" s="4">
        <v>43290</v>
      </c>
      <c r="C70" s="3" t="s">
        <v>161</v>
      </c>
      <c r="D70" s="3" t="s">
        <v>93</v>
      </c>
      <c r="E70" s="3">
        <v>1</v>
      </c>
      <c r="F70" s="3" t="s">
        <v>162</v>
      </c>
      <c r="G70" s="3" t="s">
        <v>29</v>
      </c>
      <c r="H70" s="3" t="s">
        <v>27</v>
      </c>
      <c r="I70" s="3" t="s">
        <v>163</v>
      </c>
      <c r="J70" s="15" t="s">
        <v>164</v>
      </c>
      <c r="K70" s="29"/>
      <c r="L70" s="6" t="s">
        <v>17</v>
      </c>
      <c r="M70" s="7">
        <v>3.5</v>
      </c>
      <c r="N70" s="8">
        <v>1</v>
      </c>
      <c r="O70" s="9" t="s">
        <v>15</v>
      </c>
      <c r="P70" s="8">
        <f t="shared" si="0"/>
        <v>143.75</v>
      </c>
      <c r="Q70" s="33">
        <f t="shared" si="1"/>
        <v>2.5</v>
      </c>
      <c r="R70" s="10">
        <f t="shared" si="2"/>
        <v>21.771499999999985</v>
      </c>
      <c r="S70" s="11">
        <f t="shared" si="3"/>
        <v>165.52149999999997</v>
      </c>
      <c r="T70" s="12">
        <f t="shared" si="4"/>
        <v>0.57352941176470584</v>
      </c>
      <c r="U70" s="13">
        <f t="shared" si="5"/>
        <v>0.15145391304347808</v>
      </c>
      <c r="V70" s="14">
        <f>COUNTIF($L$2:L70,1)</f>
        <v>39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5" customHeight="1" x14ac:dyDescent="0.2">
      <c r="A71" s="3">
        <v>69</v>
      </c>
      <c r="B71" s="4">
        <v>43291</v>
      </c>
      <c r="C71" s="3" t="s">
        <v>165</v>
      </c>
      <c r="D71" s="3" t="s">
        <v>38</v>
      </c>
      <c r="E71" s="3">
        <v>1</v>
      </c>
      <c r="F71" s="3" t="s">
        <v>166</v>
      </c>
      <c r="G71" s="3" t="s">
        <v>29</v>
      </c>
      <c r="H71" s="3" t="s">
        <v>26</v>
      </c>
      <c r="I71" s="3" t="s">
        <v>14</v>
      </c>
      <c r="J71" s="15" t="s">
        <v>167</v>
      </c>
      <c r="K71" s="29"/>
      <c r="L71" s="6" t="s">
        <v>17</v>
      </c>
      <c r="M71" s="7">
        <v>2.75</v>
      </c>
      <c r="N71" s="8">
        <v>1.5</v>
      </c>
      <c r="O71" s="9" t="s">
        <v>23</v>
      </c>
      <c r="P71" s="8">
        <f t="shared" ref="P71:P134" si="6">P70+N71</f>
        <v>145.25</v>
      </c>
      <c r="Q71" s="33">
        <f t="shared" ref="Q71:Q134" si="7">IF(AND(L71="1",O71="ja"),(N71*M71*0.95)-N71,IF(AND(L71="1",O71="nein"),N71*M71-N71,-N71))</f>
        <v>2.4187499999999997</v>
      </c>
      <c r="R71" s="10">
        <f t="shared" ref="R71:R134" si="8">R70+Q71</f>
        <v>24.190249999999985</v>
      </c>
      <c r="S71" s="11">
        <f t="shared" ref="S71:S134" si="9">P71+R71</f>
        <v>169.44024999999999</v>
      </c>
      <c r="T71" s="12">
        <f t="shared" ref="T71:T134" si="10">V71/W71</f>
        <v>0.57971014492753625</v>
      </c>
      <c r="U71" s="13">
        <f t="shared" ref="U71:U134" si="11">((S71-P71)/P71)*100%</f>
        <v>0.16654216867469873</v>
      </c>
      <c r="V71" s="14">
        <f>COUNTIF($L$2:L71,1)</f>
        <v>40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5.75" customHeight="1" x14ac:dyDescent="0.2">
      <c r="A72" s="3">
        <v>70</v>
      </c>
      <c r="B72" s="4">
        <v>43291</v>
      </c>
      <c r="C72" s="3" t="s">
        <v>165</v>
      </c>
      <c r="D72" s="3" t="s">
        <v>38</v>
      </c>
      <c r="E72" s="3">
        <v>1</v>
      </c>
      <c r="F72" s="3" t="s">
        <v>166</v>
      </c>
      <c r="G72" s="3" t="s">
        <v>25</v>
      </c>
      <c r="H72" s="3" t="s">
        <v>26</v>
      </c>
      <c r="I72" s="3" t="s">
        <v>14</v>
      </c>
      <c r="J72" s="15" t="s">
        <v>167</v>
      </c>
      <c r="K72" s="29"/>
      <c r="L72" s="6" t="s">
        <v>17</v>
      </c>
      <c r="M72" s="7">
        <v>2.75</v>
      </c>
      <c r="N72" s="8">
        <v>1.5</v>
      </c>
      <c r="O72" s="9" t="s">
        <v>23</v>
      </c>
      <c r="P72" s="8">
        <f t="shared" si="6"/>
        <v>146.75</v>
      </c>
      <c r="Q72" s="33">
        <f t="shared" si="7"/>
        <v>2.4187499999999997</v>
      </c>
      <c r="R72" s="10">
        <f t="shared" si="8"/>
        <v>26.608999999999984</v>
      </c>
      <c r="S72" s="11">
        <f t="shared" si="9"/>
        <v>173.35899999999998</v>
      </c>
      <c r="T72" s="12">
        <f t="shared" si="10"/>
        <v>0.58571428571428574</v>
      </c>
      <c r="U72" s="13">
        <f t="shared" si="11"/>
        <v>0.18132197614991469</v>
      </c>
      <c r="V72" s="14">
        <f>COUNTIF($L$2:L72,1)</f>
        <v>41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5" customHeight="1" x14ac:dyDescent="0.2">
      <c r="A73" s="3">
        <v>71</v>
      </c>
      <c r="B73" s="4">
        <v>43291</v>
      </c>
      <c r="C73" s="3" t="s">
        <v>168</v>
      </c>
      <c r="D73" s="3" t="s">
        <v>38</v>
      </c>
      <c r="E73" s="3">
        <v>1</v>
      </c>
      <c r="F73" s="3">
        <v>2</v>
      </c>
      <c r="G73" s="3" t="s">
        <v>25</v>
      </c>
      <c r="H73" s="3" t="s">
        <v>26</v>
      </c>
      <c r="I73" s="3" t="s">
        <v>14</v>
      </c>
      <c r="J73" s="5" t="s">
        <v>169</v>
      </c>
      <c r="K73" s="29"/>
      <c r="L73" s="6" t="s">
        <v>16</v>
      </c>
      <c r="M73" s="7">
        <v>2.25</v>
      </c>
      <c r="N73" s="8">
        <v>1.5</v>
      </c>
      <c r="O73" s="9" t="s">
        <v>23</v>
      </c>
      <c r="P73" s="8">
        <f t="shared" si="6"/>
        <v>148.25</v>
      </c>
      <c r="Q73" s="34">
        <f t="shared" si="7"/>
        <v>-1.5</v>
      </c>
      <c r="R73" s="10">
        <f t="shared" si="8"/>
        <v>25.108999999999984</v>
      </c>
      <c r="S73" s="11">
        <f t="shared" si="9"/>
        <v>173.35899999999998</v>
      </c>
      <c r="T73" s="12">
        <f t="shared" si="10"/>
        <v>0.57746478873239437</v>
      </c>
      <c r="U73" s="13">
        <f t="shared" si="11"/>
        <v>0.16936930860033714</v>
      </c>
      <c r="V73" s="14">
        <f>COUNTIF($L$2:L73,1)</f>
        <v>41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5" customHeight="1" x14ac:dyDescent="0.2">
      <c r="A74" s="3">
        <v>72</v>
      </c>
      <c r="B74" s="4">
        <v>43291</v>
      </c>
      <c r="C74" s="3" t="s">
        <v>170</v>
      </c>
      <c r="D74" s="3" t="s">
        <v>45</v>
      </c>
      <c r="E74" s="3">
        <v>1</v>
      </c>
      <c r="F74" s="3" t="s">
        <v>64</v>
      </c>
      <c r="G74" s="3" t="s">
        <v>28</v>
      </c>
      <c r="H74" s="3" t="s">
        <v>26</v>
      </c>
      <c r="I74" s="3" t="s">
        <v>14</v>
      </c>
      <c r="J74" s="5" t="s">
        <v>171</v>
      </c>
      <c r="K74" s="29"/>
      <c r="L74" s="6" t="s">
        <v>16</v>
      </c>
      <c r="M74" s="7">
        <v>2</v>
      </c>
      <c r="N74" s="8">
        <v>2</v>
      </c>
      <c r="O74" s="9" t="s">
        <v>23</v>
      </c>
      <c r="P74" s="8">
        <f t="shared" si="6"/>
        <v>150.25</v>
      </c>
      <c r="Q74" s="34">
        <f t="shared" si="7"/>
        <v>-2</v>
      </c>
      <c r="R74" s="10">
        <f t="shared" si="8"/>
        <v>23.108999999999984</v>
      </c>
      <c r="S74" s="11">
        <f t="shared" si="9"/>
        <v>173.35899999999998</v>
      </c>
      <c r="T74" s="12">
        <f t="shared" si="10"/>
        <v>0.56944444444444442</v>
      </c>
      <c r="U74" s="13">
        <f t="shared" si="11"/>
        <v>0.15380366056572367</v>
      </c>
      <c r="V74" s="14">
        <f>COUNTIF($L$2:L74,1)</f>
        <v>41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5" customHeight="1" x14ac:dyDescent="0.2">
      <c r="A75" s="3">
        <v>73</v>
      </c>
      <c r="B75" s="4">
        <v>43291</v>
      </c>
      <c r="C75" s="3" t="s">
        <v>165</v>
      </c>
      <c r="D75" s="3" t="s">
        <v>38</v>
      </c>
      <c r="E75" s="3">
        <v>1</v>
      </c>
      <c r="F75" s="3" t="s">
        <v>172</v>
      </c>
      <c r="G75" s="3" t="s">
        <v>25</v>
      </c>
      <c r="H75" s="3" t="s">
        <v>26</v>
      </c>
      <c r="I75" s="3" t="s">
        <v>163</v>
      </c>
      <c r="J75" s="5" t="s">
        <v>167</v>
      </c>
      <c r="K75" s="29"/>
      <c r="L75" s="6" t="s">
        <v>16</v>
      </c>
      <c r="M75" s="7">
        <v>1.95</v>
      </c>
      <c r="N75" s="8">
        <v>1.5</v>
      </c>
      <c r="O75" s="9" t="s">
        <v>23</v>
      </c>
      <c r="P75" s="8">
        <f t="shared" si="6"/>
        <v>151.75</v>
      </c>
      <c r="Q75" s="34">
        <f t="shared" si="7"/>
        <v>-1.5</v>
      </c>
      <c r="R75" s="10">
        <f t="shared" si="8"/>
        <v>21.608999999999984</v>
      </c>
      <c r="S75" s="11">
        <f t="shared" si="9"/>
        <v>173.35899999999998</v>
      </c>
      <c r="T75" s="12">
        <f t="shared" si="10"/>
        <v>0.56164383561643838</v>
      </c>
      <c r="U75" s="13">
        <f t="shared" si="11"/>
        <v>0.14239868204283349</v>
      </c>
      <c r="V75" s="14">
        <f>COUNTIF($L$2:L75,1)</f>
        <v>41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5.75" customHeight="1" x14ac:dyDescent="0.2">
      <c r="A76" s="3">
        <v>74</v>
      </c>
      <c r="B76" s="4">
        <v>43291</v>
      </c>
      <c r="C76" s="3" t="s">
        <v>170</v>
      </c>
      <c r="D76" s="3" t="s">
        <v>45</v>
      </c>
      <c r="E76" s="3">
        <v>1</v>
      </c>
      <c r="F76" s="3" t="s">
        <v>173</v>
      </c>
      <c r="G76" s="3" t="s">
        <v>29</v>
      </c>
      <c r="H76" s="3" t="s">
        <v>26</v>
      </c>
      <c r="I76" s="3" t="s">
        <v>163</v>
      </c>
      <c r="J76" s="5" t="s">
        <v>126</v>
      </c>
      <c r="K76" s="29"/>
      <c r="L76" s="6" t="s">
        <v>16</v>
      </c>
      <c r="M76" s="7">
        <v>2.87</v>
      </c>
      <c r="N76" s="8">
        <v>1</v>
      </c>
      <c r="O76" s="9" t="s">
        <v>23</v>
      </c>
      <c r="P76" s="8">
        <f t="shared" si="6"/>
        <v>152.75</v>
      </c>
      <c r="Q76" s="34">
        <f t="shared" si="7"/>
        <v>-1</v>
      </c>
      <c r="R76" s="10">
        <f t="shared" si="8"/>
        <v>20.608999999999984</v>
      </c>
      <c r="S76" s="11">
        <f t="shared" si="9"/>
        <v>173.35899999999998</v>
      </c>
      <c r="T76" s="12">
        <f t="shared" si="10"/>
        <v>0.55405405405405406</v>
      </c>
      <c r="U76" s="13">
        <f t="shared" si="11"/>
        <v>0.13491980360065453</v>
      </c>
      <c r="V76" s="14">
        <f>COUNTIF($L$2:L76,1)</f>
        <v>41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25.5" x14ac:dyDescent="0.2">
      <c r="A77" s="3">
        <v>75</v>
      </c>
      <c r="B77" s="4">
        <v>43292</v>
      </c>
      <c r="C77" s="3" t="s">
        <v>174</v>
      </c>
      <c r="D77" s="3" t="s">
        <v>38</v>
      </c>
      <c r="E77" s="3">
        <v>2</v>
      </c>
      <c r="F77" s="3" t="s">
        <v>175</v>
      </c>
      <c r="G77" s="3" t="s">
        <v>25</v>
      </c>
      <c r="H77" s="3" t="s">
        <v>26</v>
      </c>
      <c r="I77" s="3" t="s">
        <v>14</v>
      </c>
      <c r="J77" s="35" t="s">
        <v>176</v>
      </c>
      <c r="K77" s="29"/>
      <c r="L77" s="6" t="s">
        <v>16</v>
      </c>
      <c r="M77" s="7">
        <v>1.97</v>
      </c>
      <c r="N77" s="8">
        <v>3</v>
      </c>
      <c r="O77" s="9" t="s">
        <v>23</v>
      </c>
      <c r="P77" s="8">
        <f t="shared" si="6"/>
        <v>155.75</v>
      </c>
      <c r="Q77" s="34">
        <f t="shared" si="7"/>
        <v>-3</v>
      </c>
      <c r="R77" s="10">
        <f t="shared" si="8"/>
        <v>17.608999999999984</v>
      </c>
      <c r="S77" s="11">
        <f t="shared" si="9"/>
        <v>173.35899999999998</v>
      </c>
      <c r="T77" s="12">
        <f t="shared" si="10"/>
        <v>0.54666666666666663</v>
      </c>
      <c r="U77" s="13">
        <f t="shared" si="11"/>
        <v>0.11305939004815396</v>
      </c>
      <c r="V77" s="14">
        <f>COUNTIF($L$2:L77,1)</f>
        <v>41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4.25" customHeight="1" x14ac:dyDescent="0.2">
      <c r="A78" s="3">
        <v>76</v>
      </c>
      <c r="B78" s="4">
        <v>43292</v>
      </c>
      <c r="C78" s="3" t="s">
        <v>177</v>
      </c>
      <c r="D78" s="3" t="s">
        <v>38</v>
      </c>
      <c r="E78" s="3">
        <v>1</v>
      </c>
      <c r="F78" s="3" t="s">
        <v>178</v>
      </c>
      <c r="G78" s="3" t="s">
        <v>25</v>
      </c>
      <c r="H78" s="3" t="s">
        <v>26</v>
      </c>
      <c r="I78" s="3" t="s">
        <v>14</v>
      </c>
      <c r="J78" s="15" t="s">
        <v>179</v>
      </c>
      <c r="K78" s="29"/>
      <c r="L78" s="6" t="s">
        <v>17</v>
      </c>
      <c r="M78" s="7">
        <v>1.875</v>
      </c>
      <c r="N78" s="8">
        <v>2</v>
      </c>
      <c r="O78" s="9" t="s">
        <v>23</v>
      </c>
      <c r="P78" s="8">
        <f t="shared" si="6"/>
        <v>157.75</v>
      </c>
      <c r="Q78" s="33">
        <f t="shared" si="7"/>
        <v>1.5625</v>
      </c>
      <c r="R78" s="10">
        <f t="shared" si="8"/>
        <v>19.171499999999984</v>
      </c>
      <c r="S78" s="11">
        <f t="shared" si="9"/>
        <v>176.92149999999998</v>
      </c>
      <c r="T78" s="12">
        <f t="shared" si="10"/>
        <v>0.55263157894736847</v>
      </c>
      <c r="U78" s="13">
        <f t="shared" si="11"/>
        <v>0.12153090332805058</v>
      </c>
      <c r="V78" s="14">
        <f>COUNTIF($L$2:L78,1)</f>
        <v>42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5" customHeight="1" x14ac:dyDescent="0.2">
      <c r="A79" s="3">
        <v>77</v>
      </c>
      <c r="B79" s="4">
        <v>43292</v>
      </c>
      <c r="C79" s="3" t="s">
        <v>180</v>
      </c>
      <c r="D79" s="3" t="s">
        <v>38</v>
      </c>
      <c r="E79" s="3">
        <v>1</v>
      </c>
      <c r="F79" s="3" t="s">
        <v>181</v>
      </c>
      <c r="G79" s="3" t="s">
        <v>25</v>
      </c>
      <c r="H79" s="3" t="s">
        <v>26</v>
      </c>
      <c r="I79" s="3" t="s">
        <v>14</v>
      </c>
      <c r="J79" s="15" t="s">
        <v>167</v>
      </c>
      <c r="K79" s="29"/>
      <c r="L79" s="6" t="s">
        <v>17</v>
      </c>
      <c r="M79" s="7">
        <v>1.8</v>
      </c>
      <c r="N79" s="8">
        <v>2</v>
      </c>
      <c r="O79" s="9" t="s">
        <v>23</v>
      </c>
      <c r="P79" s="8">
        <f t="shared" si="6"/>
        <v>159.75</v>
      </c>
      <c r="Q79" s="33">
        <f t="shared" si="7"/>
        <v>1.42</v>
      </c>
      <c r="R79" s="10">
        <f t="shared" si="8"/>
        <v>20.591499999999982</v>
      </c>
      <c r="S79" s="11">
        <f t="shared" si="9"/>
        <v>180.3415</v>
      </c>
      <c r="T79" s="12">
        <f t="shared" si="10"/>
        <v>0.55844155844155841</v>
      </c>
      <c r="U79" s="13">
        <f t="shared" si="11"/>
        <v>0.12889827856025038</v>
      </c>
      <c r="V79" s="14">
        <f>COUNTIF($L$2:L79,1)</f>
        <v>43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38.25" x14ac:dyDescent="0.2">
      <c r="A80" s="3">
        <v>78</v>
      </c>
      <c r="B80" s="4">
        <v>43292</v>
      </c>
      <c r="C80" s="3" t="s">
        <v>182</v>
      </c>
      <c r="D80" s="3" t="s">
        <v>38</v>
      </c>
      <c r="E80" s="3">
        <v>3</v>
      </c>
      <c r="F80" s="3" t="s">
        <v>183</v>
      </c>
      <c r="G80" s="3" t="s">
        <v>25</v>
      </c>
      <c r="H80" s="3" t="s">
        <v>26</v>
      </c>
      <c r="I80" s="3" t="s">
        <v>14</v>
      </c>
      <c r="J80" s="15" t="s">
        <v>184</v>
      </c>
      <c r="K80" s="29"/>
      <c r="L80" s="6" t="s">
        <v>17</v>
      </c>
      <c r="M80" s="7">
        <v>5.1100000000000003</v>
      </c>
      <c r="N80" s="8">
        <v>1</v>
      </c>
      <c r="O80" s="9" t="s">
        <v>23</v>
      </c>
      <c r="P80" s="8">
        <f t="shared" si="6"/>
        <v>160.75</v>
      </c>
      <c r="Q80" s="33">
        <f t="shared" si="7"/>
        <v>3.8544999999999998</v>
      </c>
      <c r="R80" s="10">
        <f t="shared" si="8"/>
        <v>24.445999999999984</v>
      </c>
      <c r="S80" s="11">
        <f t="shared" si="9"/>
        <v>185.19599999999997</v>
      </c>
      <c r="T80" s="12">
        <f t="shared" si="10"/>
        <v>0.5641025641025641</v>
      </c>
      <c r="U80" s="13">
        <f t="shared" si="11"/>
        <v>0.1520746500777603</v>
      </c>
      <c r="V80" s="14">
        <f>COUNTIF($L$2:L80,1)</f>
        <v>44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5" customHeight="1" x14ac:dyDescent="0.2">
      <c r="A81" s="3">
        <v>79</v>
      </c>
      <c r="B81" s="4">
        <v>43292</v>
      </c>
      <c r="C81" s="3" t="s">
        <v>185</v>
      </c>
      <c r="D81" s="3" t="s">
        <v>45</v>
      </c>
      <c r="E81" s="3">
        <v>1</v>
      </c>
      <c r="F81" s="3" t="s">
        <v>64</v>
      </c>
      <c r="G81" s="3" t="s">
        <v>28</v>
      </c>
      <c r="H81" s="3" t="s">
        <v>26</v>
      </c>
      <c r="I81" s="3" t="s">
        <v>14</v>
      </c>
      <c r="J81" s="5" t="s">
        <v>15</v>
      </c>
      <c r="K81" s="29" t="s">
        <v>186</v>
      </c>
      <c r="L81" s="6" t="s">
        <v>16</v>
      </c>
      <c r="M81" s="7">
        <v>1.9</v>
      </c>
      <c r="N81" s="8">
        <v>2</v>
      </c>
      <c r="O81" s="9" t="s">
        <v>23</v>
      </c>
      <c r="P81" s="8">
        <f t="shared" si="6"/>
        <v>162.75</v>
      </c>
      <c r="Q81" s="34">
        <f t="shared" si="7"/>
        <v>-2</v>
      </c>
      <c r="R81" s="10">
        <f t="shared" si="8"/>
        <v>22.445999999999984</v>
      </c>
      <c r="S81" s="11">
        <f t="shared" si="9"/>
        <v>185.19599999999997</v>
      </c>
      <c r="T81" s="12">
        <f t="shared" si="10"/>
        <v>0.55696202531645567</v>
      </c>
      <c r="U81" s="13">
        <f t="shared" si="11"/>
        <v>0.13791705069124405</v>
      </c>
      <c r="V81" s="14">
        <f>COUNTIF($L$2:L81,1)</f>
        <v>44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5.75" customHeight="1" x14ac:dyDescent="0.2">
      <c r="A82" s="3">
        <v>80</v>
      </c>
      <c r="B82" s="4">
        <v>43292</v>
      </c>
      <c r="C82" s="3" t="s">
        <v>187</v>
      </c>
      <c r="D82" s="3" t="s">
        <v>38</v>
      </c>
      <c r="E82" s="3">
        <v>1</v>
      </c>
      <c r="F82" s="3" t="s">
        <v>37</v>
      </c>
      <c r="G82" s="3" t="s">
        <v>25</v>
      </c>
      <c r="H82" s="3" t="s">
        <v>26</v>
      </c>
      <c r="I82" s="3" t="s">
        <v>14</v>
      </c>
      <c r="J82" s="15" t="s">
        <v>188</v>
      </c>
      <c r="K82" s="29"/>
      <c r="L82" s="6" t="s">
        <v>17</v>
      </c>
      <c r="M82" s="7">
        <v>1.9</v>
      </c>
      <c r="N82" s="8">
        <v>5</v>
      </c>
      <c r="O82" s="9" t="s">
        <v>23</v>
      </c>
      <c r="P82" s="8">
        <f t="shared" si="6"/>
        <v>167.75</v>
      </c>
      <c r="Q82" s="33">
        <f t="shared" si="7"/>
        <v>4.0250000000000004</v>
      </c>
      <c r="R82" s="10">
        <f t="shared" si="8"/>
        <v>26.470999999999982</v>
      </c>
      <c r="S82" s="11">
        <f t="shared" si="9"/>
        <v>194.22099999999998</v>
      </c>
      <c r="T82" s="12">
        <f t="shared" si="10"/>
        <v>0.5625</v>
      </c>
      <c r="U82" s="13">
        <f t="shared" si="11"/>
        <v>0.15780029806259299</v>
      </c>
      <c r="V82" s="14">
        <f>COUNTIF($L$2:L82,1)</f>
        <v>45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5.75" customHeight="1" x14ac:dyDescent="0.2">
      <c r="A83" s="3">
        <v>81</v>
      </c>
      <c r="B83" s="4">
        <v>43292</v>
      </c>
      <c r="C83" s="3" t="s">
        <v>185</v>
      </c>
      <c r="D83" s="3" t="s">
        <v>45</v>
      </c>
      <c r="E83" s="3">
        <v>1</v>
      </c>
      <c r="F83" s="3" t="s">
        <v>189</v>
      </c>
      <c r="G83" s="3" t="s">
        <v>28</v>
      </c>
      <c r="H83" s="3" t="s">
        <v>107</v>
      </c>
      <c r="I83" s="3" t="s">
        <v>14</v>
      </c>
      <c r="J83" s="5" t="s">
        <v>15</v>
      </c>
      <c r="K83" s="29"/>
      <c r="L83" s="6" t="s">
        <v>16</v>
      </c>
      <c r="M83" s="7">
        <v>4</v>
      </c>
      <c r="N83" s="8">
        <v>1</v>
      </c>
      <c r="O83" s="9" t="s">
        <v>15</v>
      </c>
      <c r="P83" s="8">
        <f t="shared" si="6"/>
        <v>168.75</v>
      </c>
      <c r="Q83" s="34">
        <f t="shared" si="7"/>
        <v>-1</v>
      </c>
      <c r="R83" s="10">
        <f t="shared" si="8"/>
        <v>25.470999999999982</v>
      </c>
      <c r="S83" s="11">
        <f t="shared" si="9"/>
        <v>194.22099999999998</v>
      </c>
      <c r="T83" s="12">
        <f t="shared" si="10"/>
        <v>0.55555555555555558</v>
      </c>
      <c r="U83" s="13">
        <f t="shared" si="11"/>
        <v>0.15093925925925911</v>
      </c>
      <c r="V83" s="14">
        <f>COUNTIF($L$2:L83,1)</f>
        <v>45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25.5" x14ac:dyDescent="0.2">
      <c r="A84" s="3">
        <v>82</v>
      </c>
      <c r="B84" s="4">
        <v>43292</v>
      </c>
      <c r="C84" s="3" t="s">
        <v>190</v>
      </c>
      <c r="D84" s="3" t="s">
        <v>38</v>
      </c>
      <c r="E84" s="3">
        <v>2</v>
      </c>
      <c r="F84" s="3" t="s">
        <v>191</v>
      </c>
      <c r="G84" s="3" t="s">
        <v>29</v>
      </c>
      <c r="H84" s="3" t="s">
        <v>26</v>
      </c>
      <c r="I84" s="3" t="s">
        <v>14</v>
      </c>
      <c r="J84" s="15" t="s">
        <v>192</v>
      </c>
      <c r="K84" s="29"/>
      <c r="L84" s="6" t="s">
        <v>17</v>
      </c>
      <c r="M84" s="7">
        <v>2.1800000000000002</v>
      </c>
      <c r="N84" s="8">
        <v>1.5</v>
      </c>
      <c r="O84" s="9" t="s">
        <v>23</v>
      </c>
      <c r="P84" s="8">
        <f t="shared" si="6"/>
        <v>170.25</v>
      </c>
      <c r="Q84" s="33">
        <f t="shared" si="7"/>
        <v>1.6065000000000005</v>
      </c>
      <c r="R84" s="10">
        <f t="shared" si="8"/>
        <v>27.077499999999983</v>
      </c>
      <c r="S84" s="11">
        <f t="shared" si="9"/>
        <v>197.32749999999999</v>
      </c>
      <c r="T84" s="12">
        <f t="shared" si="10"/>
        <v>0.56097560975609762</v>
      </c>
      <c r="U84" s="13">
        <f t="shared" si="11"/>
        <v>0.15904552129221725</v>
      </c>
      <c r="V84" s="14">
        <f>COUNTIF($L$2:L84,1)</f>
        <v>46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5" customHeight="1" x14ac:dyDescent="0.2">
      <c r="A85" s="3">
        <v>83</v>
      </c>
      <c r="B85" s="4">
        <v>43292</v>
      </c>
      <c r="C85" s="3" t="s">
        <v>193</v>
      </c>
      <c r="D85" s="3" t="s">
        <v>38</v>
      </c>
      <c r="E85" s="3">
        <v>1</v>
      </c>
      <c r="F85" s="3" t="s">
        <v>194</v>
      </c>
      <c r="G85" s="3" t="s">
        <v>29</v>
      </c>
      <c r="H85" s="3" t="s">
        <v>26</v>
      </c>
      <c r="I85" s="3" t="s">
        <v>163</v>
      </c>
      <c r="J85" s="15" t="s">
        <v>195</v>
      </c>
      <c r="K85" s="29"/>
      <c r="L85" s="6" t="s">
        <v>17</v>
      </c>
      <c r="M85" s="7">
        <v>1.85</v>
      </c>
      <c r="N85" s="8">
        <v>1.5</v>
      </c>
      <c r="O85" s="9" t="s">
        <v>23</v>
      </c>
      <c r="P85" s="8">
        <f t="shared" si="6"/>
        <v>171.75</v>
      </c>
      <c r="Q85" s="33">
        <f t="shared" si="7"/>
        <v>1.1362500000000004</v>
      </c>
      <c r="R85" s="10">
        <f t="shared" si="8"/>
        <v>28.213749999999983</v>
      </c>
      <c r="S85" s="11">
        <f t="shared" si="9"/>
        <v>199.96374999999998</v>
      </c>
      <c r="T85" s="12">
        <f t="shared" si="10"/>
        <v>0.5662650602409639</v>
      </c>
      <c r="U85" s="13">
        <f t="shared" si="11"/>
        <v>0.16427219796215414</v>
      </c>
      <c r="V85" s="14">
        <f>COUNTIF($L$2:L85,1)</f>
        <v>47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6.5" customHeight="1" x14ac:dyDescent="0.2">
      <c r="A86" s="3">
        <v>84</v>
      </c>
      <c r="B86" s="4">
        <v>43292</v>
      </c>
      <c r="C86" s="3" t="s">
        <v>196</v>
      </c>
      <c r="D86" s="3" t="s">
        <v>38</v>
      </c>
      <c r="E86" s="3">
        <v>1</v>
      </c>
      <c r="F86" s="3" t="s">
        <v>197</v>
      </c>
      <c r="G86" s="3" t="s">
        <v>25</v>
      </c>
      <c r="H86" s="3" t="s">
        <v>26</v>
      </c>
      <c r="I86" s="3" t="s">
        <v>163</v>
      </c>
      <c r="J86" s="5" t="s">
        <v>42</v>
      </c>
      <c r="K86" s="29"/>
      <c r="L86" s="6" t="s">
        <v>16</v>
      </c>
      <c r="M86" s="7">
        <v>1.95</v>
      </c>
      <c r="N86" s="8">
        <v>2</v>
      </c>
      <c r="O86" s="9" t="s">
        <v>23</v>
      </c>
      <c r="P86" s="8">
        <f t="shared" si="6"/>
        <v>173.75</v>
      </c>
      <c r="Q86" s="34">
        <f t="shared" si="7"/>
        <v>-2</v>
      </c>
      <c r="R86" s="10">
        <f t="shared" si="8"/>
        <v>26.213749999999983</v>
      </c>
      <c r="S86" s="11">
        <f t="shared" si="9"/>
        <v>199.96374999999998</v>
      </c>
      <c r="T86" s="12">
        <f t="shared" si="10"/>
        <v>0.55952380952380953</v>
      </c>
      <c r="U86" s="13">
        <f t="shared" si="11"/>
        <v>0.15087050359712217</v>
      </c>
      <c r="V86" s="14">
        <f>COUNTIF($L$2:L86,1)</f>
        <v>47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5.75" customHeight="1" x14ac:dyDescent="0.2">
      <c r="A87" s="3">
        <v>85</v>
      </c>
      <c r="B87" s="4">
        <v>43292</v>
      </c>
      <c r="C87" s="3" t="s">
        <v>193</v>
      </c>
      <c r="D87" s="3" t="s">
        <v>38</v>
      </c>
      <c r="E87" s="3">
        <v>1</v>
      </c>
      <c r="F87" s="3" t="s">
        <v>198</v>
      </c>
      <c r="G87" s="3" t="s">
        <v>25</v>
      </c>
      <c r="H87" s="3" t="s">
        <v>26</v>
      </c>
      <c r="I87" s="3" t="s">
        <v>163</v>
      </c>
      <c r="J87" s="5" t="s">
        <v>56</v>
      </c>
      <c r="K87" s="29"/>
      <c r="L87" s="6" t="s">
        <v>16</v>
      </c>
      <c r="M87" s="7">
        <v>1.95</v>
      </c>
      <c r="N87" s="8">
        <v>1.5</v>
      </c>
      <c r="O87" s="9" t="s">
        <v>23</v>
      </c>
      <c r="P87" s="8">
        <f t="shared" si="6"/>
        <v>175.25</v>
      </c>
      <c r="Q87" s="34">
        <f t="shared" si="7"/>
        <v>-1.5</v>
      </c>
      <c r="R87" s="10">
        <f t="shared" si="8"/>
        <v>24.713749999999983</v>
      </c>
      <c r="S87" s="11">
        <f t="shared" si="9"/>
        <v>199.96374999999998</v>
      </c>
      <c r="T87" s="12">
        <f t="shared" si="10"/>
        <v>0.55294117647058827</v>
      </c>
      <c r="U87" s="13">
        <f t="shared" si="11"/>
        <v>0.1410199714693294</v>
      </c>
      <c r="V87" s="14">
        <f>COUNTIF($L$2:L87,1)</f>
        <v>47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7.25" customHeight="1" x14ac:dyDescent="0.2">
      <c r="A88" s="3">
        <v>86</v>
      </c>
      <c r="B88" s="4">
        <v>43292</v>
      </c>
      <c r="C88" s="3" t="s">
        <v>187</v>
      </c>
      <c r="D88" s="3" t="s">
        <v>38</v>
      </c>
      <c r="E88" s="3">
        <v>1</v>
      </c>
      <c r="F88" s="3" t="s">
        <v>49</v>
      </c>
      <c r="G88" s="3" t="s">
        <v>25</v>
      </c>
      <c r="H88" s="3" t="s">
        <v>26</v>
      </c>
      <c r="I88" s="3" t="s">
        <v>163</v>
      </c>
      <c r="J88" s="15" t="s">
        <v>188</v>
      </c>
      <c r="K88" s="29"/>
      <c r="L88" s="6" t="s">
        <v>17</v>
      </c>
      <c r="M88" s="7">
        <v>1.95</v>
      </c>
      <c r="N88" s="8">
        <v>2</v>
      </c>
      <c r="O88" s="9" t="s">
        <v>23</v>
      </c>
      <c r="P88" s="8">
        <f t="shared" si="6"/>
        <v>177.25</v>
      </c>
      <c r="Q88" s="33">
        <f t="shared" si="7"/>
        <v>1.7049999999999996</v>
      </c>
      <c r="R88" s="10">
        <f t="shared" si="8"/>
        <v>26.418749999999982</v>
      </c>
      <c r="S88" s="11">
        <f t="shared" si="9"/>
        <v>203.66874999999999</v>
      </c>
      <c r="T88" s="12">
        <f t="shared" si="10"/>
        <v>0.55813953488372092</v>
      </c>
      <c r="U88" s="13">
        <f t="shared" si="11"/>
        <v>0.14904795486600839</v>
      </c>
      <c r="V88" s="14">
        <f>COUNTIF($L$2:L88,1)</f>
        <v>48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7.25" customHeight="1" x14ac:dyDescent="0.2">
      <c r="A89" s="3">
        <v>87</v>
      </c>
      <c r="B89" s="4">
        <v>43293</v>
      </c>
      <c r="C89" s="3" t="s">
        <v>199</v>
      </c>
      <c r="D89" s="3" t="s">
        <v>38</v>
      </c>
      <c r="E89" s="3">
        <v>1</v>
      </c>
      <c r="F89" s="3">
        <v>2</v>
      </c>
      <c r="G89" s="3" t="s">
        <v>25</v>
      </c>
      <c r="H89" s="3" t="s">
        <v>26</v>
      </c>
      <c r="I89" s="3" t="s">
        <v>14</v>
      </c>
      <c r="J89" s="5" t="s">
        <v>31</v>
      </c>
      <c r="K89" s="29"/>
      <c r="L89" s="6" t="s">
        <v>16</v>
      </c>
      <c r="M89" s="7">
        <v>1.8</v>
      </c>
      <c r="N89" s="8">
        <v>4</v>
      </c>
      <c r="O89" s="9" t="s">
        <v>23</v>
      </c>
      <c r="P89" s="8">
        <f t="shared" si="6"/>
        <v>181.25</v>
      </c>
      <c r="Q89" s="34">
        <f t="shared" si="7"/>
        <v>-4</v>
      </c>
      <c r="R89" s="10">
        <f t="shared" si="8"/>
        <v>22.418749999999982</v>
      </c>
      <c r="S89" s="11">
        <f t="shared" si="9"/>
        <v>203.66874999999999</v>
      </c>
      <c r="T89" s="12">
        <f t="shared" si="10"/>
        <v>0.55172413793103448</v>
      </c>
      <c r="U89" s="13">
        <f t="shared" si="11"/>
        <v>0.12368965517241373</v>
      </c>
      <c r="V89" s="14">
        <f>COUNTIF($L$2:L89,1)</f>
        <v>48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5.75" customHeight="1" x14ac:dyDescent="0.2">
      <c r="A90" s="3">
        <v>88</v>
      </c>
      <c r="B90" s="4">
        <v>43293</v>
      </c>
      <c r="C90" s="3" t="s">
        <v>200</v>
      </c>
      <c r="D90" s="3" t="s">
        <v>38</v>
      </c>
      <c r="E90" s="3">
        <v>1</v>
      </c>
      <c r="F90" s="3" t="s">
        <v>201</v>
      </c>
      <c r="G90" s="3" t="s">
        <v>25</v>
      </c>
      <c r="H90" s="3" t="s">
        <v>26</v>
      </c>
      <c r="I90" s="3" t="s">
        <v>14</v>
      </c>
      <c r="J90" s="15" t="s">
        <v>202</v>
      </c>
      <c r="K90" s="29"/>
      <c r="L90" s="6" t="s">
        <v>17</v>
      </c>
      <c r="M90" s="7">
        <v>1.825</v>
      </c>
      <c r="N90" s="8">
        <v>2</v>
      </c>
      <c r="O90" s="9" t="s">
        <v>23</v>
      </c>
      <c r="P90" s="8">
        <f t="shared" si="6"/>
        <v>183.25</v>
      </c>
      <c r="Q90" s="33">
        <f t="shared" si="7"/>
        <v>1.4674999999999998</v>
      </c>
      <c r="R90" s="10">
        <f t="shared" si="8"/>
        <v>23.886249999999983</v>
      </c>
      <c r="S90" s="11">
        <f t="shared" si="9"/>
        <v>207.13624999999999</v>
      </c>
      <c r="T90" s="12">
        <f t="shared" si="10"/>
        <v>0.55681818181818177</v>
      </c>
      <c r="U90" s="13">
        <f t="shared" si="11"/>
        <v>0.13034788540245559</v>
      </c>
      <c r="V90" s="14">
        <f>COUNTIF($L$2:L90,1)</f>
        <v>49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5.75" customHeight="1" x14ac:dyDescent="0.2">
      <c r="A91" s="3">
        <v>89</v>
      </c>
      <c r="B91" s="4">
        <v>43293</v>
      </c>
      <c r="C91" s="3" t="s">
        <v>203</v>
      </c>
      <c r="D91" s="3" t="s">
        <v>38</v>
      </c>
      <c r="E91" s="3">
        <v>1</v>
      </c>
      <c r="F91" s="3" t="s">
        <v>204</v>
      </c>
      <c r="G91" s="3" t="s">
        <v>25</v>
      </c>
      <c r="H91" s="3" t="s">
        <v>26</v>
      </c>
      <c r="I91" s="3" t="s">
        <v>14</v>
      </c>
      <c r="J91" s="15" t="s">
        <v>205</v>
      </c>
      <c r="K91" s="29"/>
      <c r="L91" s="6" t="s">
        <v>17</v>
      </c>
      <c r="M91" s="7">
        <v>1.9</v>
      </c>
      <c r="N91" s="8">
        <v>8</v>
      </c>
      <c r="O91" s="9" t="s">
        <v>23</v>
      </c>
      <c r="P91" s="8">
        <f t="shared" si="6"/>
        <v>191.25</v>
      </c>
      <c r="Q91" s="33">
        <f t="shared" si="7"/>
        <v>6.4399999999999995</v>
      </c>
      <c r="R91" s="10">
        <f t="shared" si="8"/>
        <v>30.32624999999998</v>
      </c>
      <c r="S91" s="11">
        <f t="shared" si="9"/>
        <v>221.57624999999999</v>
      </c>
      <c r="T91" s="12">
        <f t="shared" si="10"/>
        <v>0.5617977528089888</v>
      </c>
      <c r="U91" s="13">
        <f t="shared" si="11"/>
        <v>0.15856862745098033</v>
      </c>
      <c r="V91" s="14">
        <f>COUNTIF($L$2:L91,1)</f>
        <v>50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5" customHeight="1" x14ac:dyDescent="0.2">
      <c r="A92" s="3">
        <v>90</v>
      </c>
      <c r="B92" s="4">
        <v>43293</v>
      </c>
      <c r="C92" s="3" t="s">
        <v>206</v>
      </c>
      <c r="D92" s="3" t="s">
        <v>38</v>
      </c>
      <c r="E92" s="3">
        <v>1</v>
      </c>
      <c r="F92" s="3" t="s">
        <v>207</v>
      </c>
      <c r="G92" s="3" t="s">
        <v>25</v>
      </c>
      <c r="H92" s="3" t="s">
        <v>26</v>
      </c>
      <c r="I92" s="3" t="s">
        <v>14</v>
      </c>
      <c r="J92" s="15" t="s">
        <v>208</v>
      </c>
      <c r="K92" s="29"/>
      <c r="L92" s="6" t="s">
        <v>17</v>
      </c>
      <c r="M92" s="7">
        <v>1.8</v>
      </c>
      <c r="N92" s="8">
        <v>3</v>
      </c>
      <c r="O92" s="9" t="s">
        <v>23</v>
      </c>
      <c r="P92" s="8">
        <f t="shared" si="6"/>
        <v>194.25</v>
      </c>
      <c r="Q92" s="33">
        <f t="shared" si="7"/>
        <v>2.13</v>
      </c>
      <c r="R92" s="10">
        <f t="shared" si="8"/>
        <v>32.456249999999983</v>
      </c>
      <c r="S92" s="11">
        <f t="shared" si="9"/>
        <v>226.70624999999998</v>
      </c>
      <c r="T92" s="12">
        <f t="shared" si="10"/>
        <v>0.56666666666666665</v>
      </c>
      <c r="U92" s="13">
        <f t="shared" si="11"/>
        <v>0.16708494208494198</v>
      </c>
      <c r="V92" s="14">
        <f>COUNTIF($L$2:L92,1)</f>
        <v>51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51" x14ac:dyDescent="0.2">
      <c r="A93" s="3">
        <v>91</v>
      </c>
      <c r="B93" s="4">
        <v>43293</v>
      </c>
      <c r="C93" s="3" t="s">
        <v>209</v>
      </c>
      <c r="D93" s="3" t="s">
        <v>38</v>
      </c>
      <c r="E93" s="3">
        <v>4</v>
      </c>
      <c r="F93" s="3" t="s">
        <v>210</v>
      </c>
      <c r="G93" s="3" t="s">
        <v>25</v>
      </c>
      <c r="H93" s="3" t="s">
        <v>26</v>
      </c>
      <c r="I93" s="3" t="s">
        <v>14</v>
      </c>
      <c r="J93" s="35" t="s">
        <v>211</v>
      </c>
      <c r="K93" s="29" t="s">
        <v>212</v>
      </c>
      <c r="L93" s="6" t="s">
        <v>16</v>
      </c>
      <c r="M93" s="7">
        <v>8.6300000000000008</v>
      </c>
      <c r="N93" s="8">
        <v>1</v>
      </c>
      <c r="O93" s="9" t="s">
        <v>23</v>
      </c>
      <c r="P93" s="8">
        <f t="shared" si="6"/>
        <v>195.25</v>
      </c>
      <c r="Q93" s="34">
        <f t="shared" si="7"/>
        <v>-1</v>
      </c>
      <c r="R93" s="10">
        <f t="shared" si="8"/>
        <v>31.456249999999983</v>
      </c>
      <c r="S93" s="11">
        <f t="shared" si="9"/>
        <v>226.70624999999998</v>
      </c>
      <c r="T93" s="12">
        <f t="shared" si="10"/>
        <v>0.56043956043956045</v>
      </c>
      <c r="U93" s="13">
        <f t="shared" si="11"/>
        <v>0.16110755441741348</v>
      </c>
      <c r="V93" s="14">
        <f>COUNTIF($L$2:L93,1)</f>
        <v>51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5" customHeight="1" x14ac:dyDescent="0.2">
      <c r="A94" s="3">
        <v>92</v>
      </c>
      <c r="B94" s="4">
        <v>43293</v>
      </c>
      <c r="C94" s="3" t="s">
        <v>199</v>
      </c>
      <c r="D94" s="3" t="s">
        <v>38</v>
      </c>
      <c r="E94" s="3">
        <v>1</v>
      </c>
      <c r="F94" s="3" t="s">
        <v>213</v>
      </c>
      <c r="G94" s="3" t="s">
        <v>25</v>
      </c>
      <c r="H94" s="3" t="s">
        <v>46</v>
      </c>
      <c r="I94" s="3" t="s">
        <v>14</v>
      </c>
      <c r="J94" s="5" t="s">
        <v>31</v>
      </c>
      <c r="K94" s="29"/>
      <c r="L94" s="6" t="s">
        <v>16</v>
      </c>
      <c r="M94" s="7">
        <v>5</v>
      </c>
      <c r="N94" s="8">
        <v>2</v>
      </c>
      <c r="O94" s="9" t="s">
        <v>23</v>
      </c>
      <c r="P94" s="8">
        <f t="shared" si="6"/>
        <v>197.25</v>
      </c>
      <c r="Q94" s="34">
        <f t="shared" si="7"/>
        <v>-2</v>
      </c>
      <c r="R94" s="10">
        <f t="shared" si="8"/>
        <v>29.456249999999983</v>
      </c>
      <c r="S94" s="11">
        <f t="shared" si="9"/>
        <v>226.70624999999998</v>
      </c>
      <c r="T94" s="12">
        <f t="shared" si="10"/>
        <v>0.55434782608695654</v>
      </c>
      <c r="U94" s="13">
        <f t="shared" si="11"/>
        <v>0.14933460076045618</v>
      </c>
      <c r="V94" s="14">
        <f>COUNTIF($L$2:L94,1)</f>
        <v>51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6.5" customHeight="1" x14ac:dyDescent="0.2">
      <c r="A95" s="3">
        <v>93</v>
      </c>
      <c r="B95" s="4">
        <v>43293</v>
      </c>
      <c r="C95" s="3" t="s">
        <v>214</v>
      </c>
      <c r="D95" s="3" t="s">
        <v>38</v>
      </c>
      <c r="E95" s="3">
        <v>1</v>
      </c>
      <c r="F95" s="3" t="s">
        <v>194</v>
      </c>
      <c r="G95" s="3" t="s">
        <v>25</v>
      </c>
      <c r="H95" s="3" t="s">
        <v>26</v>
      </c>
      <c r="I95" s="3" t="s">
        <v>163</v>
      </c>
      <c r="J95" s="15" t="s">
        <v>44</v>
      </c>
      <c r="K95" s="29"/>
      <c r="L95" s="6" t="s">
        <v>17</v>
      </c>
      <c r="M95" s="7">
        <v>2</v>
      </c>
      <c r="N95" s="8">
        <v>1.5</v>
      </c>
      <c r="O95" s="9" t="s">
        <v>23</v>
      </c>
      <c r="P95" s="8">
        <f t="shared" si="6"/>
        <v>198.75</v>
      </c>
      <c r="Q95" s="33">
        <f t="shared" si="7"/>
        <v>1.3499999999999996</v>
      </c>
      <c r="R95" s="10">
        <f t="shared" si="8"/>
        <v>30.806249999999984</v>
      </c>
      <c r="S95" s="11">
        <f t="shared" si="9"/>
        <v>229.55624999999998</v>
      </c>
      <c r="T95" s="12">
        <f t="shared" si="10"/>
        <v>0.55913978494623651</v>
      </c>
      <c r="U95" s="13">
        <f t="shared" si="11"/>
        <v>0.15499999999999989</v>
      </c>
      <c r="V95" s="14">
        <f>COUNTIF($L$2:L95,1)</f>
        <v>52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16.5" customHeight="1" x14ac:dyDescent="0.2">
      <c r="A96" s="3">
        <v>94</v>
      </c>
      <c r="B96" s="4">
        <v>43294</v>
      </c>
      <c r="C96" s="3" t="s">
        <v>215</v>
      </c>
      <c r="D96" s="3" t="s">
        <v>38</v>
      </c>
      <c r="E96" s="3">
        <v>1</v>
      </c>
      <c r="F96" s="3">
        <v>1</v>
      </c>
      <c r="G96" s="3" t="s">
        <v>28</v>
      </c>
      <c r="H96" s="3" t="s">
        <v>26</v>
      </c>
      <c r="I96" s="3" t="s">
        <v>14</v>
      </c>
      <c r="J96" s="5" t="s">
        <v>31</v>
      </c>
      <c r="K96" s="29" t="s">
        <v>216</v>
      </c>
      <c r="L96" s="6" t="s">
        <v>16</v>
      </c>
      <c r="M96" s="7">
        <v>1.9</v>
      </c>
      <c r="N96" s="8">
        <v>3</v>
      </c>
      <c r="O96" s="9" t="s">
        <v>23</v>
      </c>
      <c r="P96" s="8">
        <f t="shared" si="6"/>
        <v>201.75</v>
      </c>
      <c r="Q96" s="34">
        <f t="shared" si="7"/>
        <v>-3</v>
      </c>
      <c r="R96" s="10">
        <f t="shared" si="8"/>
        <v>27.806249999999984</v>
      </c>
      <c r="S96" s="11">
        <f t="shared" si="9"/>
        <v>229.55624999999998</v>
      </c>
      <c r="T96" s="12">
        <f t="shared" si="10"/>
        <v>0.55319148936170215</v>
      </c>
      <c r="U96" s="13">
        <f t="shared" si="11"/>
        <v>0.13782527881040882</v>
      </c>
      <c r="V96" s="14">
        <f>COUNTIF($L$2:L96,1)</f>
        <v>52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15" customHeight="1" x14ac:dyDescent="0.2">
      <c r="A97" s="3">
        <v>95</v>
      </c>
      <c r="B97" s="4">
        <v>43294</v>
      </c>
      <c r="C97" s="3" t="s">
        <v>217</v>
      </c>
      <c r="D97" s="3" t="s">
        <v>38</v>
      </c>
      <c r="E97" s="3">
        <v>1</v>
      </c>
      <c r="F97" s="3" t="s">
        <v>218</v>
      </c>
      <c r="G97" s="3" t="s">
        <v>25</v>
      </c>
      <c r="H97" s="3" t="s">
        <v>26</v>
      </c>
      <c r="I97" s="3" t="s">
        <v>14</v>
      </c>
      <c r="J97" s="15" t="s">
        <v>56</v>
      </c>
      <c r="K97" s="29"/>
      <c r="L97" s="6" t="s">
        <v>17</v>
      </c>
      <c r="M97" s="7">
        <v>1.9</v>
      </c>
      <c r="N97" s="8">
        <v>5</v>
      </c>
      <c r="O97" s="9" t="s">
        <v>23</v>
      </c>
      <c r="P97" s="8">
        <f t="shared" si="6"/>
        <v>206.75</v>
      </c>
      <c r="Q97" s="33">
        <f t="shared" si="7"/>
        <v>4.0250000000000004</v>
      </c>
      <c r="R97" s="10">
        <f t="shared" si="8"/>
        <v>31.831249999999983</v>
      </c>
      <c r="S97" s="11">
        <f t="shared" si="9"/>
        <v>238.58124999999998</v>
      </c>
      <c r="T97" s="12">
        <f t="shared" si="10"/>
        <v>0.55789473684210522</v>
      </c>
      <c r="U97" s="13">
        <f t="shared" si="11"/>
        <v>0.15396009673518735</v>
      </c>
      <c r="V97" s="14">
        <f>COUNTIF($L$2:L97,1)</f>
        <v>53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15.75" customHeight="1" x14ac:dyDescent="0.2">
      <c r="A98" s="3">
        <v>96</v>
      </c>
      <c r="B98" s="4">
        <v>43294</v>
      </c>
      <c r="C98" s="3" t="s">
        <v>219</v>
      </c>
      <c r="D98" s="3" t="s">
        <v>38</v>
      </c>
      <c r="E98" s="3">
        <v>1</v>
      </c>
      <c r="F98" s="3" t="s">
        <v>134</v>
      </c>
      <c r="G98" s="3" t="s">
        <v>28</v>
      </c>
      <c r="H98" s="3" t="s">
        <v>26</v>
      </c>
      <c r="I98" s="3" t="s">
        <v>14</v>
      </c>
      <c r="J98" s="5" t="s">
        <v>40</v>
      </c>
      <c r="K98" s="29"/>
      <c r="L98" s="6" t="s">
        <v>16</v>
      </c>
      <c r="M98" s="7">
        <v>1.9</v>
      </c>
      <c r="N98" s="8">
        <v>2</v>
      </c>
      <c r="O98" s="9" t="s">
        <v>23</v>
      </c>
      <c r="P98" s="8">
        <f t="shared" si="6"/>
        <v>208.75</v>
      </c>
      <c r="Q98" s="34">
        <f t="shared" si="7"/>
        <v>-2</v>
      </c>
      <c r="R98" s="10">
        <f t="shared" si="8"/>
        <v>29.831249999999983</v>
      </c>
      <c r="S98" s="11">
        <f t="shared" si="9"/>
        <v>238.58124999999998</v>
      </c>
      <c r="T98" s="12">
        <f t="shared" si="10"/>
        <v>0.55208333333333337</v>
      </c>
      <c r="U98" s="13">
        <f t="shared" si="11"/>
        <v>0.14290419161676637</v>
      </c>
      <c r="V98" s="14">
        <f>COUNTIF($L$2:L98,1)</f>
        <v>53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25.5" x14ac:dyDescent="0.2">
      <c r="A99" s="3">
        <v>97</v>
      </c>
      <c r="B99" s="4">
        <v>43294</v>
      </c>
      <c r="C99" s="3" t="s">
        <v>220</v>
      </c>
      <c r="D99" s="3" t="s">
        <v>38</v>
      </c>
      <c r="E99" s="3">
        <v>2</v>
      </c>
      <c r="F99" s="3" t="s">
        <v>221</v>
      </c>
      <c r="G99" s="3" t="s">
        <v>25</v>
      </c>
      <c r="H99" s="3" t="s">
        <v>26</v>
      </c>
      <c r="I99" s="3" t="s">
        <v>14</v>
      </c>
      <c r="J99" s="15" t="s">
        <v>222</v>
      </c>
      <c r="K99" s="29"/>
      <c r="L99" s="6" t="s">
        <v>17</v>
      </c>
      <c r="M99" s="7">
        <v>3.01</v>
      </c>
      <c r="N99" s="8">
        <v>1.5</v>
      </c>
      <c r="O99" s="9" t="s">
        <v>23</v>
      </c>
      <c r="P99" s="8">
        <f t="shared" si="6"/>
        <v>210.25</v>
      </c>
      <c r="Q99" s="33">
        <f t="shared" si="7"/>
        <v>2.7892499999999991</v>
      </c>
      <c r="R99" s="10">
        <f t="shared" si="8"/>
        <v>32.620499999999979</v>
      </c>
      <c r="S99" s="11">
        <f t="shared" si="9"/>
        <v>242.87049999999999</v>
      </c>
      <c r="T99" s="12">
        <f t="shared" si="10"/>
        <v>0.55670103092783507</v>
      </c>
      <c r="U99" s="13">
        <f t="shared" si="11"/>
        <v>0.15515101070154574</v>
      </c>
      <c r="V99" s="14">
        <f>COUNTIF($L$2:L99,1)</f>
        <v>54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16.5" customHeight="1" x14ac:dyDescent="0.2">
      <c r="A100" s="3">
        <v>98</v>
      </c>
      <c r="B100" s="4">
        <v>43294</v>
      </c>
      <c r="C100" s="3" t="s">
        <v>223</v>
      </c>
      <c r="D100" s="3" t="s">
        <v>38</v>
      </c>
      <c r="E100" s="3">
        <v>1</v>
      </c>
      <c r="F100" s="3" t="s">
        <v>224</v>
      </c>
      <c r="G100" s="3" t="s">
        <v>25</v>
      </c>
      <c r="H100" s="3" t="s">
        <v>26</v>
      </c>
      <c r="I100" s="3" t="s">
        <v>14</v>
      </c>
      <c r="J100" s="5" t="s">
        <v>169</v>
      </c>
      <c r="K100" s="29"/>
      <c r="L100" s="6" t="s">
        <v>16</v>
      </c>
      <c r="M100" s="7">
        <v>1.9</v>
      </c>
      <c r="N100" s="8">
        <v>3</v>
      </c>
      <c r="O100" s="9" t="s">
        <v>23</v>
      </c>
      <c r="P100" s="8">
        <f t="shared" si="6"/>
        <v>213.25</v>
      </c>
      <c r="Q100" s="34">
        <f t="shared" si="7"/>
        <v>-3</v>
      </c>
      <c r="R100" s="10">
        <f t="shared" si="8"/>
        <v>29.620499999999979</v>
      </c>
      <c r="S100" s="11">
        <f t="shared" si="9"/>
        <v>242.87049999999999</v>
      </c>
      <c r="T100" s="12">
        <f t="shared" si="10"/>
        <v>0.55102040816326525</v>
      </c>
      <c r="U100" s="13">
        <f t="shared" si="11"/>
        <v>0.13890035169988274</v>
      </c>
      <c r="V100" s="14">
        <f>COUNTIF($L$2:L100,1)</f>
        <v>54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15.75" customHeight="1" x14ac:dyDescent="0.2">
      <c r="A101" s="3">
        <v>99</v>
      </c>
      <c r="B101" s="4">
        <v>43294</v>
      </c>
      <c r="C101" s="3" t="s">
        <v>223</v>
      </c>
      <c r="D101" s="3" t="s">
        <v>38</v>
      </c>
      <c r="E101" s="3">
        <v>1</v>
      </c>
      <c r="F101" s="3" t="s">
        <v>52</v>
      </c>
      <c r="G101" s="3" t="s">
        <v>25</v>
      </c>
      <c r="H101" s="3" t="s">
        <v>46</v>
      </c>
      <c r="I101" s="3" t="s">
        <v>14</v>
      </c>
      <c r="J101" s="5" t="s">
        <v>169</v>
      </c>
      <c r="K101" s="29"/>
      <c r="L101" s="6" t="s">
        <v>16</v>
      </c>
      <c r="M101" s="7">
        <v>6</v>
      </c>
      <c r="N101" s="8">
        <v>1</v>
      </c>
      <c r="O101" s="9" t="s">
        <v>23</v>
      </c>
      <c r="P101" s="8">
        <f t="shared" si="6"/>
        <v>214.25</v>
      </c>
      <c r="Q101" s="34">
        <f t="shared" si="7"/>
        <v>-1</v>
      </c>
      <c r="R101" s="10">
        <f t="shared" si="8"/>
        <v>28.620499999999979</v>
      </c>
      <c r="S101" s="11">
        <f t="shared" si="9"/>
        <v>242.87049999999999</v>
      </c>
      <c r="T101" s="12">
        <f t="shared" si="10"/>
        <v>0.54545454545454541</v>
      </c>
      <c r="U101" s="13">
        <f t="shared" si="11"/>
        <v>0.13358459743290546</v>
      </c>
      <c r="V101" s="14">
        <f>COUNTIF($L$2:L101,1)</f>
        <v>54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13.5" customHeight="1" x14ac:dyDescent="0.2">
      <c r="A102" s="3">
        <v>100</v>
      </c>
      <c r="B102" s="4">
        <v>43294</v>
      </c>
      <c r="C102" s="3" t="s">
        <v>225</v>
      </c>
      <c r="D102" s="3" t="s">
        <v>38</v>
      </c>
      <c r="E102" s="3">
        <v>1</v>
      </c>
      <c r="F102" s="3" t="s">
        <v>226</v>
      </c>
      <c r="G102" s="3" t="s">
        <v>25</v>
      </c>
      <c r="H102" s="3" t="s">
        <v>26</v>
      </c>
      <c r="I102" s="3" t="s">
        <v>14</v>
      </c>
      <c r="J102" s="15" t="s">
        <v>60</v>
      </c>
      <c r="K102" s="29"/>
      <c r="L102" s="6" t="s">
        <v>17</v>
      </c>
      <c r="M102" s="7">
        <v>1.85</v>
      </c>
      <c r="N102" s="8">
        <v>3</v>
      </c>
      <c r="O102" s="9" t="s">
        <v>23</v>
      </c>
      <c r="P102" s="8">
        <f t="shared" si="6"/>
        <v>217.25</v>
      </c>
      <c r="Q102" s="33">
        <f t="shared" si="7"/>
        <v>2.2725000000000009</v>
      </c>
      <c r="R102" s="10">
        <f t="shared" si="8"/>
        <v>30.892999999999979</v>
      </c>
      <c r="S102" s="11">
        <f t="shared" si="9"/>
        <v>248.14299999999997</v>
      </c>
      <c r="T102" s="12">
        <f t="shared" si="10"/>
        <v>0.55000000000000004</v>
      </c>
      <c r="U102" s="13">
        <f t="shared" si="11"/>
        <v>0.14220023014959712</v>
      </c>
      <c r="V102" s="14">
        <f>COUNTIF($L$2:L102,1)</f>
        <v>55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15.75" customHeight="1" x14ac:dyDescent="0.2">
      <c r="A103" s="3">
        <v>101</v>
      </c>
      <c r="B103" s="4">
        <v>43294</v>
      </c>
      <c r="C103" s="3" t="s">
        <v>225</v>
      </c>
      <c r="D103" s="3" t="s">
        <v>38</v>
      </c>
      <c r="E103" s="3">
        <v>1</v>
      </c>
      <c r="F103" s="3" t="s">
        <v>53</v>
      </c>
      <c r="G103" s="3" t="s">
        <v>25</v>
      </c>
      <c r="H103" s="3" t="s">
        <v>46</v>
      </c>
      <c r="I103" s="3" t="s">
        <v>14</v>
      </c>
      <c r="J103" s="5" t="s">
        <v>60</v>
      </c>
      <c r="K103" s="29" t="s">
        <v>227</v>
      </c>
      <c r="L103" s="6" t="s">
        <v>16</v>
      </c>
      <c r="M103" s="7">
        <v>8</v>
      </c>
      <c r="N103" s="8">
        <v>0.5</v>
      </c>
      <c r="O103" s="9" t="s">
        <v>23</v>
      </c>
      <c r="P103" s="8">
        <f t="shared" si="6"/>
        <v>217.75</v>
      </c>
      <c r="Q103" s="34">
        <f t="shared" si="7"/>
        <v>-0.5</v>
      </c>
      <c r="R103" s="10">
        <f t="shared" si="8"/>
        <v>30.392999999999979</v>
      </c>
      <c r="S103" s="11">
        <f t="shared" si="9"/>
        <v>248.14299999999997</v>
      </c>
      <c r="T103" s="12">
        <f t="shared" si="10"/>
        <v>0.54455445544554459</v>
      </c>
      <c r="U103" s="13">
        <f t="shared" si="11"/>
        <v>0.1395774971297358</v>
      </c>
      <c r="V103" s="14">
        <f>COUNTIF($L$2:L103,1)</f>
        <v>55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14.25" customHeight="1" x14ac:dyDescent="0.2">
      <c r="A104" s="3">
        <v>102</v>
      </c>
      <c r="B104" s="4">
        <v>43294</v>
      </c>
      <c r="C104" s="3" t="s">
        <v>228</v>
      </c>
      <c r="D104" s="3" t="s">
        <v>93</v>
      </c>
      <c r="E104" s="3">
        <v>1</v>
      </c>
      <c r="F104" s="3" t="s">
        <v>229</v>
      </c>
      <c r="G104" s="3" t="s">
        <v>29</v>
      </c>
      <c r="H104" s="3" t="s">
        <v>27</v>
      </c>
      <c r="I104" s="3" t="s">
        <v>163</v>
      </c>
      <c r="J104" s="5" t="s">
        <v>15</v>
      </c>
      <c r="K104" s="29"/>
      <c r="L104" s="6" t="s">
        <v>16</v>
      </c>
      <c r="M104" s="7">
        <v>1.78</v>
      </c>
      <c r="N104" s="8">
        <v>1.5</v>
      </c>
      <c r="O104" s="9" t="s">
        <v>15</v>
      </c>
      <c r="P104" s="8">
        <f t="shared" si="6"/>
        <v>219.25</v>
      </c>
      <c r="Q104" s="34">
        <f t="shared" si="7"/>
        <v>-1.5</v>
      </c>
      <c r="R104" s="10">
        <f t="shared" si="8"/>
        <v>28.892999999999979</v>
      </c>
      <c r="S104" s="11">
        <f t="shared" si="9"/>
        <v>248.14299999999997</v>
      </c>
      <c r="T104" s="12">
        <f t="shared" si="10"/>
        <v>0.53921568627450978</v>
      </c>
      <c r="U104" s="13">
        <f t="shared" si="11"/>
        <v>0.13178107183580376</v>
      </c>
      <c r="V104" s="14">
        <f>COUNTIF($L$2:L104,1)</f>
        <v>55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15.75" customHeight="1" x14ac:dyDescent="0.2">
      <c r="A105" s="3">
        <v>103</v>
      </c>
      <c r="B105" s="4">
        <v>43294</v>
      </c>
      <c r="C105" s="3" t="s">
        <v>230</v>
      </c>
      <c r="D105" s="3" t="s">
        <v>38</v>
      </c>
      <c r="E105" s="3">
        <v>1</v>
      </c>
      <c r="F105" s="3" t="s">
        <v>231</v>
      </c>
      <c r="G105" s="3" t="s">
        <v>25</v>
      </c>
      <c r="H105" s="3" t="s">
        <v>26</v>
      </c>
      <c r="I105" s="3" t="s">
        <v>163</v>
      </c>
      <c r="J105" s="5" t="s">
        <v>36</v>
      </c>
      <c r="K105" s="29"/>
      <c r="L105" s="6" t="s">
        <v>16</v>
      </c>
      <c r="M105" s="7">
        <v>1.9</v>
      </c>
      <c r="N105" s="8">
        <v>0.75</v>
      </c>
      <c r="O105" s="9" t="s">
        <v>23</v>
      </c>
      <c r="P105" s="8">
        <f t="shared" si="6"/>
        <v>220</v>
      </c>
      <c r="Q105" s="34">
        <f t="shared" si="7"/>
        <v>-0.75</v>
      </c>
      <c r="R105" s="10">
        <f t="shared" si="8"/>
        <v>28.142999999999979</v>
      </c>
      <c r="S105" s="11">
        <f t="shared" si="9"/>
        <v>248.14299999999997</v>
      </c>
      <c r="T105" s="12">
        <f t="shared" si="10"/>
        <v>0.53398058252427183</v>
      </c>
      <c r="U105" s="13">
        <f t="shared" si="11"/>
        <v>0.12792272727272716</v>
      </c>
      <c r="V105" s="14">
        <f>COUNTIF($L$2:L105,1)</f>
        <v>55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15.75" customHeight="1" x14ac:dyDescent="0.2">
      <c r="A106" s="3">
        <v>104</v>
      </c>
      <c r="B106" s="4">
        <v>43295</v>
      </c>
      <c r="C106" s="3" t="s">
        <v>232</v>
      </c>
      <c r="D106" s="3" t="s">
        <v>38</v>
      </c>
      <c r="E106" s="3">
        <v>1</v>
      </c>
      <c r="F106" s="3">
        <v>2</v>
      </c>
      <c r="G106" s="3" t="s">
        <v>28</v>
      </c>
      <c r="H106" s="3" t="s">
        <v>26</v>
      </c>
      <c r="I106" s="3" t="s">
        <v>14</v>
      </c>
      <c r="J106" s="15" t="s">
        <v>233</v>
      </c>
      <c r="K106" s="29"/>
      <c r="L106" s="6" t="s">
        <v>17</v>
      </c>
      <c r="M106" s="7">
        <v>1.9</v>
      </c>
      <c r="N106" s="8">
        <v>3</v>
      </c>
      <c r="O106" s="9" t="s">
        <v>23</v>
      </c>
      <c r="P106" s="8">
        <f t="shared" si="6"/>
        <v>223</v>
      </c>
      <c r="Q106" s="33">
        <f t="shared" si="7"/>
        <v>2.4149999999999991</v>
      </c>
      <c r="R106" s="10">
        <f t="shared" si="8"/>
        <v>30.557999999999979</v>
      </c>
      <c r="S106" s="11">
        <f t="shared" si="9"/>
        <v>253.55799999999999</v>
      </c>
      <c r="T106" s="12">
        <f t="shared" si="10"/>
        <v>0.53846153846153844</v>
      </c>
      <c r="U106" s="13">
        <f t="shared" si="11"/>
        <v>0.13703139013452911</v>
      </c>
      <c r="V106" s="14">
        <f>COUNTIF($L$2:L106,1)</f>
        <v>56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15" customHeight="1" x14ac:dyDescent="0.2">
      <c r="A107" s="3">
        <v>105</v>
      </c>
      <c r="B107" s="4">
        <v>43295</v>
      </c>
      <c r="C107" s="3" t="s">
        <v>234</v>
      </c>
      <c r="D107" s="3" t="s">
        <v>38</v>
      </c>
      <c r="E107" s="3">
        <v>1</v>
      </c>
      <c r="F107" s="3" t="s">
        <v>35</v>
      </c>
      <c r="G107" s="3" t="s">
        <v>25</v>
      </c>
      <c r="H107" s="3" t="s">
        <v>26</v>
      </c>
      <c r="I107" s="3" t="s">
        <v>14</v>
      </c>
      <c r="J107" s="15" t="s">
        <v>208</v>
      </c>
      <c r="K107" s="29"/>
      <c r="L107" s="6" t="s">
        <v>17</v>
      </c>
      <c r="M107" s="7">
        <v>1.9</v>
      </c>
      <c r="N107" s="8">
        <v>4</v>
      </c>
      <c r="O107" s="9" t="s">
        <v>23</v>
      </c>
      <c r="P107" s="8">
        <f t="shared" si="6"/>
        <v>227</v>
      </c>
      <c r="Q107" s="33">
        <f t="shared" si="7"/>
        <v>3.2199999999999998</v>
      </c>
      <c r="R107" s="10">
        <f t="shared" si="8"/>
        <v>33.777999999999977</v>
      </c>
      <c r="S107" s="11">
        <f t="shared" si="9"/>
        <v>260.77799999999996</v>
      </c>
      <c r="T107" s="12">
        <f t="shared" si="10"/>
        <v>0.54285714285714282</v>
      </c>
      <c r="U107" s="13">
        <f t="shared" si="11"/>
        <v>0.14880176211453727</v>
      </c>
      <c r="V107" s="14">
        <f>COUNTIF($L$2:L107,1)</f>
        <v>57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51" x14ac:dyDescent="0.2">
      <c r="A108" s="3">
        <v>106</v>
      </c>
      <c r="B108" s="4">
        <v>43295</v>
      </c>
      <c r="C108" s="3" t="s">
        <v>235</v>
      </c>
      <c r="D108" s="3" t="s">
        <v>38</v>
      </c>
      <c r="E108" s="3">
        <v>4</v>
      </c>
      <c r="F108" s="3" t="s">
        <v>236</v>
      </c>
      <c r="G108" s="3" t="s">
        <v>25</v>
      </c>
      <c r="H108" s="3" t="s">
        <v>26</v>
      </c>
      <c r="I108" s="3" t="s">
        <v>14</v>
      </c>
      <c r="J108" s="15" t="s">
        <v>237</v>
      </c>
      <c r="K108" s="29"/>
      <c r="L108" s="6" t="s">
        <v>17</v>
      </c>
      <c r="M108" s="7">
        <v>5.87</v>
      </c>
      <c r="N108" s="8">
        <v>1</v>
      </c>
      <c r="O108" s="9" t="s">
        <v>23</v>
      </c>
      <c r="P108" s="8">
        <f t="shared" si="6"/>
        <v>228</v>
      </c>
      <c r="Q108" s="33">
        <f t="shared" si="7"/>
        <v>4.5765000000000002</v>
      </c>
      <c r="R108" s="10">
        <f t="shared" si="8"/>
        <v>38.35449999999998</v>
      </c>
      <c r="S108" s="11">
        <f t="shared" si="9"/>
        <v>266.35449999999997</v>
      </c>
      <c r="T108" s="12">
        <f t="shared" si="10"/>
        <v>0.54716981132075471</v>
      </c>
      <c r="U108" s="13">
        <f t="shared" si="11"/>
        <v>0.16822149122807006</v>
      </c>
      <c r="V108" s="14">
        <f>COUNTIF($L$2:L108,1)</f>
        <v>58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15" customHeight="1" x14ac:dyDescent="0.2">
      <c r="A109" s="3">
        <v>107</v>
      </c>
      <c r="B109" s="4">
        <v>43295</v>
      </c>
      <c r="C109" s="3" t="s">
        <v>238</v>
      </c>
      <c r="D109" s="3" t="s">
        <v>38</v>
      </c>
      <c r="E109" s="3">
        <v>1</v>
      </c>
      <c r="F109" s="3" t="s">
        <v>239</v>
      </c>
      <c r="G109" s="3" t="s">
        <v>25</v>
      </c>
      <c r="H109" s="3" t="s">
        <v>26</v>
      </c>
      <c r="I109" s="3" t="s">
        <v>14</v>
      </c>
      <c r="J109" s="5" t="s">
        <v>169</v>
      </c>
      <c r="K109" s="29"/>
      <c r="L109" s="6" t="s">
        <v>16</v>
      </c>
      <c r="M109" s="7">
        <v>1.7749999999999999</v>
      </c>
      <c r="N109" s="8">
        <v>3</v>
      </c>
      <c r="O109" s="9" t="s">
        <v>23</v>
      </c>
      <c r="P109" s="8">
        <f t="shared" si="6"/>
        <v>231</v>
      </c>
      <c r="Q109" s="34">
        <f t="shared" si="7"/>
        <v>-3</v>
      </c>
      <c r="R109" s="10">
        <f t="shared" si="8"/>
        <v>35.35449999999998</v>
      </c>
      <c r="S109" s="11">
        <f t="shared" si="9"/>
        <v>266.35449999999997</v>
      </c>
      <c r="T109" s="12">
        <f t="shared" si="10"/>
        <v>0.54205607476635509</v>
      </c>
      <c r="U109" s="13">
        <f t="shared" si="11"/>
        <v>0.15304978354978344</v>
      </c>
      <c r="V109" s="14">
        <f>COUNTIF($L$2:L109,1)</f>
        <v>58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15" customHeight="1" x14ac:dyDescent="0.2">
      <c r="A110" s="3">
        <v>108</v>
      </c>
      <c r="B110" s="4">
        <v>43295</v>
      </c>
      <c r="C110" s="3" t="s">
        <v>240</v>
      </c>
      <c r="D110" s="3" t="s">
        <v>38</v>
      </c>
      <c r="E110" s="3">
        <v>1</v>
      </c>
      <c r="F110" s="3" t="s">
        <v>35</v>
      </c>
      <c r="G110" s="3" t="s">
        <v>25</v>
      </c>
      <c r="H110" s="3" t="s">
        <v>26</v>
      </c>
      <c r="I110" s="3" t="s">
        <v>14</v>
      </c>
      <c r="J110" s="35" t="s">
        <v>169</v>
      </c>
      <c r="K110" s="29"/>
      <c r="L110" s="6" t="s">
        <v>17</v>
      </c>
      <c r="M110" s="7">
        <v>1</v>
      </c>
      <c r="N110" s="8">
        <v>3</v>
      </c>
      <c r="O110" s="9" t="s">
        <v>23</v>
      </c>
      <c r="P110" s="8">
        <f t="shared" si="6"/>
        <v>234</v>
      </c>
      <c r="Q110" s="38">
        <f t="shared" si="7"/>
        <v>-0.15000000000000036</v>
      </c>
      <c r="R110" s="10">
        <f t="shared" si="8"/>
        <v>35.204499999999982</v>
      </c>
      <c r="S110" s="11">
        <f t="shared" si="9"/>
        <v>269.2045</v>
      </c>
      <c r="T110" s="12">
        <f t="shared" si="10"/>
        <v>0.54629629629629628</v>
      </c>
      <c r="U110" s="13">
        <f t="shared" si="11"/>
        <v>0.15044658119658119</v>
      </c>
      <c r="V110" s="14">
        <f>COUNTIF($L$2:L110,1)</f>
        <v>59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15.75" customHeight="1" x14ac:dyDescent="0.2">
      <c r="A111" s="3">
        <v>109</v>
      </c>
      <c r="B111" s="4">
        <v>43295</v>
      </c>
      <c r="C111" s="3" t="s">
        <v>241</v>
      </c>
      <c r="D111" s="3" t="s">
        <v>38</v>
      </c>
      <c r="E111" s="3">
        <v>1</v>
      </c>
      <c r="F111" s="3" t="s">
        <v>194</v>
      </c>
      <c r="G111" s="3" t="s">
        <v>29</v>
      </c>
      <c r="H111" s="3" t="s">
        <v>27</v>
      </c>
      <c r="I111" s="3" t="s">
        <v>14</v>
      </c>
      <c r="J111" s="5" t="s">
        <v>42</v>
      </c>
      <c r="K111" s="29"/>
      <c r="L111" s="6" t="s">
        <v>16</v>
      </c>
      <c r="M111" s="7">
        <v>2.1800000000000002</v>
      </c>
      <c r="N111" s="8">
        <v>1.5</v>
      </c>
      <c r="O111" s="9" t="s">
        <v>15</v>
      </c>
      <c r="P111" s="8">
        <f t="shared" si="6"/>
        <v>235.5</v>
      </c>
      <c r="Q111" s="34">
        <f t="shared" si="7"/>
        <v>-1.5</v>
      </c>
      <c r="R111" s="10">
        <f t="shared" si="8"/>
        <v>33.704499999999982</v>
      </c>
      <c r="S111" s="11">
        <f t="shared" si="9"/>
        <v>269.2045</v>
      </c>
      <c r="T111" s="12">
        <f t="shared" si="10"/>
        <v>0.54128440366972475</v>
      </c>
      <c r="U111" s="13">
        <f t="shared" si="11"/>
        <v>0.1431188959660297</v>
      </c>
      <c r="V111" s="14">
        <f>COUNTIF($L$2:L111,1)</f>
        <v>59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15.75" customHeight="1" x14ac:dyDescent="0.2">
      <c r="A112" s="3">
        <v>110</v>
      </c>
      <c r="B112" s="4">
        <v>43295</v>
      </c>
      <c r="C112" s="3" t="s">
        <v>242</v>
      </c>
      <c r="D112" s="3" t="s">
        <v>45</v>
      </c>
      <c r="E112" s="3">
        <v>1</v>
      </c>
      <c r="F112" s="3" t="s">
        <v>64</v>
      </c>
      <c r="G112" s="3" t="s">
        <v>29</v>
      </c>
      <c r="H112" s="3" t="s">
        <v>26</v>
      </c>
      <c r="I112" s="3" t="s">
        <v>14</v>
      </c>
      <c r="J112" s="15" t="s">
        <v>23</v>
      </c>
      <c r="K112" s="29"/>
      <c r="L112" s="6" t="s">
        <v>17</v>
      </c>
      <c r="M112" s="7">
        <v>1.9</v>
      </c>
      <c r="N112" s="8">
        <v>1.5</v>
      </c>
      <c r="O112" s="9" t="s">
        <v>23</v>
      </c>
      <c r="P112" s="8">
        <f t="shared" si="6"/>
        <v>237</v>
      </c>
      <c r="Q112" s="33">
        <f t="shared" si="7"/>
        <v>1.2074999999999996</v>
      </c>
      <c r="R112" s="10">
        <f t="shared" si="8"/>
        <v>34.911999999999978</v>
      </c>
      <c r="S112" s="11">
        <f t="shared" si="9"/>
        <v>271.91199999999998</v>
      </c>
      <c r="T112" s="12">
        <f t="shared" si="10"/>
        <v>0.54545454545454541</v>
      </c>
      <c r="U112" s="13">
        <f t="shared" si="11"/>
        <v>0.14730801687763703</v>
      </c>
      <c r="V112" s="14">
        <f>COUNTIF($L$2:L112,1)</f>
        <v>60</v>
      </c>
      <c r="W112">
        <v>110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15" customHeight="1" x14ac:dyDescent="0.2">
      <c r="A113" s="3">
        <v>111</v>
      </c>
      <c r="B113" s="4">
        <v>43295</v>
      </c>
      <c r="C113" s="3" t="s">
        <v>243</v>
      </c>
      <c r="D113" s="3" t="s">
        <v>38</v>
      </c>
      <c r="E113" s="3">
        <v>1</v>
      </c>
      <c r="F113" s="3" t="s">
        <v>37</v>
      </c>
      <c r="G113" s="3" t="s">
        <v>25</v>
      </c>
      <c r="H113" s="3" t="s">
        <v>26</v>
      </c>
      <c r="I113" s="3" t="s">
        <v>163</v>
      </c>
      <c r="J113" s="15" t="s">
        <v>60</v>
      </c>
      <c r="K113" s="29"/>
      <c r="L113" s="6" t="s">
        <v>17</v>
      </c>
      <c r="M113" s="7">
        <v>2</v>
      </c>
      <c r="N113" s="8">
        <v>2</v>
      </c>
      <c r="O113" s="9" t="s">
        <v>23</v>
      </c>
      <c r="P113" s="8">
        <f t="shared" si="6"/>
        <v>239</v>
      </c>
      <c r="Q113" s="33">
        <f t="shared" si="7"/>
        <v>1.7999999999999998</v>
      </c>
      <c r="R113" s="10">
        <f t="shared" si="8"/>
        <v>36.711999999999975</v>
      </c>
      <c r="S113" s="11">
        <f t="shared" si="9"/>
        <v>275.71199999999999</v>
      </c>
      <c r="T113" s="12">
        <f t="shared" si="10"/>
        <v>0.5495495495495496</v>
      </c>
      <c r="U113" s="13">
        <f t="shared" si="11"/>
        <v>0.15360669456066942</v>
      </c>
      <c r="V113" s="14">
        <f>COUNTIF($L$2:L113,1)</f>
        <v>61</v>
      </c>
      <c r="W113">
        <v>111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16.5" customHeight="1" x14ac:dyDescent="0.2">
      <c r="A114" s="3">
        <v>112</v>
      </c>
      <c r="B114" s="4">
        <v>43295</v>
      </c>
      <c r="C114" s="3" t="s">
        <v>244</v>
      </c>
      <c r="D114" s="3" t="s">
        <v>38</v>
      </c>
      <c r="E114" s="3">
        <v>1</v>
      </c>
      <c r="F114" s="3" t="s">
        <v>245</v>
      </c>
      <c r="G114" s="3" t="s">
        <v>25</v>
      </c>
      <c r="H114" s="3" t="s">
        <v>26</v>
      </c>
      <c r="I114" s="3" t="s">
        <v>163</v>
      </c>
      <c r="J114" s="15" t="s">
        <v>246</v>
      </c>
      <c r="K114" s="29"/>
      <c r="L114" s="6" t="s">
        <v>17</v>
      </c>
      <c r="M114" s="7">
        <v>1.9</v>
      </c>
      <c r="N114" s="8">
        <v>3</v>
      </c>
      <c r="O114" s="9" t="s">
        <v>23</v>
      </c>
      <c r="P114" s="8">
        <f t="shared" si="6"/>
        <v>242</v>
      </c>
      <c r="Q114" s="33">
        <f t="shared" si="7"/>
        <v>2.4149999999999991</v>
      </c>
      <c r="R114" s="10">
        <f t="shared" si="8"/>
        <v>39.126999999999974</v>
      </c>
      <c r="S114" s="11">
        <f t="shared" si="9"/>
        <v>281.12699999999995</v>
      </c>
      <c r="T114" s="12">
        <f t="shared" si="10"/>
        <v>0.5535714285714286</v>
      </c>
      <c r="U114" s="13">
        <f t="shared" si="11"/>
        <v>0.16168181818181798</v>
      </c>
      <c r="V114" s="14">
        <f>COUNTIF($L$2:L114,1)</f>
        <v>62</v>
      </c>
      <c r="W114">
        <v>112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15" customHeight="1" x14ac:dyDescent="0.2">
      <c r="A115" s="3">
        <v>113</v>
      </c>
      <c r="B115" s="4">
        <v>43295</v>
      </c>
      <c r="C115" s="3" t="s">
        <v>244</v>
      </c>
      <c r="D115" s="3" t="s">
        <v>38</v>
      </c>
      <c r="E115" s="3">
        <v>1</v>
      </c>
      <c r="F115" s="3" t="s">
        <v>247</v>
      </c>
      <c r="G115" s="3" t="s">
        <v>25</v>
      </c>
      <c r="H115" s="3" t="s">
        <v>26</v>
      </c>
      <c r="I115" s="3" t="s">
        <v>163</v>
      </c>
      <c r="J115" s="15" t="s">
        <v>246</v>
      </c>
      <c r="K115" s="29"/>
      <c r="L115" s="6" t="s">
        <v>17</v>
      </c>
      <c r="M115" s="7">
        <v>1.9</v>
      </c>
      <c r="N115" s="8">
        <v>3</v>
      </c>
      <c r="O115" s="9" t="s">
        <v>23</v>
      </c>
      <c r="P115" s="8">
        <f t="shared" si="6"/>
        <v>245</v>
      </c>
      <c r="Q115" s="33">
        <f t="shared" si="7"/>
        <v>2.4149999999999991</v>
      </c>
      <c r="R115" s="10">
        <f t="shared" si="8"/>
        <v>41.541999999999973</v>
      </c>
      <c r="S115" s="11">
        <f t="shared" si="9"/>
        <v>286.54199999999997</v>
      </c>
      <c r="T115" s="12">
        <f t="shared" si="10"/>
        <v>0.55752212389380529</v>
      </c>
      <c r="U115" s="13">
        <f t="shared" si="11"/>
        <v>0.16955918367346928</v>
      </c>
      <c r="V115" s="14">
        <f>COUNTIF($L$2:L115,1)</f>
        <v>63</v>
      </c>
      <c r="W115">
        <v>113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  <row r="116" spans="1:245" ht="15" customHeight="1" x14ac:dyDescent="0.2">
      <c r="A116" s="3">
        <v>114</v>
      </c>
      <c r="B116" s="4">
        <v>43295</v>
      </c>
      <c r="C116" s="3" t="s">
        <v>248</v>
      </c>
      <c r="D116" s="3" t="s">
        <v>38</v>
      </c>
      <c r="E116" s="3">
        <v>1</v>
      </c>
      <c r="F116" s="3" t="s">
        <v>37</v>
      </c>
      <c r="G116" s="3" t="s">
        <v>25</v>
      </c>
      <c r="H116" s="3" t="s">
        <v>26</v>
      </c>
      <c r="I116" s="3" t="s">
        <v>163</v>
      </c>
      <c r="J116" s="15" t="s">
        <v>249</v>
      </c>
      <c r="K116" s="29"/>
      <c r="L116" s="6" t="s">
        <v>17</v>
      </c>
      <c r="M116" s="7">
        <v>1.9</v>
      </c>
      <c r="N116" s="8">
        <v>2</v>
      </c>
      <c r="O116" s="9" t="s">
        <v>23</v>
      </c>
      <c r="P116" s="8">
        <f t="shared" si="6"/>
        <v>247</v>
      </c>
      <c r="Q116" s="33">
        <f t="shared" si="7"/>
        <v>1.6099999999999999</v>
      </c>
      <c r="R116" s="10">
        <f t="shared" si="8"/>
        <v>43.151999999999973</v>
      </c>
      <c r="S116" s="11">
        <f t="shared" si="9"/>
        <v>290.15199999999999</v>
      </c>
      <c r="T116" s="12">
        <f t="shared" si="10"/>
        <v>0.56140350877192979</v>
      </c>
      <c r="U116" s="13">
        <f t="shared" si="11"/>
        <v>0.17470445344129548</v>
      </c>
      <c r="V116" s="14">
        <f>COUNTIF($L$2:L116,1)</f>
        <v>64</v>
      </c>
      <c r="W116">
        <v>114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</row>
    <row r="117" spans="1:245" ht="15" customHeight="1" x14ac:dyDescent="0.2">
      <c r="A117" s="3">
        <v>115</v>
      </c>
      <c r="B117" s="4">
        <v>43295</v>
      </c>
      <c r="C117" s="3" t="s">
        <v>250</v>
      </c>
      <c r="D117" s="3" t="s">
        <v>38</v>
      </c>
      <c r="E117" s="3">
        <v>1</v>
      </c>
      <c r="F117" s="3" t="s">
        <v>251</v>
      </c>
      <c r="G117" s="3" t="s">
        <v>29</v>
      </c>
      <c r="H117" s="3" t="s">
        <v>26</v>
      </c>
      <c r="I117" s="3" t="s">
        <v>163</v>
      </c>
      <c r="J117" s="15" t="s">
        <v>48</v>
      </c>
      <c r="K117" s="29"/>
      <c r="L117" s="6" t="s">
        <v>17</v>
      </c>
      <c r="M117" s="7">
        <v>1.4750000000000001</v>
      </c>
      <c r="N117" s="8">
        <v>2</v>
      </c>
      <c r="O117" s="9" t="s">
        <v>23</v>
      </c>
      <c r="P117" s="8">
        <f t="shared" si="6"/>
        <v>249</v>
      </c>
      <c r="Q117" s="33">
        <f t="shared" si="7"/>
        <v>0.80250000000000021</v>
      </c>
      <c r="R117" s="10">
        <f t="shared" si="8"/>
        <v>43.954499999999975</v>
      </c>
      <c r="S117" s="11">
        <f t="shared" si="9"/>
        <v>292.9545</v>
      </c>
      <c r="T117" s="12">
        <f t="shared" si="10"/>
        <v>0.56521739130434778</v>
      </c>
      <c r="U117" s="13">
        <f t="shared" si="11"/>
        <v>0.17652409638554215</v>
      </c>
      <c r="V117" s="14">
        <f>COUNTIF($L$2:L117,1)</f>
        <v>65</v>
      </c>
      <c r="W117">
        <v>115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</row>
    <row r="118" spans="1:245" ht="16.5" customHeight="1" x14ac:dyDescent="0.2">
      <c r="A118" s="3">
        <v>116</v>
      </c>
      <c r="B118" s="4">
        <v>43295</v>
      </c>
      <c r="C118" s="3" t="s">
        <v>250</v>
      </c>
      <c r="D118" s="3" t="s">
        <v>38</v>
      </c>
      <c r="E118" s="3">
        <v>1</v>
      </c>
      <c r="F118" s="3" t="s">
        <v>97</v>
      </c>
      <c r="G118" s="3" t="s">
        <v>29</v>
      </c>
      <c r="H118" s="3" t="s">
        <v>26</v>
      </c>
      <c r="I118" s="3" t="s">
        <v>163</v>
      </c>
      <c r="J118" s="15" t="s">
        <v>143</v>
      </c>
      <c r="K118" s="29"/>
      <c r="L118" s="6" t="s">
        <v>17</v>
      </c>
      <c r="M118" s="7">
        <v>1.8</v>
      </c>
      <c r="N118" s="8">
        <v>1.5</v>
      </c>
      <c r="O118" s="9" t="s">
        <v>23</v>
      </c>
      <c r="P118" s="8">
        <f t="shared" si="6"/>
        <v>250.5</v>
      </c>
      <c r="Q118" s="33">
        <f t="shared" si="7"/>
        <v>1.0649999999999999</v>
      </c>
      <c r="R118" s="10">
        <f t="shared" si="8"/>
        <v>45.019499999999972</v>
      </c>
      <c r="S118" s="11">
        <f t="shared" si="9"/>
        <v>295.51949999999999</v>
      </c>
      <c r="T118" s="12">
        <f t="shared" si="10"/>
        <v>0.56896551724137934</v>
      </c>
      <c r="U118" s="13">
        <f t="shared" si="11"/>
        <v>0.17971856287425148</v>
      </c>
      <c r="V118" s="14">
        <f>COUNTIF($L$2:L118,1)</f>
        <v>66</v>
      </c>
      <c r="W118">
        <v>116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</row>
    <row r="119" spans="1:245" ht="15" customHeight="1" x14ac:dyDescent="0.2">
      <c r="A119" s="3">
        <v>117</v>
      </c>
      <c r="B119" s="4">
        <v>43295</v>
      </c>
      <c r="C119" s="3" t="s">
        <v>252</v>
      </c>
      <c r="D119" s="3" t="s">
        <v>38</v>
      </c>
      <c r="E119" s="3">
        <v>1</v>
      </c>
      <c r="F119" s="3" t="s">
        <v>253</v>
      </c>
      <c r="G119" s="3" t="s">
        <v>25</v>
      </c>
      <c r="H119" s="3" t="s">
        <v>26</v>
      </c>
      <c r="I119" s="3" t="s">
        <v>14</v>
      </c>
      <c r="J119" s="15" t="s">
        <v>143</v>
      </c>
      <c r="K119" s="29"/>
      <c r="L119" s="6" t="s">
        <v>17</v>
      </c>
      <c r="M119" s="7">
        <v>1.9</v>
      </c>
      <c r="N119" s="8">
        <v>4</v>
      </c>
      <c r="O119" s="9" t="s">
        <v>23</v>
      </c>
      <c r="P119" s="8">
        <f t="shared" si="6"/>
        <v>254.5</v>
      </c>
      <c r="Q119" s="33">
        <f t="shared" si="7"/>
        <v>3.2199999999999998</v>
      </c>
      <c r="R119" s="10">
        <f t="shared" si="8"/>
        <v>48.239499999999971</v>
      </c>
      <c r="S119" s="11">
        <f t="shared" si="9"/>
        <v>302.73949999999996</v>
      </c>
      <c r="T119" s="12">
        <f t="shared" si="10"/>
        <v>0.57264957264957261</v>
      </c>
      <c r="U119" s="13">
        <f t="shared" si="11"/>
        <v>0.18954616895874249</v>
      </c>
      <c r="V119" s="14">
        <f>COUNTIF($L$2:L119,1)</f>
        <v>67</v>
      </c>
      <c r="W119">
        <v>117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</row>
    <row r="120" spans="1:245" ht="15" customHeight="1" x14ac:dyDescent="0.2">
      <c r="A120" s="3">
        <v>118</v>
      </c>
      <c r="B120" s="4">
        <v>43295</v>
      </c>
      <c r="C120" s="3" t="s">
        <v>252</v>
      </c>
      <c r="D120" s="3" t="s">
        <v>38</v>
      </c>
      <c r="E120" s="3">
        <v>1</v>
      </c>
      <c r="F120" s="3" t="s">
        <v>97</v>
      </c>
      <c r="G120" s="3" t="s">
        <v>25</v>
      </c>
      <c r="H120" s="3" t="s">
        <v>26</v>
      </c>
      <c r="I120" s="3" t="s">
        <v>163</v>
      </c>
      <c r="J120" s="15" t="s">
        <v>143</v>
      </c>
      <c r="K120" s="29"/>
      <c r="L120" s="6" t="s">
        <v>17</v>
      </c>
      <c r="M120" s="7">
        <v>1.95</v>
      </c>
      <c r="N120" s="8">
        <v>1.5</v>
      </c>
      <c r="O120" s="9" t="s">
        <v>23</v>
      </c>
      <c r="P120" s="8">
        <f t="shared" si="6"/>
        <v>256</v>
      </c>
      <c r="Q120" s="33">
        <f t="shared" si="7"/>
        <v>1.2787499999999996</v>
      </c>
      <c r="R120" s="10">
        <f t="shared" si="8"/>
        <v>49.518249999999973</v>
      </c>
      <c r="S120" s="11">
        <f t="shared" si="9"/>
        <v>305.51824999999997</v>
      </c>
      <c r="T120" s="12">
        <f t="shared" si="10"/>
        <v>0.57627118644067798</v>
      </c>
      <c r="U120" s="13">
        <f t="shared" si="11"/>
        <v>0.19343066406249987</v>
      </c>
      <c r="V120" s="14">
        <f>COUNTIF($L$2:L120,1)</f>
        <v>68</v>
      </c>
      <c r="W120">
        <v>118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</row>
    <row r="121" spans="1:245" ht="16.5" customHeight="1" x14ac:dyDescent="0.2">
      <c r="A121" s="3">
        <v>119</v>
      </c>
      <c r="B121" s="4">
        <v>43296</v>
      </c>
      <c r="C121" s="3" t="s">
        <v>254</v>
      </c>
      <c r="D121" s="3" t="s">
        <v>38</v>
      </c>
      <c r="E121" s="3">
        <v>1</v>
      </c>
      <c r="F121" s="3" t="s">
        <v>49</v>
      </c>
      <c r="G121" s="3" t="s">
        <v>25</v>
      </c>
      <c r="H121" s="3" t="s">
        <v>255</v>
      </c>
      <c r="I121" s="3" t="s">
        <v>14</v>
      </c>
      <c r="J121" s="15" t="s">
        <v>188</v>
      </c>
      <c r="K121" s="29"/>
      <c r="L121" s="6" t="s">
        <v>17</v>
      </c>
      <c r="M121" s="7">
        <v>1.8</v>
      </c>
      <c r="N121" s="8">
        <v>2</v>
      </c>
      <c r="O121" s="9" t="s">
        <v>23</v>
      </c>
      <c r="P121" s="8">
        <f t="shared" si="6"/>
        <v>258</v>
      </c>
      <c r="Q121" s="33">
        <f t="shared" si="7"/>
        <v>1.42</v>
      </c>
      <c r="R121" s="10">
        <f t="shared" si="8"/>
        <v>50.938249999999975</v>
      </c>
      <c r="S121" s="11">
        <f t="shared" si="9"/>
        <v>308.93824999999998</v>
      </c>
      <c r="T121" s="12">
        <f t="shared" si="10"/>
        <v>0.57983193277310929</v>
      </c>
      <c r="U121" s="13">
        <f t="shared" si="11"/>
        <v>0.19743507751937978</v>
      </c>
      <c r="V121" s="14">
        <f>COUNTIF($L$2:L121,1)</f>
        <v>69</v>
      </c>
      <c r="W121">
        <v>119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</row>
    <row r="122" spans="1:245" ht="16.5" customHeight="1" x14ac:dyDescent="0.2">
      <c r="A122" s="3">
        <v>120</v>
      </c>
      <c r="B122" s="4">
        <v>43296</v>
      </c>
      <c r="C122" s="3" t="s">
        <v>256</v>
      </c>
      <c r="D122" s="3" t="s">
        <v>38</v>
      </c>
      <c r="E122" s="3">
        <v>1</v>
      </c>
      <c r="F122" s="3">
        <v>1</v>
      </c>
      <c r="G122" s="3" t="s">
        <v>25</v>
      </c>
      <c r="H122" s="3" t="s">
        <v>257</v>
      </c>
      <c r="I122" s="3" t="s">
        <v>14</v>
      </c>
      <c r="J122" s="15" t="s">
        <v>126</v>
      </c>
      <c r="K122" s="29"/>
      <c r="L122" s="6" t="s">
        <v>17</v>
      </c>
      <c r="M122" s="7">
        <v>2.25</v>
      </c>
      <c r="N122" s="8">
        <v>2</v>
      </c>
      <c r="O122" s="9" t="s">
        <v>23</v>
      </c>
      <c r="P122" s="8">
        <f t="shared" si="6"/>
        <v>260</v>
      </c>
      <c r="Q122" s="33">
        <f t="shared" si="7"/>
        <v>2.2749999999999995</v>
      </c>
      <c r="R122" s="10">
        <f t="shared" si="8"/>
        <v>53.213249999999974</v>
      </c>
      <c r="S122" s="11">
        <f t="shared" si="9"/>
        <v>313.21324999999996</v>
      </c>
      <c r="T122" s="12">
        <f t="shared" si="10"/>
        <v>0.58333333333333337</v>
      </c>
      <c r="U122" s="13">
        <f t="shared" si="11"/>
        <v>0.20466634615384599</v>
      </c>
      <c r="V122" s="14">
        <f>COUNTIF($L$2:L122,1)</f>
        <v>70</v>
      </c>
      <c r="W122">
        <v>120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</row>
    <row r="123" spans="1:245" ht="15" customHeight="1" x14ac:dyDescent="0.2">
      <c r="A123" s="3">
        <v>121</v>
      </c>
      <c r="B123" s="4">
        <v>43296</v>
      </c>
      <c r="C123" s="3" t="s">
        <v>258</v>
      </c>
      <c r="D123" s="3" t="s">
        <v>38</v>
      </c>
      <c r="E123" s="3">
        <v>1</v>
      </c>
      <c r="F123" s="3" t="s">
        <v>80</v>
      </c>
      <c r="G123" s="3" t="s">
        <v>25</v>
      </c>
      <c r="H123" s="3" t="s">
        <v>259</v>
      </c>
      <c r="I123" s="3" t="s">
        <v>14</v>
      </c>
      <c r="J123" s="35" t="s">
        <v>40</v>
      </c>
      <c r="K123" s="29"/>
      <c r="L123" s="6" t="s">
        <v>17</v>
      </c>
      <c r="M123" s="7">
        <v>1</v>
      </c>
      <c r="N123" s="8">
        <v>2</v>
      </c>
      <c r="O123" s="9" t="s">
        <v>23</v>
      </c>
      <c r="P123" s="8">
        <f t="shared" si="6"/>
        <v>262</v>
      </c>
      <c r="Q123" s="36">
        <f t="shared" si="7"/>
        <v>-0.10000000000000009</v>
      </c>
      <c r="R123" s="10">
        <f t="shared" si="8"/>
        <v>53.113249999999972</v>
      </c>
      <c r="S123" s="11">
        <f t="shared" si="9"/>
        <v>315.11324999999999</v>
      </c>
      <c r="T123" s="12">
        <f t="shared" si="10"/>
        <v>0.58677685950413228</v>
      </c>
      <c r="U123" s="13">
        <f t="shared" si="11"/>
        <v>0.20272232824427477</v>
      </c>
      <c r="V123" s="14">
        <f>COUNTIF($L$2:L123,1)</f>
        <v>71</v>
      </c>
      <c r="W123">
        <v>121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</row>
    <row r="124" spans="1:245" ht="15" customHeight="1" x14ac:dyDescent="0.2">
      <c r="A124" s="3">
        <v>122</v>
      </c>
      <c r="B124" s="4">
        <v>43296</v>
      </c>
      <c r="C124" s="3" t="s">
        <v>260</v>
      </c>
      <c r="D124" s="3" t="s">
        <v>38</v>
      </c>
      <c r="E124" s="3">
        <v>1</v>
      </c>
      <c r="F124" s="3" t="s">
        <v>35</v>
      </c>
      <c r="G124" s="3" t="s">
        <v>25</v>
      </c>
      <c r="H124" s="3" t="s">
        <v>261</v>
      </c>
      <c r="I124" s="3" t="s">
        <v>14</v>
      </c>
      <c r="J124" s="15" t="s">
        <v>202</v>
      </c>
      <c r="K124" s="29"/>
      <c r="L124" s="6" t="s">
        <v>17</v>
      </c>
      <c r="M124" s="7">
        <v>1.875</v>
      </c>
      <c r="N124" s="8">
        <v>5</v>
      </c>
      <c r="O124" s="9" t="s">
        <v>23</v>
      </c>
      <c r="P124" s="8">
        <f t="shared" si="6"/>
        <v>267</v>
      </c>
      <c r="Q124" s="33">
        <f t="shared" si="7"/>
        <v>3.90625</v>
      </c>
      <c r="R124" s="10">
        <f t="shared" si="8"/>
        <v>57.019499999999972</v>
      </c>
      <c r="S124" s="11">
        <f t="shared" si="9"/>
        <v>324.01949999999999</v>
      </c>
      <c r="T124" s="12">
        <f t="shared" si="10"/>
        <v>0.5901639344262295</v>
      </c>
      <c r="U124" s="13">
        <f t="shared" si="11"/>
        <v>0.21355617977528088</v>
      </c>
      <c r="V124" s="14">
        <f>COUNTIF($L$2:L124,1)</f>
        <v>72</v>
      </c>
      <c r="W124">
        <v>122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</row>
    <row r="125" spans="1:245" ht="15" customHeight="1" x14ac:dyDescent="0.2">
      <c r="A125" s="3">
        <v>123</v>
      </c>
      <c r="B125" s="4">
        <v>43296</v>
      </c>
      <c r="C125" s="3" t="s">
        <v>254</v>
      </c>
      <c r="D125" s="3" t="s">
        <v>38</v>
      </c>
      <c r="E125" s="3">
        <v>1</v>
      </c>
      <c r="F125" s="3" t="s">
        <v>262</v>
      </c>
      <c r="G125" s="3" t="s">
        <v>25</v>
      </c>
      <c r="H125" s="3" t="s">
        <v>26</v>
      </c>
      <c r="I125" s="3" t="s">
        <v>163</v>
      </c>
      <c r="J125" s="35" t="s">
        <v>188</v>
      </c>
      <c r="K125" s="29"/>
      <c r="L125" s="6" t="s">
        <v>17</v>
      </c>
      <c r="M125" s="7">
        <v>1</v>
      </c>
      <c r="N125" s="8">
        <v>2</v>
      </c>
      <c r="O125" s="9" t="s">
        <v>23</v>
      </c>
      <c r="P125" s="8">
        <f t="shared" si="6"/>
        <v>269</v>
      </c>
      <c r="Q125" s="36">
        <f t="shared" si="7"/>
        <v>-0.10000000000000009</v>
      </c>
      <c r="R125" s="10">
        <f t="shared" si="8"/>
        <v>56.919499999999971</v>
      </c>
      <c r="S125" s="11">
        <f t="shared" si="9"/>
        <v>325.91949999999997</v>
      </c>
      <c r="T125" s="12">
        <f t="shared" si="10"/>
        <v>0.5934959349593496</v>
      </c>
      <c r="U125" s="13">
        <f t="shared" si="11"/>
        <v>0.21159665427509283</v>
      </c>
      <c r="V125" s="14">
        <f>COUNTIF($L$2:L125,1)</f>
        <v>73</v>
      </c>
      <c r="W125">
        <v>123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</row>
    <row r="126" spans="1:245" ht="15" customHeight="1" x14ac:dyDescent="0.2">
      <c r="A126" s="3">
        <v>124</v>
      </c>
      <c r="B126" s="4">
        <v>43296</v>
      </c>
      <c r="C126" s="3" t="s">
        <v>260</v>
      </c>
      <c r="D126" s="3" t="s">
        <v>38</v>
      </c>
      <c r="E126" s="3">
        <v>1</v>
      </c>
      <c r="F126" s="3" t="s">
        <v>87</v>
      </c>
      <c r="G126" s="3" t="s">
        <v>25</v>
      </c>
      <c r="H126" s="3" t="s">
        <v>26</v>
      </c>
      <c r="I126" s="3" t="s">
        <v>163</v>
      </c>
      <c r="J126" s="5" t="s">
        <v>202</v>
      </c>
      <c r="K126" s="29"/>
      <c r="L126" s="6" t="s">
        <v>16</v>
      </c>
      <c r="M126" s="7">
        <v>2</v>
      </c>
      <c r="N126" s="8">
        <v>1</v>
      </c>
      <c r="O126" s="9" t="s">
        <v>23</v>
      </c>
      <c r="P126" s="8">
        <f t="shared" si="6"/>
        <v>270</v>
      </c>
      <c r="Q126" s="34">
        <f t="shared" si="7"/>
        <v>-1</v>
      </c>
      <c r="R126" s="10">
        <f t="shared" si="8"/>
        <v>55.919499999999971</v>
      </c>
      <c r="S126" s="11">
        <f t="shared" si="9"/>
        <v>325.91949999999997</v>
      </c>
      <c r="T126" s="12">
        <f t="shared" si="10"/>
        <v>0.58870967741935487</v>
      </c>
      <c r="U126" s="13">
        <f t="shared" si="11"/>
        <v>0.20710925925925916</v>
      </c>
      <c r="V126" s="14">
        <f>COUNTIF($L$2:L126,1)</f>
        <v>73</v>
      </c>
      <c r="W126">
        <v>124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</row>
    <row r="127" spans="1:245" ht="16.5" customHeight="1" x14ac:dyDescent="0.2">
      <c r="A127" s="3">
        <v>125</v>
      </c>
      <c r="B127" s="4">
        <v>43296</v>
      </c>
      <c r="C127" s="3" t="s">
        <v>263</v>
      </c>
      <c r="D127" s="3" t="s">
        <v>38</v>
      </c>
      <c r="E127" s="3">
        <v>1</v>
      </c>
      <c r="F127" s="3" t="s">
        <v>264</v>
      </c>
      <c r="G127" s="3" t="s">
        <v>29</v>
      </c>
      <c r="H127" s="3" t="s">
        <v>26</v>
      </c>
      <c r="I127" s="3" t="s">
        <v>163</v>
      </c>
      <c r="J127" s="15" t="s">
        <v>126</v>
      </c>
      <c r="K127" s="29"/>
      <c r="L127" s="6" t="s">
        <v>17</v>
      </c>
      <c r="M127" s="7">
        <v>1.4</v>
      </c>
      <c r="N127" s="8">
        <v>1.5</v>
      </c>
      <c r="O127" s="9" t="s">
        <v>23</v>
      </c>
      <c r="P127" s="8">
        <f t="shared" si="6"/>
        <v>271.5</v>
      </c>
      <c r="Q127" s="33">
        <f t="shared" si="7"/>
        <v>0.49499999999999966</v>
      </c>
      <c r="R127" s="10">
        <f t="shared" si="8"/>
        <v>56.414499999999968</v>
      </c>
      <c r="S127" s="11">
        <f t="shared" si="9"/>
        <v>327.91449999999998</v>
      </c>
      <c r="T127" s="12">
        <f t="shared" si="10"/>
        <v>0.59199999999999997</v>
      </c>
      <c r="U127" s="13">
        <f t="shared" si="11"/>
        <v>0.20778821362799255</v>
      </c>
      <c r="V127" s="14">
        <f>COUNTIF($L$2:L127,1)</f>
        <v>74</v>
      </c>
      <c r="W127">
        <v>125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</row>
    <row r="128" spans="1:245" ht="15" customHeight="1" x14ac:dyDescent="0.2">
      <c r="A128" s="3">
        <v>126</v>
      </c>
      <c r="B128" s="4">
        <v>43296</v>
      </c>
      <c r="C128" s="3" t="s">
        <v>265</v>
      </c>
      <c r="D128" s="3" t="s">
        <v>38</v>
      </c>
      <c r="E128" s="3">
        <v>1</v>
      </c>
      <c r="F128" s="3" t="s">
        <v>138</v>
      </c>
      <c r="G128" s="3" t="s">
        <v>29</v>
      </c>
      <c r="H128" s="3" t="s">
        <v>26</v>
      </c>
      <c r="I128" s="3" t="s">
        <v>163</v>
      </c>
      <c r="J128" s="5" t="s">
        <v>169</v>
      </c>
      <c r="K128" s="29" t="s">
        <v>270</v>
      </c>
      <c r="L128" s="6" t="s">
        <v>16</v>
      </c>
      <c r="M128" s="7">
        <v>2</v>
      </c>
      <c r="N128" s="8">
        <v>1.5</v>
      </c>
      <c r="O128" s="9" t="s">
        <v>23</v>
      </c>
      <c r="P128" s="8">
        <f t="shared" si="6"/>
        <v>273</v>
      </c>
      <c r="Q128" s="34">
        <f t="shared" si="7"/>
        <v>-1.5</v>
      </c>
      <c r="R128" s="10">
        <f t="shared" si="8"/>
        <v>54.914499999999968</v>
      </c>
      <c r="S128" s="11">
        <f t="shared" si="9"/>
        <v>327.91449999999998</v>
      </c>
      <c r="T128" s="12">
        <f t="shared" si="10"/>
        <v>0.58730158730158732</v>
      </c>
      <c r="U128" s="13">
        <f t="shared" si="11"/>
        <v>0.20115201465201457</v>
      </c>
      <c r="V128" s="14">
        <f>COUNTIF($L$2:L128,1)</f>
        <v>74</v>
      </c>
      <c r="W128">
        <v>126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</row>
    <row r="129" spans="1:245" ht="15.75" customHeight="1" x14ac:dyDescent="0.2">
      <c r="A129" s="3">
        <v>127</v>
      </c>
      <c r="B129" s="4">
        <v>43296</v>
      </c>
      <c r="C129" s="3" t="s">
        <v>265</v>
      </c>
      <c r="D129" s="3" t="s">
        <v>38</v>
      </c>
      <c r="E129" s="3">
        <v>1</v>
      </c>
      <c r="F129" s="3" t="s">
        <v>266</v>
      </c>
      <c r="G129" s="3" t="s">
        <v>25</v>
      </c>
      <c r="H129" s="3" t="s">
        <v>26</v>
      </c>
      <c r="I129" s="3" t="s">
        <v>163</v>
      </c>
      <c r="J129" s="15" t="s">
        <v>164</v>
      </c>
      <c r="K129" s="29"/>
      <c r="L129" s="6" t="s">
        <v>17</v>
      </c>
      <c r="M129" s="7">
        <v>1.95</v>
      </c>
      <c r="N129" s="8">
        <v>1.5</v>
      </c>
      <c r="O129" s="9" t="s">
        <v>23</v>
      </c>
      <c r="P129" s="8">
        <f t="shared" si="6"/>
        <v>274.5</v>
      </c>
      <c r="Q129" s="33">
        <f t="shared" si="7"/>
        <v>1.2787499999999996</v>
      </c>
      <c r="R129" s="10">
        <f t="shared" si="8"/>
        <v>56.193249999999971</v>
      </c>
      <c r="S129" s="11">
        <f t="shared" si="9"/>
        <v>330.69324999999998</v>
      </c>
      <c r="T129" s="12">
        <f t="shared" si="10"/>
        <v>0.59055118110236215</v>
      </c>
      <c r="U129" s="13">
        <f t="shared" si="11"/>
        <v>0.20471129326047352</v>
      </c>
      <c r="V129" s="14">
        <f>COUNTIF($L$2:L129,1)</f>
        <v>75</v>
      </c>
      <c r="W129">
        <v>127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</row>
    <row r="130" spans="1:245" ht="15" customHeight="1" x14ac:dyDescent="0.2">
      <c r="A130" s="3">
        <v>128</v>
      </c>
      <c r="B130" s="4">
        <v>43296</v>
      </c>
      <c r="C130" s="3" t="s">
        <v>267</v>
      </c>
      <c r="D130" s="3" t="s">
        <v>45</v>
      </c>
      <c r="E130" s="3">
        <v>1</v>
      </c>
      <c r="F130" s="3" t="s">
        <v>64</v>
      </c>
      <c r="G130" s="3" t="s">
        <v>28</v>
      </c>
      <c r="H130" s="3" t="s">
        <v>26</v>
      </c>
      <c r="I130" s="3" t="s">
        <v>14</v>
      </c>
      <c r="J130" s="15" t="s">
        <v>23</v>
      </c>
      <c r="K130" s="29"/>
      <c r="L130" s="6" t="s">
        <v>17</v>
      </c>
      <c r="M130" s="7">
        <v>2.1</v>
      </c>
      <c r="N130" s="8">
        <v>4</v>
      </c>
      <c r="O130" s="9" t="s">
        <v>23</v>
      </c>
      <c r="P130" s="8">
        <f t="shared" si="6"/>
        <v>278.5</v>
      </c>
      <c r="Q130" s="33">
        <f t="shared" si="7"/>
        <v>3.9799999999999995</v>
      </c>
      <c r="R130" s="10">
        <f t="shared" si="8"/>
        <v>60.173249999999967</v>
      </c>
      <c r="S130" s="11">
        <f t="shared" si="9"/>
        <v>338.67324999999994</v>
      </c>
      <c r="T130" s="12">
        <f t="shared" si="10"/>
        <v>0.59375</v>
      </c>
      <c r="U130" s="13">
        <f t="shared" si="11"/>
        <v>0.21606193895870715</v>
      </c>
      <c r="V130" s="14">
        <f>COUNTIF($L$2:L130,1)</f>
        <v>76</v>
      </c>
      <c r="W130">
        <v>128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15" customHeight="1" x14ac:dyDescent="0.2">
      <c r="A131" s="3">
        <v>129</v>
      </c>
      <c r="B131" s="4">
        <v>43296</v>
      </c>
      <c r="C131" s="3" t="s">
        <v>268</v>
      </c>
      <c r="D131" s="3" t="s">
        <v>38</v>
      </c>
      <c r="E131" s="3">
        <v>1</v>
      </c>
      <c r="F131" s="3" t="s">
        <v>269</v>
      </c>
      <c r="G131" s="3" t="s">
        <v>25</v>
      </c>
      <c r="H131" s="3" t="s">
        <v>27</v>
      </c>
      <c r="I131" s="3" t="s">
        <v>163</v>
      </c>
      <c r="J131" s="5" t="s">
        <v>208</v>
      </c>
      <c r="K131" s="29"/>
      <c r="L131" s="6" t="s">
        <v>16</v>
      </c>
      <c r="M131" s="7">
        <v>1.92</v>
      </c>
      <c r="N131" s="8">
        <v>2</v>
      </c>
      <c r="O131" s="9" t="s">
        <v>15</v>
      </c>
      <c r="P131" s="8">
        <f t="shared" si="6"/>
        <v>280.5</v>
      </c>
      <c r="Q131" s="39">
        <f t="shared" si="7"/>
        <v>-2</v>
      </c>
      <c r="R131" s="30">
        <f t="shared" si="8"/>
        <v>58.173249999999967</v>
      </c>
      <c r="S131" s="31">
        <f t="shared" si="9"/>
        <v>338.67324999999994</v>
      </c>
      <c r="T131" s="32">
        <f t="shared" si="10"/>
        <v>0.58914728682170547</v>
      </c>
      <c r="U131" s="13">
        <f t="shared" si="11"/>
        <v>0.20739126559714774</v>
      </c>
      <c r="V131" s="14">
        <f>COUNTIF($L$2:L131,1)</f>
        <v>76</v>
      </c>
      <c r="W131">
        <v>129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  <row r="132" spans="1:245" ht="16.5" customHeight="1" x14ac:dyDescent="0.2">
      <c r="A132" s="3">
        <v>130</v>
      </c>
      <c r="B132" s="4">
        <v>43297</v>
      </c>
      <c r="C132" s="3" t="s">
        <v>271</v>
      </c>
      <c r="D132" s="3" t="s">
        <v>38</v>
      </c>
      <c r="E132" s="3">
        <v>1</v>
      </c>
      <c r="F132" s="3" t="s">
        <v>128</v>
      </c>
      <c r="G132" s="3" t="s">
        <v>25</v>
      </c>
      <c r="H132" s="3" t="s">
        <v>46</v>
      </c>
      <c r="I132" s="3" t="s">
        <v>14</v>
      </c>
      <c r="J132" s="5" t="s">
        <v>126</v>
      </c>
      <c r="K132" s="29"/>
      <c r="L132" s="6" t="s">
        <v>16</v>
      </c>
      <c r="M132" s="7">
        <v>3</v>
      </c>
      <c r="N132" s="8">
        <v>1.5</v>
      </c>
      <c r="O132" s="9" t="s">
        <v>23</v>
      </c>
      <c r="P132" s="8">
        <f t="shared" si="6"/>
        <v>282</v>
      </c>
      <c r="Q132" s="34">
        <f t="shared" si="7"/>
        <v>-1.5</v>
      </c>
      <c r="R132" s="10">
        <f t="shared" si="8"/>
        <v>56.673249999999967</v>
      </c>
      <c r="S132" s="11">
        <f t="shared" si="9"/>
        <v>338.67324999999994</v>
      </c>
      <c r="T132" s="12">
        <f t="shared" si="10"/>
        <v>0.58461538461538465</v>
      </c>
      <c r="U132" s="13">
        <f t="shared" si="11"/>
        <v>0.20096897163120545</v>
      </c>
      <c r="V132" s="14">
        <f>COUNTIF($L$2:L132,1)</f>
        <v>76</v>
      </c>
      <c r="W132">
        <v>130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</row>
    <row r="133" spans="1:245" ht="15" customHeight="1" x14ac:dyDescent="0.2">
      <c r="A133" s="3">
        <v>131</v>
      </c>
      <c r="B133" s="4">
        <v>43297</v>
      </c>
      <c r="C133" s="3" t="s">
        <v>272</v>
      </c>
      <c r="D133" s="3" t="s">
        <v>38</v>
      </c>
      <c r="E133" s="3">
        <v>1</v>
      </c>
      <c r="F133" s="3" t="s">
        <v>101</v>
      </c>
      <c r="G133" s="3" t="s">
        <v>29</v>
      </c>
      <c r="H133" s="3" t="s">
        <v>26</v>
      </c>
      <c r="I133" s="3" t="s">
        <v>163</v>
      </c>
      <c r="J133" s="5" t="s">
        <v>56</v>
      </c>
      <c r="K133" s="29"/>
      <c r="L133" s="6" t="s">
        <v>16</v>
      </c>
      <c r="M133" s="7">
        <v>1.9750000000000001</v>
      </c>
      <c r="N133" s="8">
        <v>2</v>
      </c>
      <c r="O133" s="9" t="s">
        <v>23</v>
      </c>
      <c r="P133" s="8">
        <f t="shared" si="6"/>
        <v>284</v>
      </c>
      <c r="Q133" s="34">
        <f t="shared" si="7"/>
        <v>-2</v>
      </c>
      <c r="R133" s="10">
        <f t="shared" si="8"/>
        <v>54.673249999999967</v>
      </c>
      <c r="S133" s="11">
        <f t="shared" si="9"/>
        <v>338.67324999999994</v>
      </c>
      <c r="T133" s="12">
        <f t="shared" si="10"/>
        <v>0.58015267175572516</v>
      </c>
      <c r="U133" s="13">
        <f t="shared" si="11"/>
        <v>0.19251144366197162</v>
      </c>
      <c r="V133" s="14">
        <f>COUNTIF($L$2:L133,1)</f>
        <v>76</v>
      </c>
      <c r="W133">
        <v>131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</row>
    <row r="134" spans="1:245" ht="25.5" x14ac:dyDescent="0.2">
      <c r="A134" s="3">
        <v>132</v>
      </c>
      <c r="B134" s="4">
        <v>43298</v>
      </c>
      <c r="C134" s="3" t="s">
        <v>273</v>
      </c>
      <c r="D134" s="3" t="s">
        <v>274</v>
      </c>
      <c r="E134" s="3">
        <v>1</v>
      </c>
      <c r="F134" s="3" t="s">
        <v>275</v>
      </c>
      <c r="G134" s="3" t="s">
        <v>25</v>
      </c>
      <c r="H134" s="3" t="s">
        <v>27</v>
      </c>
      <c r="I134" s="3" t="s">
        <v>14</v>
      </c>
      <c r="J134" s="15" t="s">
        <v>276</v>
      </c>
      <c r="K134" s="29"/>
      <c r="L134" s="6" t="s">
        <v>17</v>
      </c>
      <c r="M134" s="7">
        <v>2.6</v>
      </c>
      <c r="N134" s="8">
        <v>1.5</v>
      </c>
      <c r="O134" s="9" t="s">
        <v>15</v>
      </c>
      <c r="P134" s="8">
        <f t="shared" si="6"/>
        <v>285.5</v>
      </c>
      <c r="Q134" s="33">
        <f t="shared" si="7"/>
        <v>2.4000000000000004</v>
      </c>
      <c r="R134" s="10">
        <f t="shared" si="8"/>
        <v>57.073249999999966</v>
      </c>
      <c r="S134" s="11">
        <f t="shared" si="9"/>
        <v>342.57324999999997</v>
      </c>
      <c r="T134" s="12">
        <f t="shared" si="10"/>
        <v>0.58333333333333337</v>
      </c>
      <c r="U134" s="13">
        <f t="shared" si="11"/>
        <v>0.19990630472854631</v>
      </c>
      <c r="V134" s="14">
        <f>COUNTIF($L$2:L134,1)</f>
        <v>77</v>
      </c>
      <c r="W134">
        <v>132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</row>
    <row r="135" spans="1:245" ht="15" customHeight="1" x14ac:dyDescent="0.2">
      <c r="A135" s="3">
        <v>133</v>
      </c>
      <c r="B135" s="4">
        <v>43298</v>
      </c>
      <c r="C135" s="3" t="s">
        <v>277</v>
      </c>
      <c r="D135" s="3" t="s">
        <v>93</v>
      </c>
      <c r="E135" s="3">
        <v>1</v>
      </c>
      <c r="F135" s="3">
        <v>1</v>
      </c>
      <c r="G135" s="3" t="s">
        <v>25</v>
      </c>
      <c r="H135" s="3" t="s">
        <v>26</v>
      </c>
      <c r="I135" s="3" t="s">
        <v>163</v>
      </c>
      <c r="J135" s="5" t="s">
        <v>34</v>
      </c>
      <c r="K135" s="29"/>
      <c r="L135" s="6" t="s">
        <v>16</v>
      </c>
      <c r="M135" s="7">
        <v>3.25</v>
      </c>
      <c r="N135" s="8">
        <v>1</v>
      </c>
      <c r="O135" s="9" t="s">
        <v>23</v>
      </c>
      <c r="P135" s="8">
        <f t="shared" ref="P135:P195" si="12">P134+N135</f>
        <v>286.5</v>
      </c>
      <c r="Q135" s="34">
        <f t="shared" ref="Q135:Q195" si="13">IF(AND(L135="1",O135="ja"),(N135*M135*0.95)-N135,IF(AND(L135="1",O135="nein"),N135*M135-N135,-N135))</f>
        <v>-1</v>
      </c>
      <c r="R135" s="10">
        <f t="shared" ref="R135:R195" si="14">R134+Q135</f>
        <v>56.073249999999966</v>
      </c>
      <c r="S135" s="11">
        <f t="shared" ref="S135:S195" si="15">P135+R135</f>
        <v>342.57324999999997</v>
      </c>
      <c r="T135" s="12">
        <f t="shared" ref="T135:T195" si="16">V135/W135</f>
        <v>0.57894736842105265</v>
      </c>
      <c r="U135" s="13">
        <f t="shared" ref="U135:U195" si="17">((S135-P135)/P135)*100%</f>
        <v>0.19571815008725993</v>
      </c>
      <c r="V135" s="14">
        <f>COUNTIF($L$2:L135,1)</f>
        <v>77</v>
      </c>
      <c r="W135">
        <v>133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</row>
    <row r="136" spans="1:245" ht="14.25" customHeight="1" x14ac:dyDescent="0.2">
      <c r="A136" s="3">
        <v>134</v>
      </c>
      <c r="B136" s="4">
        <v>43298</v>
      </c>
      <c r="C136" s="3" t="s">
        <v>278</v>
      </c>
      <c r="D136" s="3" t="s">
        <v>274</v>
      </c>
      <c r="E136" s="3">
        <v>1</v>
      </c>
      <c r="F136" s="3" t="s">
        <v>207</v>
      </c>
      <c r="G136" s="3" t="s">
        <v>29</v>
      </c>
      <c r="H136" s="3" t="s">
        <v>26</v>
      </c>
      <c r="I136" s="3" t="s">
        <v>163</v>
      </c>
      <c r="J136" s="5" t="s">
        <v>126</v>
      </c>
      <c r="K136" s="29"/>
      <c r="L136" s="6" t="s">
        <v>16</v>
      </c>
      <c r="M136" s="7">
        <v>1.825</v>
      </c>
      <c r="N136" s="8">
        <v>1.5</v>
      </c>
      <c r="O136" s="9" t="s">
        <v>23</v>
      </c>
      <c r="P136" s="8">
        <f t="shared" si="12"/>
        <v>288</v>
      </c>
      <c r="Q136" s="34">
        <f t="shared" si="13"/>
        <v>-1.5</v>
      </c>
      <c r="R136" s="10">
        <f t="shared" si="14"/>
        <v>54.573249999999966</v>
      </c>
      <c r="S136" s="11">
        <f t="shared" si="15"/>
        <v>342.57324999999997</v>
      </c>
      <c r="T136" s="12">
        <f t="shared" si="16"/>
        <v>0.57462686567164178</v>
      </c>
      <c r="U136" s="13">
        <f t="shared" si="17"/>
        <v>0.18949045138888879</v>
      </c>
      <c r="V136" s="14">
        <f>COUNTIF($L$2:L136,1)</f>
        <v>77</v>
      </c>
      <c r="W136">
        <v>134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</row>
    <row r="137" spans="1:245" ht="15.75" customHeight="1" x14ac:dyDescent="0.2">
      <c r="A137" s="3">
        <v>135</v>
      </c>
      <c r="B137" s="4">
        <v>43298</v>
      </c>
      <c r="C137" s="3" t="s">
        <v>279</v>
      </c>
      <c r="D137" s="3" t="s">
        <v>38</v>
      </c>
      <c r="E137" s="3">
        <v>1</v>
      </c>
      <c r="F137" s="3" t="s">
        <v>178</v>
      </c>
      <c r="G137" s="3" t="s">
        <v>25</v>
      </c>
      <c r="H137" s="3" t="s">
        <v>26</v>
      </c>
      <c r="I137" s="3" t="s">
        <v>163</v>
      </c>
      <c r="J137" s="15" t="s">
        <v>30</v>
      </c>
      <c r="K137" s="29"/>
      <c r="L137" s="6" t="s">
        <v>17</v>
      </c>
      <c r="M137" s="7">
        <v>1.48</v>
      </c>
      <c r="N137" s="8">
        <v>2</v>
      </c>
      <c r="O137" s="9" t="s">
        <v>23</v>
      </c>
      <c r="P137" s="8">
        <f t="shared" si="12"/>
        <v>290</v>
      </c>
      <c r="Q137" s="33">
        <f t="shared" si="13"/>
        <v>0.81199999999999983</v>
      </c>
      <c r="R137" s="10">
        <f t="shared" si="14"/>
        <v>55.385249999999964</v>
      </c>
      <c r="S137" s="11">
        <f t="shared" si="15"/>
        <v>345.38524999999998</v>
      </c>
      <c r="T137" s="12">
        <f t="shared" si="16"/>
        <v>0.57777777777777772</v>
      </c>
      <c r="U137" s="13">
        <f t="shared" si="17"/>
        <v>0.19098362068965513</v>
      </c>
      <c r="V137" s="14">
        <f>COUNTIF($L$2:L137,1)</f>
        <v>78</v>
      </c>
      <c r="W137">
        <v>135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</row>
    <row r="138" spans="1:245" ht="16.5" customHeight="1" x14ac:dyDescent="0.2">
      <c r="A138" s="3">
        <v>136</v>
      </c>
      <c r="B138" s="4">
        <v>43299</v>
      </c>
      <c r="C138" s="3" t="s">
        <v>280</v>
      </c>
      <c r="D138" s="3" t="s">
        <v>38</v>
      </c>
      <c r="E138" s="3">
        <v>1</v>
      </c>
      <c r="F138" s="3" t="s">
        <v>281</v>
      </c>
      <c r="G138" s="3" t="s">
        <v>25</v>
      </c>
      <c r="H138" s="3" t="s">
        <v>26</v>
      </c>
      <c r="I138" s="3" t="s">
        <v>14</v>
      </c>
      <c r="J138" s="5" t="s">
        <v>282</v>
      </c>
      <c r="K138" s="29"/>
      <c r="L138" s="6" t="s">
        <v>16</v>
      </c>
      <c r="M138" s="7">
        <v>1.9</v>
      </c>
      <c r="N138" s="8">
        <v>4</v>
      </c>
      <c r="O138" s="9" t="s">
        <v>23</v>
      </c>
      <c r="P138" s="8">
        <f t="shared" si="12"/>
        <v>294</v>
      </c>
      <c r="Q138" s="34">
        <f t="shared" si="13"/>
        <v>-4</v>
      </c>
      <c r="R138" s="10">
        <f t="shared" si="14"/>
        <v>51.385249999999964</v>
      </c>
      <c r="S138" s="11">
        <f t="shared" si="15"/>
        <v>345.38524999999998</v>
      </c>
      <c r="T138" s="12">
        <f t="shared" si="16"/>
        <v>0.57352941176470584</v>
      </c>
      <c r="U138" s="13">
        <f t="shared" si="17"/>
        <v>0.17477976190476185</v>
      </c>
      <c r="V138" s="14">
        <f>COUNTIF($L$2:L138,1)</f>
        <v>78</v>
      </c>
      <c r="W138">
        <v>136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</row>
    <row r="139" spans="1:245" ht="15.75" customHeight="1" x14ac:dyDescent="0.2">
      <c r="A139" s="3">
        <v>137</v>
      </c>
      <c r="B139" s="4">
        <v>43299</v>
      </c>
      <c r="C139" s="3" t="s">
        <v>283</v>
      </c>
      <c r="D139" s="3" t="s">
        <v>38</v>
      </c>
      <c r="E139" s="3">
        <v>1</v>
      </c>
      <c r="F139" s="3" t="s">
        <v>43</v>
      </c>
      <c r="G139" s="3" t="s">
        <v>25</v>
      </c>
      <c r="H139" s="3" t="s">
        <v>26</v>
      </c>
      <c r="I139" s="3" t="s">
        <v>14</v>
      </c>
      <c r="J139" s="5" t="s">
        <v>30</v>
      </c>
      <c r="K139" s="29"/>
      <c r="L139" s="6" t="s">
        <v>16</v>
      </c>
      <c r="M139" s="7">
        <v>1.95</v>
      </c>
      <c r="N139" s="8">
        <v>4</v>
      </c>
      <c r="O139" s="9" t="s">
        <v>23</v>
      </c>
      <c r="P139" s="8">
        <f t="shared" si="12"/>
        <v>298</v>
      </c>
      <c r="Q139" s="34">
        <f t="shared" si="13"/>
        <v>-4</v>
      </c>
      <c r="R139" s="10">
        <f t="shared" si="14"/>
        <v>47.385249999999964</v>
      </c>
      <c r="S139" s="11">
        <f t="shared" si="15"/>
        <v>345.38524999999998</v>
      </c>
      <c r="T139" s="12">
        <f t="shared" si="16"/>
        <v>0.56934306569343063</v>
      </c>
      <c r="U139" s="13">
        <f t="shared" si="17"/>
        <v>0.15901090604026841</v>
      </c>
      <c r="V139" s="14">
        <f>COUNTIF($L$2:L139,1)</f>
        <v>78</v>
      </c>
      <c r="W139">
        <v>137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</row>
    <row r="140" spans="1:245" ht="15" customHeight="1" x14ac:dyDescent="0.2">
      <c r="A140" s="3">
        <v>138</v>
      </c>
      <c r="B140" s="4">
        <v>43299</v>
      </c>
      <c r="C140" s="3" t="s">
        <v>284</v>
      </c>
      <c r="D140" s="3" t="s">
        <v>38</v>
      </c>
      <c r="E140" s="3">
        <v>1</v>
      </c>
      <c r="F140" s="3" t="s">
        <v>285</v>
      </c>
      <c r="G140" s="3" t="s">
        <v>25</v>
      </c>
      <c r="H140" s="3" t="s">
        <v>26</v>
      </c>
      <c r="I140" s="3" t="s">
        <v>14</v>
      </c>
      <c r="J140" s="15" t="s">
        <v>44</v>
      </c>
      <c r="K140" s="29"/>
      <c r="L140" s="6" t="s">
        <v>17</v>
      </c>
      <c r="M140" s="7">
        <v>1.9</v>
      </c>
      <c r="N140" s="8">
        <v>4</v>
      </c>
      <c r="O140" s="9" t="s">
        <v>23</v>
      </c>
      <c r="P140" s="8">
        <f t="shared" si="12"/>
        <v>302</v>
      </c>
      <c r="Q140" s="33">
        <f t="shared" si="13"/>
        <v>3.2199999999999998</v>
      </c>
      <c r="R140" s="10">
        <f t="shared" si="14"/>
        <v>50.605249999999963</v>
      </c>
      <c r="S140" s="11">
        <f t="shared" si="15"/>
        <v>352.60524999999996</v>
      </c>
      <c r="T140" s="12">
        <f t="shared" si="16"/>
        <v>0.57246376811594202</v>
      </c>
      <c r="U140" s="13">
        <f t="shared" si="17"/>
        <v>0.1675670529801323</v>
      </c>
      <c r="V140" s="14">
        <f>COUNTIF($L$2:L140,1)</f>
        <v>79</v>
      </c>
      <c r="W140">
        <v>138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</row>
    <row r="141" spans="1:245" ht="15.75" customHeight="1" x14ac:dyDescent="0.2">
      <c r="A141" s="3">
        <v>139</v>
      </c>
      <c r="B141" s="4">
        <v>43299</v>
      </c>
      <c r="C141" s="3" t="s">
        <v>284</v>
      </c>
      <c r="D141" s="3" t="s">
        <v>38</v>
      </c>
      <c r="E141" s="3">
        <v>1</v>
      </c>
      <c r="F141" s="3">
        <v>2</v>
      </c>
      <c r="G141" s="3" t="s">
        <v>25</v>
      </c>
      <c r="H141" s="3" t="s">
        <v>26</v>
      </c>
      <c r="I141" s="3" t="s">
        <v>14</v>
      </c>
      <c r="J141" s="15" t="s">
        <v>44</v>
      </c>
      <c r="K141" s="29"/>
      <c r="L141" s="6" t="s">
        <v>17</v>
      </c>
      <c r="M141" s="7">
        <v>2.4</v>
      </c>
      <c r="N141" s="8">
        <v>2</v>
      </c>
      <c r="O141" s="9" t="s">
        <v>23</v>
      </c>
      <c r="P141" s="8">
        <f t="shared" si="12"/>
        <v>304</v>
      </c>
      <c r="Q141" s="33">
        <f t="shared" si="13"/>
        <v>2.5599999999999996</v>
      </c>
      <c r="R141" s="10">
        <f t="shared" si="14"/>
        <v>53.165249999999965</v>
      </c>
      <c r="S141" s="11">
        <f t="shared" si="15"/>
        <v>357.16524999999996</v>
      </c>
      <c r="T141" s="12">
        <f t="shared" si="16"/>
        <v>0.57553956834532372</v>
      </c>
      <c r="U141" s="13">
        <f t="shared" si="17"/>
        <v>0.17488569078947355</v>
      </c>
      <c r="V141" s="14">
        <f>COUNTIF($L$2:L141,1)</f>
        <v>80</v>
      </c>
      <c r="W141">
        <v>139</v>
      </c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</row>
    <row r="142" spans="1:245" ht="51" x14ac:dyDescent="0.2">
      <c r="A142" s="3">
        <v>140</v>
      </c>
      <c r="B142" s="4">
        <v>43299</v>
      </c>
      <c r="C142" s="3" t="s">
        <v>286</v>
      </c>
      <c r="D142" s="3" t="s">
        <v>38</v>
      </c>
      <c r="E142" s="3">
        <v>4</v>
      </c>
      <c r="F142" s="3" t="s">
        <v>287</v>
      </c>
      <c r="G142" s="3" t="s">
        <v>25</v>
      </c>
      <c r="H142" s="3" t="s">
        <v>26</v>
      </c>
      <c r="I142" s="3" t="s">
        <v>14</v>
      </c>
      <c r="J142" s="15" t="s">
        <v>288</v>
      </c>
      <c r="K142" s="29"/>
      <c r="L142" s="6" t="s">
        <v>17</v>
      </c>
      <c r="M142" s="7">
        <v>6.41</v>
      </c>
      <c r="N142" s="8">
        <v>1</v>
      </c>
      <c r="O142" s="9" t="s">
        <v>23</v>
      </c>
      <c r="P142" s="8">
        <f t="shared" si="12"/>
        <v>305</v>
      </c>
      <c r="Q142" s="33">
        <f t="shared" si="13"/>
        <v>5.0895000000000001</v>
      </c>
      <c r="R142" s="10">
        <f t="shared" si="14"/>
        <v>58.254749999999966</v>
      </c>
      <c r="S142" s="11">
        <f t="shared" si="15"/>
        <v>363.25474999999994</v>
      </c>
      <c r="T142" s="12">
        <f t="shared" si="16"/>
        <v>0.57857142857142863</v>
      </c>
      <c r="U142" s="13">
        <f t="shared" si="17"/>
        <v>0.19099918032786867</v>
      </c>
      <c r="V142" s="14">
        <f>COUNTIF($L$2:L142,1)</f>
        <v>81</v>
      </c>
      <c r="W142">
        <v>140</v>
      </c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</row>
    <row r="143" spans="1:245" ht="15.75" customHeight="1" x14ac:dyDescent="0.2">
      <c r="A143" s="3">
        <v>141</v>
      </c>
      <c r="B143" s="4">
        <v>43299</v>
      </c>
      <c r="C143" s="3" t="s">
        <v>289</v>
      </c>
      <c r="D143" s="3" t="s">
        <v>38</v>
      </c>
      <c r="E143" s="3">
        <v>1</v>
      </c>
      <c r="F143" s="3" t="s">
        <v>290</v>
      </c>
      <c r="G143" s="3" t="s">
        <v>25</v>
      </c>
      <c r="H143" s="3" t="s">
        <v>26</v>
      </c>
      <c r="I143" s="3" t="s">
        <v>14</v>
      </c>
      <c r="J143" s="15" t="s">
        <v>291</v>
      </c>
      <c r="K143" s="29"/>
      <c r="L143" s="6" t="s">
        <v>17</v>
      </c>
      <c r="M143" s="7">
        <v>2.75</v>
      </c>
      <c r="N143" s="8">
        <v>2</v>
      </c>
      <c r="O143" s="9" t="s">
        <v>23</v>
      </c>
      <c r="P143" s="8">
        <f t="shared" si="12"/>
        <v>307</v>
      </c>
      <c r="Q143" s="33">
        <f t="shared" si="13"/>
        <v>3.2249999999999996</v>
      </c>
      <c r="R143" s="10">
        <f t="shared" si="14"/>
        <v>61.479749999999967</v>
      </c>
      <c r="S143" s="11">
        <f t="shared" si="15"/>
        <v>368.47974999999997</v>
      </c>
      <c r="T143" s="12">
        <f t="shared" si="16"/>
        <v>0.58156028368794321</v>
      </c>
      <c r="U143" s="13">
        <f t="shared" si="17"/>
        <v>0.20025977198697056</v>
      </c>
      <c r="V143" s="14">
        <f>COUNTIF($L$2:L143,1)</f>
        <v>82</v>
      </c>
      <c r="W143">
        <v>141</v>
      </c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</row>
    <row r="144" spans="1:245" ht="15.75" customHeight="1" x14ac:dyDescent="0.2">
      <c r="A144" s="3">
        <v>142</v>
      </c>
      <c r="B144" s="4">
        <v>43299</v>
      </c>
      <c r="C144" s="3" t="s">
        <v>292</v>
      </c>
      <c r="D144" s="3" t="s">
        <v>293</v>
      </c>
      <c r="E144" s="3">
        <v>1</v>
      </c>
      <c r="F144" s="3">
        <v>2</v>
      </c>
      <c r="G144" s="3" t="s">
        <v>25</v>
      </c>
      <c r="H144" s="3" t="s">
        <v>26</v>
      </c>
      <c r="I144" s="3" t="s">
        <v>14</v>
      </c>
      <c r="J144" s="15" t="s">
        <v>40</v>
      </c>
      <c r="K144" s="29"/>
      <c r="L144" s="6" t="s">
        <v>17</v>
      </c>
      <c r="M144" s="7">
        <v>1.9</v>
      </c>
      <c r="N144" s="8">
        <v>3</v>
      </c>
      <c r="O144" s="9" t="s">
        <v>23</v>
      </c>
      <c r="P144" s="8">
        <f t="shared" si="12"/>
        <v>310</v>
      </c>
      <c r="Q144" s="33">
        <f t="shared" si="13"/>
        <v>2.4149999999999991</v>
      </c>
      <c r="R144" s="10">
        <f t="shared" si="14"/>
        <v>63.894749999999966</v>
      </c>
      <c r="S144" s="11">
        <f t="shared" si="15"/>
        <v>373.89474999999999</v>
      </c>
      <c r="T144" s="12">
        <f t="shared" si="16"/>
        <v>0.58450704225352113</v>
      </c>
      <c r="U144" s="13">
        <f t="shared" si="17"/>
        <v>0.20611209677419351</v>
      </c>
      <c r="V144" s="14">
        <f>COUNTIF($L$2:L144,1)</f>
        <v>83</v>
      </c>
      <c r="W144">
        <v>142</v>
      </c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</row>
    <row r="145" spans="1:245" ht="15" customHeight="1" x14ac:dyDescent="0.2">
      <c r="A145" s="3">
        <v>143</v>
      </c>
      <c r="B145" s="4">
        <v>43299</v>
      </c>
      <c r="C145" s="3" t="s">
        <v>294</v>
      </c>
      <c r="D145" s="3" t="s">
        <v>38</v>
      </c>
      <c r="E145" s="3">
        <v>1</v>
      </c>
      <c r="F145" s="3" t="s">
        <v>295</v>
      </c>
      <c r="G145" s="3" t="s">
        <v>25</v>
      </c>
      <c r="H145" s="3" t="s">
        <v>26</v>
      </c>
      <c r="I145" s="3" t="s">
        <v>163</v>
      </c>
      <c r="J145" s="35" t="s">
        <v>296</v>
      </c>
      <c r="K145" s="29"/>
      <c r="L145" s="6" t="s">
        <v>17</v>
      </c>
      <c r="M145" s="7">
        <v>1</v>
      </c>
      <c r="N145" s="8">
        <v>2</v>
      </c>
      <c r="O145" s="9" t="s">
        <v>23</v>
      </c>
      <c r="P145" s="8">
        <f t="shared" si="12"/>
        <v>312</v>
      </c>
      <c r="Q145" s="36">
        <f t="shared" si="13"/>
        <v>-0.10000000000000009</v>
      </c>
      <c r="R145" s="10">
        <f t="shared" si="14"/>
        <v>63.794749999999965</v>
      </c>
      <c r="S145" s="11">
        <f t="shared" si="15"/>
        <v>375.79474999999996</v>
      </c>
      <c r="T145" s="12">
        <f t="shared" si="16"/>
        <v>0.58741258741258739</v>
      </c>
      <c r="U145" s="13">
        <f t="shared" si="17"/>
        <v>0.20447035256410245</v>
      </c>
      <c r="V145" s="14">
        <f>COUNTIF($L$2:L145,1)</f>
        <v>84</v>
      </c>
      <c r="W145">
        <v>143</v>
      </c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</row>
    <row r="146" spans="1:245" ht="14.25" customHeight="1" x14ac:dyDescent="0.2">
      <c r="A146" s="3">
        <v>144</v>
      </c>
      <c r="B146" s="4">
        <v>43299</v>
      </c>
      <c r="C146" s="3" t="s">
        <v>297</v>
      </c>
      <c r="D146" s="3" t="s">
        <v>38</v>
      </c>
      <c r="E146" s="3">
        <v>1</v>
      </c>
      <c r="F146" s="3" t="s">
        <v>69</v>
      </c>
      <c r="G146" s="3" t="s">
        <v>28</v>
      </c>
      <c r="H146" s="3" t="s">
        <v>26</v>
      </c>
      <c r="I146" s="3" t="s">
        <v>163</v>
      </c>
      <c r="J146" s="5" t="s">
        <v>40</v>
      </c>
      <c r="K146" s="29"/>
      <c r="L146" s="6" t="s">
        <v>16</v>
      </c>
      <c r="M146" s="7">
        <v>1.825</v>
      </c>
      <c r="N146" s="8">
        <v>1</v>
      </c>
      <c r="O146" s="9" t="s">
        <v>23</v>
      </c>
      <c r="P146" s="8">
        <f t="shared" si="12"/>
        <v>313</v>
      </c>
      <c r="Q146" s="34">
        <f t="shared" si="13"/>
        <v>-1</v>
      </c>
      <c r="R146" s="10">
        <f t="shared" si="14"/>
        <v>62.794749999999965</v>
      </c>
      <c r="S146" s="11">
        <f t="shared" si="15"/>
        <v>375.79474999999996</v>
      </c>
      <c r="T146" s="12">
        <f t="shared" si="16"/>
        <v>0.58333333333333337</v>
      </c>
      <c r="U146" s="13">
        <f t="shared" si="17"/>
        <v>0.20062220447284335</v>
      </c>
      <c r="V146" s="14">
        <f>COUNTIF($L$2:L146,1)</f>
        <v>84</v>
      </c>
      <c r="W146">
        <v>144</v>
      </c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</row>
    <row r="147" spans="1:245" ht="15" customHeight="1" x14ac:dyDescent="0.2">
      <c r="A147" s="3">
        <v>145</v>
      </c>
      <c r="B147" s="4">
        <v>43299</v>
      </c>
      <c r="C147" s="3" t="s">
        <v>298</v>
      </c>
      <c r="D147" s="3" t="s">
        <v>38</v>
      </c>
      <c r="E147" s="3">
        <v>1</v>
      </c>
      <c r="F147" s="3" t="s">
        <v>204</v>
      </c>
      <c r="G147" s="3" t="s">
        <v>29</v>
      </c>
      <c r="H147" s="3" t="s">
        <v>27</v>
      </c>
      <c r="I147" s="3" t="s">
        <v>163</v>
      </c>
      <c r="J147" s="5" t="s">
        <v>56</v>
      </c>
      <c r="K147" s="29"/>
      <c r="L147" s="6" t="s">
        <v>16</v>
      </c>
      <c r="M147" s="7">
        <v>1.9</v>
      </c>
      <c r="N147" s="8">
        <v>2</v>
      </c>
      <c r="O147" s="9" t="s">
        <v>15</v>
      </c>
      <c r="P147" s="8">
        <f t="shared" si="12"/>
        <v>315</v>
      </c>
      <c r="Q147" s="34">
        <f t="shared" si="13"/>
        <v>-2</v>
      </c>
      <c r="R147" s="10">
        <f t="shared" si="14"/>
        <v>60.794749999999965</v>
      </c>
      <c r="S147" s="11">
        <f t="shared" si="15"/>
        <v>375.79474999999996</v>
      </c>
      <c r="T147" s="12">
        <f t="shared" si="16"/>
        <v>0.57931034482758625</v>
      </c>
      <c r="U147" s="13">
        <f t="shared" si="17"/>
        <v>0.19299920634920623</v>
      </c>
      <c r="V147" s="14">
        <f>COUNTIF($L$2:L147,1)</f>
        <v>84</v>
      </c>
      <c r="W147">
        <v>145</v>
      </c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</row>
    <row r="148" spans="1:245" ht="26.25" customHeight="1" x14ac:dyDescent="0.2">
      <c r="A148" s="3">
        <v>146</v>
      </c>
      <c r="B148" s="4">
        <v>43300</v>
      </c>
      <c r="C148" s="3" t="s">
        <v>299</v>
      </c>
      <c r="D148" s="3" t="s">
        <v>274</v>
      </c>
      <c r="E148" s="3">
        <v>2</v>
      </c>
      <c r="F148" s="3" t="s">
        <v>275</v>
      </c>
      <c r="G148" s="3" t="s">
        <v>25</v>
      </c>
      <c r="H148" s="3" t="s">
        <v>27</v>
      </c>
      <c r="I148" s="3" t="s">
        <v>14</v>
      </c>
      <c r="J148" s="5" t="s">
        <v>300</v>
      </c>
      <c r="K148" s="29"/>
      <c r="L148" s="6" t="s">
        <v>16</v>
      </c>
      <c r="M148" s="7">
        <v>2.33</v>
      </c>
      <c r="N148" s="8">
        <v>1.5</v>
      </c>
      <c r="O148" s="9" t="s">
        <v>15</v>
      </c>
      <c r="P148" s="8">
        <f t="shared" si="12"/>
        <v>316.5</v>
      </c>
      <c r="Q148" s="34">
        <f t="shared" si="13"/>
        <v>-1.5</v>
      </c>
      <c r="R148" s="10">
        <f t="shared" si="14"/>
        <v>59.294749999999965</v>
      </c>
      <c r="S148" s="11">
        <f t="shared" si="15"/>
        <v>375.79474999999996</v>
      </c>
      <c r="T148" s="12">
        <f t="shared" si="16"/>
        <v>0.57534246575342463</v>
      </c>
      <c r="U148" s="13">
        <f t="shared" si="17"/>
        <v>0.18734518167456546</v>
      </c>
      <c r="V148" s="14">
        <f>COUNTIF($L$2:L148,1)</f>
        <v>84</v>
      </c>
      <c r="W148">
        <v>146</v>
      </c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</row>
    <row r="149" spans="1:245" ht="15.75" customHeight="1" x14ac:dyDescent="0.2">
      <c r="A149" s="3">
        <v>147</v>
      </c>
      <c r="B149" s="4">
        <v>43300</v>
      </c>
      <c r="C149" s="3" t="s">
        <v>301</v>
      </c>
      <c r="D149" s="3" t="s">
        <v>38</v>
      </c>
      <c r="E149" s="3">
        <v>1</v>
      </c>
      <c r="F149" s="3" t="s">
        <v>281</v>
      </c>
      <c r="G149" s="3" t="s">
        <v>25</v>
      </c>
      <c r="H149" s="3" t="s">
        <v>26</v>
      </c>
      <c r="I149" s="3" t="s">
        <v>14</v>
      </c>
      <c r="J149" s="15" t="s">
        <v>205</v>
      </c>
      <c r="K149" s="29"/>
      <c r="L149" s="6" t="s">
        <v>17</v>
      </c>
      <c r="M149" s="7">
        <v>1.95</v>
      </c>
      <c r="N149" s="8">
        <v>3</v>
      </c>
      <c r="O149" s="9" t="s">
        <v>23</v>
      </c>
      <c r="P149" s="8">
        <f t="shared" si="12"/>
        <v>319.5</v>
      </c>
      <c r="Q149" s="33">
        <f t="shared" si="13"/>
        <v>2.5574999999999992</v>
      </c>
      <c r="R149" s="10">
        <f t="shared" si="14"/>
        <v>61.852249999999962</v>
      </c>
      <c r="S149" s="11">
        <f t="shared" si="15"/>
        <v>381.35224999999997</v>
      </c>
      <c r="T149" s="12">
        <f t="shared" si="16"/>
        <v>0.57823129251700678</v>
      </c>
      <c r="U149" s="13">
        <f t="shared" si="17"/>
        <v>0.19359076682316109</v>
      </c>
      <c r="V149" s="14">
        <f>COUNTIF($L$2:L149,1)</f>
        <v>85</v>
      </c>
      <c r="W149">
        <v>147</v>
      </c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</row>
    <row r="150" spans="1:245" ht="54" customHeight="1" x14ac:dyDescent="0.2">
      <c r="A150" s="3">
        <v>148</v>
      </c>
      <c r="B150" s="4">
        <v>43300</v>
      </c>
      <c r="C150" s="3" t="s">
        <v>302</v>
      </c>
      <c r="D150" s="3" t="s">
        <v>38</v>
      </c>
      <c r="E150" s="3">
        <v>4</v>
      </c>
      <c r="F150" s="3" t="s">
        <v>303</v>
      </c>
      <c r="G150" s="3" t="s">
        <v>25</v>
      </c>
      <c r="H150" s="3" t="s">
        <v>26</v>
      </c>
      <c r="I150" s="3" t="s">
        <v>14</v>
      </c>
      <c r="J150" s="35" t="s">
        <v>304</v>
      </c>
      <c r="K150" s="29"/>
      <c r="L150" s="6" t="s">
        <v>16</v>
      </c>
      <c r="M150" s="7">
        <v>9.18</v>
      </c>
      <c r="N150" s="8">
        <v>1</v>
      </c>
      <c r="O150" s="9" t="s">
        <v>23</v>
      </c>
      <c r="P150" s="8">
        <f t="shared" si="12"/>
        <v>320.5</v>
      </c>
      <c r="Q150" s="34">
        <f t="shared" si="13"/>
        <v>-1</v>
      </c>
      <c r="R150" s="10">
        <f t="shared" si="14"/>
        <v>60.852249999999962</v>
      </c>
      <c r="S150" s="11">
        <f t="shared" si="15"/>
        <v>381.35224999999997</v>
      </c>
      <c r="T150" s="12">
        <f t="shared" si="16"/>
        <v>0.57432432432432434</v>
      </c>
      <c r="U150" s="13">
        <f t="shared" si="17"/>
        <v>0.18986661466458649</v>
      </c>
      <c r="V150" s="14">
        <f>COUNTIF($L$2:L150,1)</f>
        <v>85</v>
      </c>
      <c r="W150">
        <v>148</v>
      </c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</row>
    <row r="151" spans="1:245" ht="15" customHeight="1" x14ac:dyDescent="0.2">
      <c r="A151" s="3">
        <v>149</v>
      </c>
      <c r="B151" s="4">
        <v>43300</v>
      </c>
      <c r="C151" s="3" t="s">
        <v>305</v>
      </c>
      <c r="D151" s="3" t="s">
        <v>38</v>
      </c>
      <c r="E151" s="3">
        <v>1</v>
      </c>
      <c r="F151" s="3" t="s">
        <v>43</v>
      </c>
      <c r="G151" s="3" t="s">
        <v>25</v>
      </c>
      <c r="H151" s="3" t="s">
        <v>26</v>
      </c>
      <c r="I151" s="3" t="s">
        <v>163</v>
      </c>
      <c r="J151" s="15" t="s">
        <v>195</v>
      </c>
      <c r="K151" s="29"/>
      <c r="L151" s="6" t="s">
        <v>17</v>
      </c>
      <c r="M151" s="7">
        <v>2.1</v>
      </c>
      <c r="N151" s="8">
        <v>1.5</v>
      </c>
      <c r="O151" s="9" t="s">
        <v>23</v>
      </c>
      <c r="P151" s="8">
        <f t="shared" si="12"/>
        <v>322</v>
      </c>
      <c r="Q151" s="33">
        <f t="shared" si="13"/>
        <v>1.4925000000000002</v>
      </c>
      <c r="R151" s="10">
        <f t="shared" si="14"/>
        <v>62.344749999999962</v>
      </c>
      <c r="S151" s="11">
        <f t="shared" si="15"/>
        <v>384.34474999999998</v>
      </c>
      <c r="T151" s="12">
        <f t="shared" si="16"/>
        <v>0.57718120805369133</v>
      </c>
      <c r="U151" s="13">
        <f t="shared" si="17"/>
        <v>0.19361723602484465</v>
      </c>
      <c r="V151" s="14">
        <f>COUNTIF($L$2:L151,1)</f>
        <v>86</v>
      </c>
      <c r="W151">
        <v>149</v>
      </c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</row>
    <row r="152" spans="1:245" ht="15" customHeight="1" x14ac:dyDescent="0.2">
      <c r="A152" s="3">
        <v>150</v>
      </c>
      <c r="B152" s="4">
        <v>43300</v>
      </c>
      <c r="C152" s="3" t="s">
        <v>306</v>
      </c>
      <c r="D152" s="3" t="s">
        <v>38</v>
      </c>
      <c r="E152" s="3">
        <v>1</v>
      </c>
      <c r="F152" s="3" t="s">
        <v>307</v>
      </c>
      <c r="G152" s="3" t="s">
        <v>28</v>
      </c>
      <c r="H152" s="3" t="s">
        <v>26</v>
      </c>
      <c r="I152" s="3" t="s">
        <v>163</v>
      </c>
      <c r="J152" s="5" t="s">
        <v>169</v>
      </c>
      <c r="K152" s="29"/>
      <c r="L152" s="6" t="s">
        <v>16</v>
      </c>
      <c r="M152" s="7">
        <v>2.0249999999999999</v>
      </c>
      <c r="N152" s="8">
        <v>2</v>
      </c>
      <c r="O152" s="9" t="s">
        <v>23</v>
      </c>
      <c r="P152" s="8">
        <f t="shared" si="12"/>
        <v>324</v>
      </c>
      <c r="Q152" s="34">
        <f t="shared" si="13"/>
        <v>-2</v>
      </c>
      <c r="R152" s="10">
        <f t="shared" si="14"/>
        <v>60.344749999999962</v>
      </c>
      <c r="S152" s="11">
        <f t="shared" si="15"/>
        <v>384.34474999999998</v>
      </c>
      <c r="T152" s="12">
        <f t="shared" si="16"/>
        <v>0.57333333333333336</v>
      </c>
      <c r="U152" s="13">
        <f t="shared" si="17"/>
        <v>0.18624922839506167</v>
      </c>
      <c r="V152" s="14">
        <f>COUNTIF($L$2:L152,1)</f>
        <v>86</v>
      </c>
      <c r="W152">
        <v>150</v>
      </c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</row>
    <row r="153" spans="1:245" ht="14.25" customHeight="1" x14ac:dyDescent="0.2">
      <c r="A153" s="3">
        <v>151</v>
      </c>
      <c r="B153" s="4">
        <v>43300</v>
      </c>
      <c r="C153" s="3" t="s">
        <v>306</v>
      </c>
      <c r="D153" s="3" t="s">
        <v>38</v>
      </c>
      <c r="E153" s="3">
        <v>1</v>
      </c>
      <c r="F153" s="3" t="s">
        <v>308</v>
      </c>
      <c r="G153" s="3" t="s">
        <v>25</v>
      </c>
      <c r="H153" s="3" t="s">
        <v>26</v>
      </c>
      <c r="I153" s="3" t="s">
        <v>163</v>
      </c>
      <c r="J153" s="5" t="s">
        <v>169</v>
      </c>
      <c r="K153" s="29"/>
      <c r="L153" s="6" t="s">
        <v>16</v>
      </c>
      <c r="M153" s="7">
        <v>1.9</v>
      </c>
      <c r="N153" s="8">
        <v>2</v>
      </c>
      <c r="O153" s="9" t="s">
        <v>23</v>
      </c>
      <c r="P153" s="8">
        <f t="shared" si="12"/>
        <v>326</v>
      </c>
      <c r="Q153" s="34">
        <f t="shared" si="13"/>
        <v>-2</v>
      </c>
      <c r="R153" s="10">
        <f t="shared" si="14"/>
        <v>58.344749999999962</v>
      </c>
      <c r="S153" s="11">
        <f t="shared" si="15"/>
        <v>384.34474999999998</v>
      </c>
      <c r="T153" s="12">
        <f t="shared" si="16"/>
        <v>0.56953642384105962</v>
      </c>
      <c r="U153" s="13">
        <f t="shared" si="17"/>
        <v>0.17897162576687109</v>
      </c>
      <c r="V153" s="14">
        <f>COUNTIF($L$2:L153,1)</f>
        <v>86</v>
      </c>
      <c r="W153">
        <v>151</v>
      </c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</row>
    <row r="154" spans="1:245" ht="15.75" customHeight="1" x14ac:dyDescent="0.2">
      <c r="A154" s="3">
        <v>152</v>
      </c>
      <c r="B154" s="4">
        <v>43301</v>
      </c>
      <c r="C154" s="3" t="s">
        <v>309</v>
      </c>
      <c r="D154" s="3" t="s">
        <v>38</v>
      </c>
      <c r="E154" s="3">
        <v>1</v>
      </c>
      <c r="F154" s="3" t="s">
        <v>149</v>
      </c>
      <c r="G154" s="3" t="s">
        <v>25</v>
      </c>
      <c r="H154" s="3" t="s">
        <v>26</v>
      </c>
      <c r="I154" s="3" t="s">
        <v>14</v>
      </c>
      <c r="J154" s="15" t="s">
        <v>202</v>
      </c>
      <c r="K154" s="29"/>
      <c r="L154" s="6" t="s">
        <v>17</v>
      </c>
      <c r="M154" s="7">
        <v>1.825</v>
      </c>
      <c r="N154" s="8">
        <v>2</v>
      </c>
      <c r="O154" s="9" t="s">
        <v>23</v>
      </c>
      <c r="P154" s="8">
        <f t="shared" si="12"/>
        <v>328</v>
      </c>
      <c r="Q154" s="33">
        <f t="shared" si="13"/>
        <v>1.4674999999999998</v>
      </c>
      <c r="R154" s="10">
        <f t="shared" si="14"/>
        <v>59.812249999999963</v>
      </c>
      <c r="S154" s="11">
        <f t="shared" si="15"/>
        <v>387.81224999999995</v>
      </c>
      <c r="T154" s="12">
        <f t="shared" si="16"/>
        <v>0.57236842105263153</v>
      </c>
      <c r="U154" s="13">
        <f t="shared" si="17"/>
        <v>0.18235442073170716</v>
      </c>
      <c r="V154" s="14">
        <f>COUNTIF($L$2:L154,1)</f>
        <v>87</v>
      </c>
      <c r="W154">
        <v>152</v>
      </c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</row>
    <row r="155" spans="1:245" ht="15.75" customHeight="1" x14ac:dyDescent="0.2">
      <c r="A155" s="3">
        <v>153</v>
      </c>
      <c r="B155" s="4">
        <v>43301</v>
      </c>
      <c r="C155" s="3" t="s">
        <v>310</v>
      </c>
      <c r="D155" s="3" t="s">
        <v>38</v>
      </c>
      <c r="E155" s="3">
        <v>1</v>
      </c>
      <c r="F155" s="3" t="s">
        <v>157</v>
      </c>
      <c r="G155" s="3" t="s">
        <v>25</v>
      </c>
      <c r="H155" s="3" t="s">
        <v>26</v>
      </c>
      <c r="I155" s="3" t="s">
        <v>14</v>
      </c>
      <c r="J155" s="5" t="s">
        <v>31</v>
      </c>
      <c r="K155" s="29"/>
      <c r="L155" s="6" t="s">
        <v>16</v>
      </c>
      <c r="M155" s="7">
        <v>1.8</v>
      </c>
      <c r="N155" s="8">
        <v>3</v>
      </c>
      <c r="O155" s="9" t="s">
        <v>23</v>
      </c>
      <c r="P155" s="8">
        <f t="shared" si="12"/>
        <v>331</v>
      </c>
      <c r="Q155" s="34">
        <f t="shared" si="13"/>
        <v>-3</v>
      </c>
      <c r="R155" s="10">
        <f t="shared" si="14"/>
        <v>56.812249999999963</v>
      </c>
      <c r="S155" s="11">
        <f t="shared" si="15"/>
        <v>387.81224999999995</v>
      </c>
      <c r="T155" s="12">
        <f t="shared" si="16"/>
        <v>0.56862745098039214</v>
      </c>
      <c r="U155" s="13">
        <f t="shared" si="17"/>
        <v>0.17163821752265845</v>
      </c>
      <c r="V155" s="14">
        <f>COUNTIF($L$2:L155,1)</f>
        <v>87</v>
      </c>
      <c r="W155">
        <v>153</v>
      </c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</row>
    <row r="156" spans="1:245" ht="15" customHeight="1" x14ac:dyDescent="0.2">
      <c r="A156" s="3">
        <v>154</v>
      </c>
      <c r="B156" s="4">
        <v>43301</v>
      </c>
      <c r="C156" s="3" t="s">
        <v>311</v>
      </c>
      <c r="D156" s="3" t="s">
        <v>38</v>
      </c>
      <c r="E156" s="3">
        <v>1</v>
      </c>
      <c r="F156" s="3" t="s">
        <v>312</v>
      </c>
      <c r="G156" s="3" t="s">
        <v>29</v>
      </c>
      <c r="H156" s="3" t="s">
        <v>26</v>
      </c>
      <c r="I156" s="3" t="s">
        <v>14</v>
      </c>
      <c r="J156" s="15" t="s">
        <v>30</v>
      </c>
      <c r="K156" s="29"/>
      <c r="L156" s="6" t="s">
        <v>17</v>
      </c>
      <c r="M156" s="7">
        <v>1.95</v>
      </c>
      <c r="N156" s="8">
        <v>1.5</v>
      </c>
      <c r="O156" s="9" t="s">
        <v>23</v>
      </c>
      <c r="P156" s="8">
        <f t="shared" si="12"/>
        <v>332.5</v>
      </c>
      <c r="Q156" s="33">
        <f t="shared" si="13"/>
        <v>1.2787499999999996</v>
      </c>
      <c r="R156" s="10">
        <f t="shared" si="14"/>
        <v>58.090999999999966</v>
      </c>
      <c r="S156" s="11">
        <f t="shared" si="15"/>
        <v>390.59099999999995</v>
      </c>
      <c r="T156" s="12">
        <f t="shared" si="16"/>
        <v>0.5714285714285714</v>
      </c>
      <c r="U156" s="13">
        <f t="shared" si="17"/>
        <v>0.17470977443609009</v>
      </c>
      <c r="V156" s="14">
        <f>COUNTIF($L$2:L156,1)</f>
        <v>88</v>
      </c>
      <c r="W156">
        <v>154</v>
      </c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</row>
    <row r="157" spans="1:245" ht="15" customHeight="1" x14ac:dyDescent="0.2">
      <c r="A157" s="3">
        <v>155</v>
      </c>
      <c r="B157" s="4">
        <v>43301</v>
      </c>
      <c r="C157" s="3" t="s">
        <v>313</v>
      </c>
      <c r="D157" s="3" t="s">
        <v>38</v>
      </c>
      <c r="E157" s="3">
        <v>1</v>
      </c>
      <c r="F157" s="3" t="s">
        <v>262</v>
      </c>
      <c r="G157" s="3" t="s">
        <v>25</v>
      </c>
      <c r="H157" s="3" t="s">
        <v>27</v>
      </c>
      <c r="I157" s="3" t="s">
        <v>163</v>
      </c>
      <c r="J157" s="5" t="s">
        <v>36</v>
      </c>
      <c r="K157" s="29"/>
      <c r="L157" s="6" t="s">
        <v>16</v>
      </c>
      <c r="M157" s="7">
        <v>2.13</v>
      </c>
      <c r="N157" s="8">
        <v>3</v>
      </c>
      <c r="O157" s="9" t="s">
        <v>23</v>
      </c>
      <c r="P157" s="8">
        <f t="shared" si="12"/>
        <v>335.5</v>
      </c>
      <c r="Q157" s="34">
        <f t="shared" si="13"/>
        <v>-3</v>
      </c>
      <c r="R157" s="10">
        <f t="shared" si="14"/>
        <v>55.090999999999966</v>
      </c>
      <c r="S157" s="11">
        <f t="shared" si="15"/>
        <v>390.59099999999995</v>
      </c>
      <c r="T157" s="12">
        <f t="shared" si="16"/>
        <v>0.56774193548387097</v>
      </c>
      <c r="U157" s="13">
        <f t="shared" si="17"/>
        <v>0.1642056631892696</v>
      </c>
      <c r="V157" s="14">
        <f>COUNTIF($L$2:L157,1)</f>
        <v>88</v>
      </c>
      <c r="W157">
        <v>155</v>
      </c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</row>
    <row r="158" spans="1:245" ht="15.75" customHeight="1" x14ac:dyDescent="0.2">
      <c r="A158" s="3">
        <v>156</v>
      </c>
      <c r="B158" s="4">
        <v>43302</v>
      </c>
      <c r="C158" s="3" t="s">
        <v>314</v>
      </c>
      <c r="D158" s="3" t="s">
        <v>38</v>
      </c>
      <c r="E158" s="3">
        <v>1</v>
      </c>
      <c r="F158" s="3">
        <v>1</v>
      </c>
      <c r="G158" s="3" t="s">
        <v>25</v>
      </c>
      <c r="H158" s="3" t="s">
        <v>26</v>
      </c>
      <c r="I158" s="3" t="s">
        <v>14</v>
      </c>
      <c r="J158" s="15" t="s">
        <v>126</v>
      </c>
      <c r="K158" s="29"/>
      <c r="L158" s="6" t="s">
        <v>17</v>
      </c>
      <c r="M158" s="7">
        <v>2.5</v>
      </c>
      <c r="N158" s="8">
        <v>2</v>
      </c>
      <c r="O158" s="9" t="s">
        <v>23</v>
      </c>
      <c r="P158" s="8">
        <f t="shared" si="12"/>
        <v>337.5</v>
      </c>
      <c r="Q158" s="33">
        <f t="shared" si="13"/>
        <v>2.75</v>
      </c>
      <c r="R158" s="10">
        <f t="shared" si="14"/>
        <v>57.840999999999966</v>
      </c>
      <c r="S158" s="11">
        <f t="shared" si="15"/>
        <v>395.34099999999995</v>
      </c>
      <c r="T158" s="12">
        <f t="shared" si="16"/>
        <v>0.57051282051282048</v>
      </c>
      <c r="U158" s="13">
        <f t="shared" si="17"/>
        <v>0.17138074074074058</v>
      </c>
      <c r="V158" s="14">
        <f>COUNTIF($L$2:L158,1)</f>
        <v>89</v>
      </c>
      <c r="W158">
        <v>156</v>
      </c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</row>
    <row r="159" spans="1:245" ht="15" customHeight="1" x14ac:dyDescent="0.2">
      <c r="A159" s="3">
        <v>157</v>
      </c>
      <c r="B159" s="4">
        <v>43302</v>
      </c>
      <c r="C159" s="3" t="s">
        <v>315</v>
      </c>
      <c r="D159" s="3" t="s">
        <v>38</v>
      </c>
      <c r="E159" s="3">
        <v>1</v>
      </c>
      <c r="F159" s="3" t="s">
        <v>49</v>
      </c>
      <c r="G159" s="3" t="s">
        <v>25</v>
      </c>
      <c r="H159" s="3" t="s">
        <v>26</v>
      </c>
      <c r="I159" s="3" t="s">
        <v>14</v>
      </c>
      <c r="J159" s="5" t="s">
        <v>195</v>
      </c>
      <c r="K159" s="29" t="s">
        <v>316</v>
      </c>
      <c r="L159" s="6" t="s">
        <v>16</v>
      </c>
      <c r="M159" s="7">
        <v>1.875</v>
      </c>
      <c r="N159" s="8">
        <v>4</v>
      </c>
      <c r="O159" s="9" t="s">
        <v>23</v>
      </c>
      <c r="P159" s="8">
        <f t="shared" si="12"/>
        <v>341.5</v>
      </c>
      <c r="Q159" s="34">
        <f t="shared" si="13"/>
        <v>-4</v>
      </c>
      <c r="R159" s="10">
        <f t="shared" si="14"/>
        <v>53.840999999999966</v>
      </c>
      <c r="S159" s="11">
        <f t="shared" si="15"/>
        <v>395.34099999999995</v>
      </c>
      <c r="T159" s="12">
        <f t="shared" si="16"/>
        <v>0.56687898089171973</v>
      </c>
      <c r="U159" s="13">
        <f t="shared" si="17"/>
        <v>0.15766032210834538</v>
      </c>
      <c r="V159" s="14">
        <f>COUNTIF($L$2:L159,1)</f>
        <v>89</v>
      </c>
      <c r="W159">
        <v>157</v>
      </c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</row>
    <row r="160" spans="1:245" ht="17.25" customHeight="1" x14ac:dyDescent="0.2">
      <c r="A160" s="3">
        <v>158</v>
      </c>
      <c r="B160" s="4">
        <v>43302</v>
      </c>
      <c r="C160" s="3" t="s">
        <v>317</v>
      </c>
      <c r="D160" s="3" t="s">
        <v>38</v>
      </c>
      <c r="E160" s="3">
        <v>4</v>
      </c>
      <c r="F160" s="3">
        <v>1</v>
      </c>
      <c r="G160" s="3" t="s">
        <v>25</v>
      </c>
      <c r="H160" s="3" t="s">
        <v>26</v>
      </c>
      <c r="I160" s="3" t="s">
        <v>14</v>
      </c>
      <c r="J160" s="5" t="s">
        <v>318</v>
      </c>
      <c r="K160" s="29"/>
      <c r="L160" s="6" t="s">
        <v>16</v>
      </c>
      <c r="M160" s="7">
        <v>12.69</v>
      </c>
      <c r="N160" s="8">
        <v>1</v>
      </c>
      <c r="O160" s="9" t="s">
        <v>23</v>
      </c>
      <c r="P160" s="8">
        <f t="shared" si="12"/>
        <v>342.5</v>
      </c>
      <c r="Q160" s="34">
        <f t="shared" si="13"/>
        <v>-1</v>
      </c>
      <c r="R160" s="10">
        <f t="shared" si="14"/>
        <v>52.840999999999966</v>
      </c>
      <c r="S160" s="11">
        <f t="shared" si="15"/>
        <v>395.34099999999995</v>
      </c>
      <c r="T160" s="12">
        <f t="shared" si="16"/>
        <v>0.56329113924050633</v>
      </c>
      <c r="U160" s="13">
        <f t="shared" si="17"/>
        <v>0.15428029197080279</v>
      </c>
      <c r="V160" s="14">
        <f>COUNTIF($L$2:L160,1)</f>
        <v>89</v>
      </c>
      <c r="W160">
        <v>158</v>
      </c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</row>
    <row r="161" spans="1:245" ht="15.75" customHeight="1" x14ac:dyDescent="0.2">
      <c r="A161" s="3">
        <v>159</v>
      </c>
      <c r="B161" s="4">
        <v>43302</v>
      </c>
      <c r="C161" s="3" t="s">
        <v>319</v>
      </c>
      <c r="D161" s="3" t="s">
        <v>38</v>
      </c>
      <c r="E161" s="3">
        <v>1</v>
      </c>
      <c r="F161" s="3" t="s">
        <v>320</v>
      </c>
      <c r="G161" s="3" t="s">
        <v>25</v>
      </c>
      <c r="H161" s="3" t="s">
        <v>26</v>
      </c>
      <c r="I161" s="3" t="s">
        <v>14</v>
      </c>
      <c r="J161" s="5" t="s">
        <v>169</v>
      </c>
      <c r="K161" s="29"/>
      <c r="L161" s="6" t="s">
        <v>16</v>
      </c>
      <c r="M161" s="7">
        <v>1.8</v>
      </c>
      <c r="N161" s="8">
        <v>2</v>
      </c>
      <c r="O161" s="9" t="s">
        <v>23</v>
      </c>
      <c r="P161" s="8">
        <f t="shared" si="12"/>
        <v>344.5</v>
      </c>
      <c r="Q161" s="34">
        <f t="shared" si="13"/>
        <v>-2</v>
      </c>
      <c r="R161" s="10">
        <f t="shared" si="14"/>
        <v>50.840999999999966</v>
      </c>
      <c r="S161" s="11">
        <f t="shared" si="15"/>
        <v>395.34099999999995</v>
      </c>
      <c r="T161" s="12">
        <f t="shared" si="16"/>
        <v>0.55974842767295596</v>
      </c>
      <c r="U161" s="13">
        <f t="shared" si="17"/>
        <v>0.14757910014513773</v>
      </c>
      <c r="V161" s="14">
        <f>COUNTIF($L$2:L161,1)</f>
        <v>89</v>
      </c>
      <c r="W161">
        <v>159</v>
      </c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</row>
    <row r="162" spans="1:245" ht="25.5" x14ac:dyDescent="0.2">
      <c r="A162" s="3">
        <v>160</v>
      </c>
      <c r="B162" s="4">
        <v>43302</v>
      </c>
      <c r="C162" s="3" t="s">
        <v>321</v>
      </c>
      <c r="D162" s="3" t="s">
        <v>293</v>
      </c>
      <c r="E162" s="3">
        <v>2</v>
      </c>
      <c r="F162" s="3" t="s">
        <v>322</v>
      </c>
      <c r="G162" s="3" t="s">
        <v>25</v>
      </c>
      <c r="H162" s="3" t="s">
        <v>26</v>
      </c>
      <c r="I162" s="3" t="s">
        <v>14</v>
      </c>
      <c r="J162" s="15" t="s">
        <v>323</v>
      </c>
      <c r="K162" s="29"/>
      <c r="L162" s="6" t="s">
        <v>17</v>
      </c>
      <c r="M162" s="7">
        <v>1.91</v>
      </c>
      <c r="N162" s="8">
        <v>3</v>
      </c>
      <c r="O162" s="9" t="s">
        <v>23</v>
      </c>
      <c r="P162" s="8">
        <f t="shared" si="12"/>
        <v>347.5</v>
      </c>
      <c r="Q162" s="33">
        <f t="shared" si="13"/>
        <v>2.4434999999999993</v>
      </c>
      <c r="R162" s="10">
        <f t="shared" si="14"/>
        <v>53.284499999999966</v>
      </c>
      <c r="S162" s="11">
        <f t="shared" si="15"/>
        <v>400.78449999999998</v>
      </c>
      <c r="T162" s="12">
        <f t="shared" si="16"/>
        <v>0.5625</v>
      </c>
      <c r="U162" s="13">
        <f t="shared" si="17"/>
        <v>0.15333669064748195</v>
      </c>
      <c r="V162" s="14">
        <f>COUNTIF($L$2:L162,1)</f>
        <v>90</v>
      </c>
      <c r="W162">
        <v>160</v>
      </c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</row>
    <row r="163" spans="1:245" ht="15.75" customHeight="1" x14ac:dyDescent="0.2">
      <c r="A163" s="3">
        <v>161</v>
      </c>
      <c r="B163" s="4">
        <v>43302</v>
      </c>
      <c r="C163" s="3" t="s">
        <v>324</v>
      </c>
      <c r="D163" s="3" t="s">
        <v>38</v>
      </c>
      <c r="E163" s="3">
        <v>1</v>
      </c>
      <c r="F163" s="3">
        <v>1</v>
      </c>
      <c r="G163" s="3" t="s">
        <v>28</v>
      </c>
      <c r="H163" s="3" t="s">
        <v>26</v>
      </c>
      <c r="I163" s="3" t="s">
        <v>14</v>
      </c>
      <c r="J163" s="5" t="s">
        <v>31</v>
      </c>
      <c r="K163" s="29"/>
      <c r="L163" s="6" t="s">
        <v>16</v>
      </c>
      <c r="M163" s="7">
        <v>1.8</v>
      </c>
      <c r="N163" s="8">
        <v>2</v>
      </c>
      <c r="O163" s="9" t="s">
        <v>23</v>
      </c>
      <c r="P163" s="8">
        <f t="shared" si="12"/>
        <v>349.5</v>
      </c>
      <c r="Q163" s="34">
        <f t="shared" si="13"/>
        <v>-2</v>
      </c>
      <c r="R163" s="10">
        <f t="shared" si="14"/>
        <v>51.284499999999966</v>
      </c>
      <c r="S163" s="11">
        <f t="shared" si="15"/>
        <v>400.78449999999998</v>
      </c>
      <c r="T163" s="12">
        <f t="shared" si="16"/>
        <v>0.55900621118012417</v>
      </c>
      <c r="U163" s="13">
        <f t="shared" si="17"/>
        <v>0.14673676680972814</v>
      </c>
      <c r="V163" s="14">
        <f>COUNTIF($L$2:L163,1)</f>
        <v>90</v>
      </c>
      <c r="W163">
        <v>161</v>
      </c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</row>
    <row r="164" spans="1:245" ht="16.5" customHeight="1" x14ac:dyDescent="0.2">
      <c r="A164" s="3">
        <v>162</v>
      </c>
      <c r="B164" s="4">
        <v>43302</v>
      </c>
      <c r="C164" s="3" t="s">
        <v>325</v>
      </c>
      <c r="D164" s="3" t="s">
        <v>38</v>
      </c>
      <c r="E164" s="3">
        <v>1</v>
      </c>
      <c r="F164" s="3" t="s">
        <v>149</v>
      </c>
      <c r="G164" s="3" t="s">
        <v>25</v>
      </c>
      <c r="H164" s="3" t="s">
        <v>26</v>
      </c>
      <c r="I164" s="3" t="s">
        <v>14</v>
      </c>
      <c r="J164" s="15" t="s">
        <v>326</v>
      </c>
      <c r="K164" s="29"/>
      <c r="L164" s="6" t="s">
        <v>17</v>
      </c>
      <c r="M164" s="7">
        <v>1.8</v>
      </c>
      <c r="N164" s="8">
        <v>2</v>
      </c>
      <c r="O164" s="9" t="s">
        <v>23</v>
      </c>
      <c r="P164" s="8">
        <f t="shared" si="12"/>
        <v>351.5</v>
      </c>
      <c r="Q164" s="33">
        <f t="shared" si="13"/>
        <v>1.42</v>
      </c>
      <c r="R164" s="10">
        <f t="shared" si="14"/>
        <v>52.704499999999967</v>
      </c>
      <c r="S164" s="11">
        <f t="shared" si="15"/>
        <v>404.20449999999994</v>
      </c>
      <c r="T164" s="12">
        <f t="shared" si="16"/>
        <v>0.56172839506172845</v>
      </c>
      <c r="U164" s="13">
        <f t="shared" si="17"/>
        <v>0.1499416785206257</v>
      </c>
      <c r="V164" s="14">
        <f>COUNTIF($L$2:L164,1)</f>
        <v>91</v>
      </c>
      <c r="W164">
        <v>162</v>
      </c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</row>
    <row r="165" spans="1:245" ht="15" customHeight="1" x14ac:dyDescent="0.2">
      <c r="A165" s="3">
        <v>163</v>
      </c>
      <c r="B165" s="4">
        <v>43302</v>
      </c>
      <c r="C165" s="3" t="s">
        <v>327</v>
      </c>
      <c r="D165" s="3" t="s">
        <v>38</v>
      </c>
      <c r="E165" s="3">
        <v>1</v>
      </c>
      <c r="F165" s="3" t="s">
        <v>122</v>
      </c>
      <c r="G165" s="3" t="s">
        <v>29</v>
      </c>
      <c r="H165" s="3" t="s">
        <v>26</v>
      </c>
      <c r="I165" s="3" t="s">
        <v>14</v>
      </c>
      <c r="J165" s="5" t="s">
        <v>126</v>
      </c>
      <c r="K165" s="29"/>
      <c r="L165" s="6" t="s">
        <v>16</v>
      </c>
      <c r="M165" s="7">
        <v>1.8</v>
      </c>
      <c r="N165" s="8">
        <v>1.5</v>
      </c>
      <c r="O165" s="9" t="s">
        <v>23</v>
      </c>
      <c r="P165" s="8">
        <f t="shared" si="12"/>
        <v>353</v>
      </c>
      <c r="Q165" s="34">
        <f t="shared" si="13"/>
        <v>-1.5</v>
      </c>
      <c r="R165" s="10">
        <f t="shared" si="14"/>
        <v>51.204499999999967</v>
      </c>
      <c r="S165" s="11">
        <f t="shared" si="15"/>
        <v>404.20449999999994</v>
      </c>
      <c r="T165" s="12">
        <f t="shared" si="16"/>
        <v>0.55828220858895705</v>
      </c>
      <c r="U165" s="13">
        <f t="shared" si="17"/>
        <v>0.14505524079320095</v>
      </c>
      <c r="V165" s="14">
        <f>COUNTIF($L$2:L165,1)</f>
        <v>91</v>
      </c>
      <c r="W165">
        <v>163</v>
      </c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</row>
    <row r="166" spans="1:245" ht="14.25" customHeight="1" x14ac:dyDescent="0.2">
      <c r="A166" s="3">
        <v>164</v>
      </c>
      <c r="B166" s="4">
        <v>43302</v>
      </c>
      <c r="C166" s="3" t="s">
        <v>315</v>
      </c>
      <c r="D166" s="3" t="s">
        <v>38</v>
      </c>
      <c r="E166" s="3">
        <v>1</v>
      </c>
      <c r="F166" s="3" t="s">
        <v>328</v>
      </c>
      <c r="G166" s="3" t="s">
        <v>25</v>
      </c>
      <c r="H166" s="3" t="s">
        <v>26</v>
      </c>
      <c r="I166" s="3" t="s">
        <v>163</v>
      </c>
      <c r="J166" s="5" t="s">
        <v>195</v>
      </c>
      <c r="K166" s="29"/>
      <c r="L166" s="6" t="s">
        <v>16</v>
      </c>
      <c r="M166" s="7">
        <v>2</v>
      </c>
      <c r="N166" s="8">
        <v>1.5</v>
      </c>
      <c r="O166" s="9" t="s">
        <v>23</v>
      </c>
      <c r="P166" s="8">
        <f t="shared" si="12"/>
        <v>354.5</v>
      </c>
      <c r="Q166" s="34">
        <f t="shared" si="13"/>
        <v>-1.5</v>
      </c>
      <c r="R166" s="10">
        <f t="shared" si="14"/>
        <v>49.704499999999967</v>
      </c>
      <c r="S166" s="11">
        <f t="shared" si="15"/>
        <v>404.20449999999994</v>
      </c>
      <c r="T166" s="12">
        <f t="shared" si="16"/>
        <v>0.55487804878048785</v>
      </c>
      <c r="U166" s="13">
        <f t="shared" si="17"/>
        <v>0.14021015514809573</v>
      </c>
      <c r="V166" s="14">
        <f>COUNTIF($L$2:L166,1)</f>
        <v>91</v>
      </c>
      <c r="W166">
        <v>164</v>
      </c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</row>
    <row r="167" spans="1:245" ht="14.25" customHeight="1" x14ac:dyDescent="0.2">
      <c r="A167" s="3">
        <v>165</v>
      </c>
      <c r="B167" s="4">
        <v>43302</v>
      </c>
      <c r="C167" s="3" t="s">
        <v>329</v>
      </c>
      <c r="D167" s="3" t="s">
        <v>38</v>
      </c>
      <c r="E167" s="3">
        <v>1</v>
      </c>
      <c r="F167" s="3" t="s">
        <v>330</v>
      </c>
      <c r="G167" s="3" t="s">
        <v>29</v>
      </c>
      <c r="H167" s="3" t="s">
        <v>26</v>
      </c>
      <c r="I167" s="3" t="s">
        <v>163</v>
      </c>
      <c r="J167" s="5" t="s">
        <v>331</v>
      </c>
      <c r="K167" s="29"/>
      <c r="L167" s="6" t="s">
        <v>16</v>
      </c>
      <c r="M167" s="7">
        <v>1.83</v>
      </c>
      <c r="N167" s="8">
        <v>1.5</v>
      </c>
      <c r="O167" s="9" t="s">
        <v>23</v>
      </c>
      <c r="P167" s="8">
        <f t="shared" si="12"/>
        <v>356</v>
      </c>
      <c r="Q167" s="34">
        <f t="shared" si="13"/>
        <v>-1.5</v>
      </c>
      <c r="R167" s="10">
        <f t="shared" si="14"/>
        <v>48.204499999999967</v>
      </c>
      <c r="S167" s="11">
        <f t="shared" si="15"/>
        <v>404.20449999999994</v>
      </c>
      <c r="T167" s="12">
        <f t="shared" si="16"/>
        <v>0.55151515151515151</v>
      </c>
      <c r="U167" s="13">
        <f t="shared" si="17"/>
        <v>0.13540589887640433</v>
      </c>
      <c r="V167" s="14">
        <f>COUNTIF($L$2:L167,1)</f>
        <v>91</v>
      </c>
      <c r="W167">
        <v>165</v>
      </c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</row>
    <row r="168" spans="1:245" ht="15.75" customHeight="1" x14ac:dyDescent="0.2">
      <c r="A168" s="3">
        <v>166</v>
      </c>
      <c r="B168" s="4">
        <v>43302</v>
      </c>
      <c r="C168" s="3" t="s">
        <v>332</v>
      </c>
      <c r="D168" s="3" t="s">
        <v>38</v>
      </c>
      <c r="E168" s="3">
        <v>1</v>
      </c>
      <c r="F168" s="3" t="s">
        <v>51</v>
      </c>
      <c r="G168" s="3" t="s">
        <v>25</v>
      </c>
      <c r="H168" s="3" t="s">
        <v>26</v>
      </c>
      <c r="I168" s="3" t="s">
        <v>14</v>
      </c>
      <c r="J168" s="5" t="s">
        <v>40</v>
      </c>
      <c r="K168" s="29"/>
      <c r="L168" s="6" t="s">
        <v>16</v>
      </c>
      <c r="M168" s="7">
        <v>1.9</v>
      </c>
      <c r="N168" s="8">
        <v>2</v>
      </c>
      <c r="O168" s="9" t="s">
        <v>23</v>
      </c>
      <c r="P168" s="8">
        <f t="shared" si="12"/>
        <v>358</v>
      </c>
      <c r="Q168" s="34">
        <f t="shared" si="13"/>
        <v>-2</v>
      </c>
      <c r="R168" s="10">
        <f t="shared" si="14"/>
        <v>46.204499999999967</v>
      </c>
      <c r="S168" s="11">
        <f t="shared" si="15"/>
        <v>404.20449999999994</v>
      </c>
      <c r="T168" s="12">
        <f t="shared" si="16"/>
        <v>0.54819277108433739</v>
      </c>
      <c r="U168" s="13">
        <f t="shared" si="17"/>
        <v>0.129062849162011</v>
      </c>
      <c r="V168" s="14">
        <f>COUNTIF($L$2:L168,1)</f>
        <v>91</v>
      </c>
      <c r="W168">
        <v>166</v>
      </c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</row>
    <row r="169" spans="1:245" ht="15.75" customHeight="1" x14ac:dyDescent="0.2">
      <c r="A169" s="3">
        <v>167</v>
      </c>
      <c r="B169" s="4">
        <v>43302</v>
      </c>
      <c r="C169" s="3" t="s">
        <v>333</v>
      </c>
      <c r="D169" s="3" t="s">
        <v>38</v>
      </c>
      <c r="E169" s="3">
        <v>1</v>
      </c>
      <c r="F169" s="3">
        <v>1</v>
      </c>
      <c r="G169" s="3" t="s">
        <v>25</v>
      </c>
      <c r="H169" s="3" t="s">
        <v>26</v>
      </c>
      <c r="I169" s="3" t="s">
        <v>163</v>
      </c>
      <c r="J169" s="5" t="s">
        <v>34</v>
      </c>
      <c r="K169" s="29"/>
      <c r="L169" s="6" t="s">
        <v>16</v>
      </c>
      <c r="M169" s="7">
        <v>2.1</v>
      </c>
      <c r="N169" s="8">
        <v>1.5</v>
      </c>
      <c r="O169" s="9" t="s">
        <v>23</v>
      </c>
      <c r="P169" s="8">
        <f t="shared" si="12"/>
        <v>359.5</v>
      </c>
      <c r="Q169" s="34">
        <f t="shared" si="13"/>
        <v>-1.5</v>
      </c>
      <c r="R169" s="10">
        <f t="shared" si="14"/>
        <v>44.704499999999967</v>
      </c>
      <c r="S169" s="11">
        <f t="shared" si="15"/>
        <v>404.20449999999994</v>
      </c>
      <c r="T169" s="12">
        <f t="shared" si="16"/>
        <v>0.54491017964071853</v>
      </c>
      <c r="U169" s="13">
        <f t="shared" si="17"/>
        <v>0.12435187760778843</v>
      </c>
      <c r="V169" s="14">
        <f>COUNTIF($L$2:L169,1)</f>
        <v>91</v>
      </c>
      <c r="W169">
        <v>167</v>
      </c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</row>
    <row r="170" spans="1:245" ht="15" customHeight="1" x14ac:dyDescent="0.2">
      <c r="A170" s="3">
        <v>168</v>
      </c>
      <c r="B170" s="4">
        <v>43302</v>
      </c>
      <c r="C170" s="3" t="s">
        <v>334</v>
      </c>
      <c r="D170" s="3" t="s">
        <v>38</v>
      </c>
      <c r="E170" s="3">
        <v>1</v>
      </c>
      <c r="F170" s="3" t="s">
        <v>218</v>
      </c>
      <c r="G170" s="3" t="s">
        <v>28</v>
      </c>
      <c r="H170" s="3" t="s">
        <v>26</v>
      </c>
      <c r="I170" s="3" t="s">
        <v>163</v>
      </c>
      <c r="J170" s="5" t="s">
        <v>195</v>
      </c>
      <c r="K170" s="29"/>
      <c r="L170" s="6" t="s">
        <v>16</v>
      </c>
      <c r="M170" s="7">
        <v>2</v>
      </c>
      <c r="N170" s="8">
        <v>2</v>
      </c>
      <c r="O170" s="9" t="s">
        <v>23</v>
      </c>
      <c r="P170" s="8">
        <f t="shared" si="12"/>
        <v>361.5</v>
      </c>
      <c r="Q170" s="34">
        <f t="shared" si="13"/>
        <v>-2</v>
      </c>
      <c r="R170" s="10">
        <f t="shared" si="14"/>
        <v>42.704499999999967</v>
      </c>
      <c r="S170" s="11">
        <f t="shared" si="15"/>
        <v>404.20449999999994</v>
      </c>
      <c r="T170" s="12">
        <f t="shared" si="16"/>
        <v>0.54166666666666663</v>
      </c>
      <c r="U170" s="13">
        <f t="shared" si="17"/>
        <v>0.11813139695712294</v>
      </c>
      <c r="V170" s="14">
        <f>COUNTIF($L$2:L170,1)</f>
        <v>91</v>
      </c>
      <c r="W170">
        <v>168</v>
      </c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</row>
    <row r="171" spans="1:245" ht="16.5" customHeight="1" x14ac:dyDescent="0.2">
      <c r="A171" s="3">
        <v>169</v>
      </c>
      <c r="B171" s="4">
        <v>43304</v>
      </c>
      <c r="C171" s="3" t="s">
        <v>335</v>
      </c>
      <c r="D171" s="3" t="s">
        <v>38</v>
      </c>
      <c r="E171" s="3">
        <v>1</v>
      </c>
      <c r="F171" s="3" t="s">
        <v>336</v>
      </c>
      <c r="G171" s="3" t="s">
        <v>29</v>
      </c>
      <c r="H171" s="3" t="s">
        <v>26</v>
      </c>
      <c r="I171" s="3" t="s">
        <v>14</v>
      </c>
      <c r="J171" s="15" t="s">
        <v>158</v>
      </c>
      <c r="K171" s="29"/>
      <c r="L171" s="6" t="s">
        <v>17</v>
      </c>
      <c r="M171" s="7">
        <v>1.9</v>
      </c>
      <c r="N171" s="8">
        <v>2</v>
      </c>
      <c r="O171" s="9" t="s">
        <v>23</v>
      </c>
      <c r="P171" s="8">
        <f t="shared" si="12"/>
        <v>363.5</v>
      </c>
      <c r="Q171" s="33">
        <f t="shared" si="13"/>
        <v>1.6099999999999999</v>
      </c>
      <c r="R171" s="30">
        <f t="shared" si="14"/>
        <v>44.314499999999967</v>
      </c>
      <c r="S171" s="31">
        <f t="shared" si="15"/>
        <v>407.81449999999995</v>
      </c>
      <c r="T171" s="32">
        <f t="shared" si="16"/>
        <v>0.54437869822485208</v>
      </c>
      <c r="U171" s="13">
        <f t="shared" si="17"/>
        <v>0.12191059147180179</v>
      </c>
      <c r="V171" s="14">
        <f>COUNTIF($L$2:L171,1)</f>
        <v>92</v>
      </c>
      <c r="W171">
        <v>169</v>
      </c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</row>
    <row r="172" spans="1:245" ht="25.5" x14ac:dyDescent="0.2">
      <c r="A172" s="3">
        <v>170</v>
      </c>
      <c r="B172" s="4">
        <v>43305</v>
      </c>
      <c r="C172" s="3" t="s">
        <v>337</v>
      </c>
      <c r="D172" s="3" t="s">
        <v>38</v>
      </c>
      <c r="E172" s="3">
        <v>2</v>
      </c>
      <c r="F172" s="3" t="s">
        <v>175</v>
      </c>
      <c r="G172" s="3" t="s">
        <v>25</v>
      </c>
      <c r="H172" s="3" t="s">
        <v>26</v>
      </c>
      <c r="I172" s="3" t="s">
        <v>14</v>
      </c>
      <c r="J172" s="5" t="s">
        <v>358</v>
      </c>
      <c r="K172" s="29"/>
      <c r="L172" s="6" t="s">
        <v>16</v>
      </c>
      <c r="M172" s="7">
        <v>2.09</v>
      </c>
      <c r="N172" s="8">
        <v>2</v>
      </c>
      <c r="O172" s="9" t="s">
        <v>23</v>
      </c>
      <c r="P172" s="8">
        <f t="shared" si="12"/>
        <v>365.5</v>
      </c>
      <c r="Q172" s="34">
        <f t="shared" si="13"/>
        <v>-2</v>
      </c>
      <c r="R172" s="10">
        <f t="shared" si="14"/>
        <v>42.314499999999967</v>
      </c>
      <c r="S172" s="11">
        <f t="shared" si="15"/>
        <v>407.81449999999995</v>
      </c>
      <c r="T172" s="12">
        <f t="shared" si="16"/>
        <v>0.54117647058823526</v>
      </c>
      <c r="U172" s="13">
        <f t="shared" si="17"/>
        <v>0.11577154582763324</v>
      </c>
      <c r="V172" s="14">
        <f>COUNTIF($L$2:L172,1)</f>
        <v>92</v>
      </c>
      <c r="W172">
        <v>170</v>
      </c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</row>
    <row r="173" spans="1:245" ht="12.75" x14ac:dyDescent="0.2">
      <c r="A173" s="3">
        <v>171</v>
      </c>
      <c r="B173" s="4">
        <v>43305</v>
      </c>
      <c r="C173" s="3" t="s">
        <v>338</v>
      </c>
      <c r="D173" s="3" t="s">
        <v>274</v>
      </c>
      <c r="E173" s="3">
        <v>1</v>
      </c>
      <c r="F173" s="3" t="s">
        <v>69</v>
      </c>
      <c r="G173" s="3" t="s">
        <v>29</v>
      </c>
      <c r="H173" s="3" t="s">
        <v>26</v>
      </c>
      <c r="I173" s="3" t="s">
        <v>163</v>
      </c>
      <c r="J173" s="15" t="s">
        <v>195</v>
      </c>
      <c r="K173" s="29"/>
      <c r="L173" s="6" t="s">
        <v>17</v>
      </c>
      <c r="M173" s="7">
        <v>1.9</v>
      </c>
      <c r="N173" s="8">
        <v>1.5</v>
      </c>
      <c r="O173" s="9" t="s">
        <v>23</v>
      </c>
      <c r="P173" s="8">
        <f t="shared" si="12"/>
        <v>367</v>
      </c>
      <c r="Q173" s="33">
        <f t="shared" si="13"/>
        <v>1.2074999999999996</v>
      </c>
      <c r="R173" s="10">
        <f t="shared" si="14"/>
        <v>43.521999999999963</v>
      </c>
      <c r="S173" s="11">
        <f t="shared" si="15"/>
        <v>410.52199999999993</v>
      </c>
      <c r="T173" s="12">
        <f t="shared" si="16"/>
        <v>0.54385964912280704</v>
      </c>
      <c r="U173" s="13">
        <f t="shared" si="17"/>
        <v>0.11858855585831045</v>
      </c>
      <c r="V173" s="14">
        <f>COUNTIF($L$2:L173,1)</f>
        <v>93</v>
      </c>
      <c r="W173">
        <v>171</v>
      </c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</row>
    <row r="174" spans="1:245" ht="51" x14ac:dyDescent="0.2">
      <c r="A174" s="3">
        <v>172</v>
      </c>
      <c r="B174" s="4">
        <v>43306</v>
      </c>
      <c r="C174" s="3" t="s">
        <v>339</v>
      </c>
      <c r="D174" s="3" t="s">
        <v>38</v>
      </c>
      <c r="E174" s="3">
        <v>4</v>
      </c>
      <c r="F174" s="3" t="s">
        <v>340</v>
      </c>
      <c r="G174" s="3" t="s">
        <v>25</v>
      </c>
      <c r="H174" s="3" t="s">
        <v>26</v>
      </c>
      <c r="I174" s="3" t="s">
        <v>14</v>
      </c>
      <c r="J174" s="35" t="s">
        <v>341</v>
      </c>
      <c r="K174" s="29"/>
      <c r="L174" s="6" t="s">
        <v>16</v>
      </c>
      <c r="M174" s="7">
        <v>8.18</v>
      </c>
      <c r="N174" s="8">
        <v>1</v>
      </c>
      <c r="O174" s="9" t="s">
        <v>23</v>
      </c>
      <c r="P174" s="8">
        <f t="shared" si="12"/>
        <v>368</v>
      </c>
      <c r="Q174" s="34">
        <f t="shared" si="13"/>
        <v>-1</v>
      </c>
      <c r="R174" s="10">
        <f t="shared" si="14"/>
        <v>42.521999999999963</v>
      </c>
      <c r="S174" s="11">
        <f t="shared" si="15"/>
        <v>410.52199999999993</v>
      </c>
      <c r="T174" s="12">
        <f t="shared" si="16"/>
        <v>0.54069767441860461</v>
      </c>
      <c r="U174" s="13">
        <f t="shared" si="17"/>
        <v>0.11554891304347809</v>
      </c>
      <c r="V174" s="14">
        <f>COUNTIF($L$2:L174,1)</f>
        <v>93</v>
      </c>
      <c r="W174">
        <v>172</v>
      </c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</row>
    <row r="175" spans="1:245" ht="15.75" customHeight="1" x14ac:dyDescent="0.2">
      <c r="A175" s="3">
        <v>173</v>
      </c>
      <c r="B175" s="4">
        <v>43307</v>
      </c>
      <c r="C175" s="3" t="s">
        <v>342</v>
      </c>
      <c r="D175" s="3" t="s">
        <v>274</v>
      </c>
      <c r="E175" s="3">
        <v>1</v>
      </c>
      <c r="F175" s="3" t="s">
        <v>149</v>
      </c>
      <c r="G175" s="3" t="s">
        <v>29</v>
      </c>
      <c r="H175" s="3" t="s">
        <v>26</v>
      </c>
      <c r="I175" s="3" t="s">
        <v>14</v>
      </c>
      <c r="J175" s="15" t="s">
        <v>208</v>
      </c>
      <c r="K175" s="29"/>
      <c r="L175" s="6" t="s">
        <v>17</v>
      </c>
      <c r="M175" s="7">
        <v>1.85</v>
      </c>
      <c r="N175" s="8">
        <v>1.5</v>
      </c>
      <c r="O175" s="9" t="s">
        <v>23</v>
      </c>
      <c r="P175" s="8">
        <f t="shared" si="12"/>
        <v>369.5</v>
      </c>
      <c r="Q175" s="33">
        <f t="shared" si="13"/>
        <v>1.1362500000000004</v>
      </c>
      <c r="R175" s="10">
        <f t="shared" si="14"/>
        <v>43.658249999999967</v>
      </c>
      <c r="S175" s="11">
        <f t="shared" si="15"/>
        <v>413.15824999999995</v>
      </c>
      <c r="T175" s="12">
        <f t="shared" si="16"/>
        <v>0.54335260115606931</v>
      </c>
      <c r="U175" s="13">
        <f t="shared" si="17"/>
        <v>0.11815493910690109</v>
      </c>
      <c r="V175" s="14">
        <f>COUNTIF($L$2:L175,1)</f>
        <v>94</v>
      </c>
      <c r="W175">
        <v>173</v>
      </c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</row>
    <row r="176" spans="1:245" ht="16.5" customHeight="1" x14ac:dyDescent="0.2">
      <c r="A176" s="3">
        <v>174</v>
      </c>
      <c r="B176" s="4">
        <v>43308</v>
      </c>
      <c r="C176" s="3" t="s">
        <v>343</v>
      </c>
      <c r="D176" s="3" t="s">
        <v>293</v>
      </c>
      <c r="E176" s="3">
        <v>1</v>
      </c>
      <c r="F176" s="3" t="s">
        <v>80</v>
      </c>
      <c r="G176" s="3" t="s">
        <v>25</v>
      </c>
      <c r="H176" s="3" t="s">
        <v>26</v>
      </c>
      <c r="I176" s="3" t="s">
        <v>14</v>
      </c>
      <c r="J176" s="5" t="s">
        <v>31</v>
      </c>
      <c r="K176" s="29" t="s">
        <v>270</v>
      </c>
      <c r="L176" s="6" t="s">
        <v>16</v>
      </c>
      <c r="M176" s="7">
        <v>1.85</v>
      </c>
      <c r="N176" s="8">
        <v>2</v>
      </c>
      <c r="O176" s="9" t="s">
        <v>23</v>
      </c>
      <c r="P176" s="8">
        <f t="shared" si="12"/>
        <v>371.5</v>
      </c>
      <c r="Q176" s="34">
        <f t="shared" si="13"/>
        <v>-2</v>
      </c>
      <c r="R176" s="10">
        <f t="shared" si="14"/>
        <v>41.658249999999967</v>
      </c>
      <c r="S176" s="11">
        <f t="shared" si="15"/>
        <v>413.15824999999995</v>
      </c>
      <c r="T176" s="12">
        <f t="shared" si="16"/>
        <v>0.54022988505747127</v>
      </c>
      <c r="U176" s="13">
        <f t="shared" si="17"/>
        <v>0.1121352624495288</v>
      </c>
      <c r="V176" s="14">
        <f>COUNTIF($L$2:L176,1)</f>
        <v>94</v>
      </c>
      <c r="W176">
        <v>174</v>
      </c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</row>
    <row r="177" spans="1:245" ht="18" customHeight="1" x14ac:dyDescent="0.2">
      <c r="A177" s="3">
        <v>175</v>
      </c>
      <c r="B177" s="4">
        <v>43308</v>
      </c>
      <c r="C177" s="3" t="s">
        <v>344</v>
      </c>
      <c r="D177" s="3" t="s">
        <v>293</v>
      </c>
      <c r="E177" s="3">
        <v>1</v>
      </c>
      <c r="F177" s="3" t="s">
        <v>290</v>
      </c>
      <c r="G177" s="3" t="s">
        <v>25</v>
      </c>
      <c r="H177" s="3" t="s">
        <v>26</v>
      </c>
      <c r="I177" s="3" t="s">
        <v>14</v>
      </c>
      <c r="J177" s="35" t="s">
        <v>31</v>
      </c>
      <c r="K177" s="29"/>
      <c r="L177" s="6" t="s">
        <v>17</v>
      </c>
      <c r="M177" s="7">
        <v>1</v>
      </c>
      <c r="N177" s="8">
        <v>1</v>
      </c>
      <c r="O177" s="9" t="s">
        <v>23</v>
      </c>
      <c r="P177" s="8">
        <f t="shared" si="12"/>
        <v>372.5</v>
      </c>
      <c r="Q177" s="36">
        <f t="shared" si="13"/>
        <v>-5.0000000000000044E-2</v>
      </c>
      <c r="R177" s="10">
        <f t="shared" si="14"/>
        <v>41.60824999999997</v>
      </c>
      <c r="S177" s="11">
        <f t="shared" si="15"/>
        <v>414.10825</v>
      </c>
      <c r="T177" s="12">
        <f t="shared" si="16"/>
        <v>0.54285714285714282</v>
      </c>
      <c r="U177" s="13">
        <f t="shared" si="17"/>
        <v>0.11169999999999999</v>
      </c>
      <c r="V177" s="14">
        <f>COUNTIF($L$2:L177,1)</f>
        <v>95</v>
      </c>
      <c r="W177">
        <v>175</v>
      </c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</row>
    <row r="178" spans="1:245" ht="16.5" customHeight="1" x14ac:dyDescent="0.2">
      <c r="A178" s="3">
        <v>176</v>
      </c>
      <c r="B178" s="4">
        <v>43308</v>
      </c>
      <c r="C178" s="3" t="s">
        <v>345</v>
      </c>
      <c r="D178" s="3" t="s">
        <v>38</v>
      </c>
      <c r="E178" s="3">
        <v>1</v>
      </c>
      <c r="F178" s="3" t="s">
        <v>43</v>
      </c>
      <c r="G178" s="3" t="s">
        <v>25</v>
      </c>
      <c r="H178" s="3" t="s">
        <v>26</v>
      </c>
      <c r="I178" s="3" t="s">
        <v>14</v>
      </c>
      <c r="J178" s="5" t="s">
        <v>31</v>
      </c>
      <c r="K178" s="29"/>
      <c r="L178" s="6" t="s">
        <v>16</v>
      </c>
      <c r="M178" s="7">
        <v>1.7749999999999999</v>
      </c>
      <c r="N178" s="8">
        <v>3</v>
      </c>
      <c r="O178" s="9" t="s">
        <v>23</v>
      </c>
      <c r="P178" s="8">
        <f t="shared" si="12"/>
        <v>375.5</v>
      </c>
      <c r="Q178" s="34">
        <f t="shared" si="13"/>
        <v>-3</v>
      </c>
      <c r="R178" s="10">
        <f t="shared" si="14"/>
        <v>38.60824999999997</v>
      </c>
      <c r="S178" s="11">
        <f t="shared" si="15"/>
        <v>414.10825</v>
      </c>
      <c r="T178" s="12">
        <f t="shared" si="16"/>
        <v>0.53977272727272729</v>
      </c>
      <c r="U178" s="13">
        <f t="shared" si="17"/>
        <v>0.10281824234354194</v>
      </c>
      <c r="V178" s="14">
        <f>COUNTIF($L$2:L178,1)</f>
        <v>95</v>
      </c>
      <c r="W178">
        <v>176</v>
      </c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</row>
    <row r="179" spans="1:245" ht="15.75" customHeight="1" x14ac:dyDescent="0.2">
      <c r="A179" s="3">
        <v>177</v>
      </c>
      <c r="B179" s="4">
        <v>43308</v>
      </c>
      <c r="C179" s="3" t="s">
        <v>346</v>
      </c>
      <c r="D179" s="3" t="s">
        <v>38</v>
      </c>
      <c r="E179" s="3">
        <v>1</v>
      </c>
      <c r="F179" s="3" t="s">
        <v>37</v>
      </c>
      <c r="G179" s="3" t="s">
        <v>25</v>
      </c>
      <c r="H179" s="3" t="s">
        <v>26</v>
      </c>
      <c r="I179" s="3" t="s">
        <v>14</v>
      </c>
      <c r="J179" s="35" t="s">
        <v>39</v>
      </c>
      <c r="K179" s="29"/>
      <c r="L179" s="6" t="s">
        <v>17</v>
      </c>
      <c r="M179" s="7">
        <v>1</v>
      </c>
      <c r="N179" s="8">
        <v>2</v>
      </c>
      <c r="O179" s="9" t="s">
        <v>23</v>
      </c>
      <c r="P179" s="8">
        <f t="shared" si="12"/>
        <v>377.5</v>
      </c>
      <c r="Q179" s="36">
        <f t="shared" si="13"/>
        <v>-0.10000000000000009</v>
      </c>
      <c r="R179" s="10">
        <f t="shared" si="14"/>
        <v>38.508249999999968</v>
      </c>
      <c r="S179" s="11">
        <f t="shared" si="15"/>
        <v>416.00824999999998</v>
      </c>
      <c r="T179" s="12">
        <f t="shared" si="16"/>
        <v>0.5423728813559322</v>
      </c>
      <c r="U179" s="13">
        <f t="shared" si="17"/>
        <v>0.10200860927152311</v>
      </c>
      <c r="V179" s="14">
        <f>COUNTIF($L$2:L179,1)</f>
        <v>96</v>
      </c>
      <c r="W179">
        <v>177</v>
      </c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</row>
    <row r="180" spans="1:245" ht="15.75" customHeight="1" x14ac:dyDescent="0.2">
      <c r="A180" s="3">
        <v>178</v>
      </c>
      <c r="B180" s="4">
        <v>43308</v>
      </c>
      <c r="C180" s="3" t="s">
        <v>347</v>
      </c>
      <c r="D180" s="3" t="s">
        <v>293</v>
      </c>
      <c r="E180" s="3">
        <v>1</v>
      </c>
      <c r="F180" s="3">
        <v>2</v>
      </c>
      <c r="G180" s="3" t="s">
        <v>28</v>
      </c>
      <c r="H180" s="3" t="s">
        <v>26</v>
      </c>
      <c r="I180" s="3" t="s">
        <v>14</v>
      </c>
      <c r="J180" s="15" t="s">
        <v>34</v>
      </c>
      <c r="K180" s="29"/>
      <c r="L180" s="6" t="s">
        <v>17</v>
      </c>
      <c r="M180" s="7">
        <v>2.2000000000000002</v>
      </c>
      <c r="N180" s="8">
        <v>2</v>
      </c>
      <c r="O180" s="9" t="s">
        <v>23</v>
      </c>
      <c r="P180" s="8">
        <f t="shared" si="12"/>
        <v>379.5</v>
      </c>
      <c r="Q180" s="33">
        <f t="shared" si="13"/>
        <v>2.1799999999999997</v>
      </c>
      <c r="R180" s="10">
        <f t="shared" si="14"/>
        <v>40.688249999999968</v>
      </c>
      <c r="S180" s="11">
        <f t="shared" si="15"/>
        <v>420.18824999999998</v>
      </c>
      <c r="T180" s="12">
        <f t="shared" si="16"/>
        <v>0.5449438202247191</v>
      </c>
      <c r="U180" s="13">
        <f t="shared" si="17"/>
        <v>0.1072154150197628</v>
      </c>
      <c r="V180" s="14">
        <f>COUNTIF($L$2:L180,1)</f>
        <v>97</v>
      </c>
      <c r="W180">
        <v>178</v>
      </c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</row>
    <row r="181" spans="1:245" ht="15" customHeight="1" x14ac:dyDescent="0.2">
      <c r="A181" s="3">
        <v>179</v>
      </c>
      <c r="B181" s="4">
        <v>43308</v>
      </c>
      <c r="C181" s="3" t="s">
        <v>348</v>
      </c>
      <c r="D181" s="3" t="s">
        <v>38</v>
      </c>
      <c r="E181" s="3">
        <v>1</v>
      </c>
      <c r="F181" s="3" t="s">
        <v>349</v>
      </c>
      <c r="G181" s="3" t="s">
        <v>25</v>
      </c>
      <c r="H181" s="3" t="s">
        <v>26</v>
      </c>
      <c r="I181" s="3" t="s">
        <v>163</v>
      </c>
      <c r="J181" s="5" t="s">
        <v>40</v>
      </c>
      <c r="K181" s="29"/>
      <c r="L181" s="6" t="s">
        <v>16</v>
      </c>
      <c r="M181" s="7">
        <v>6</v>
      </c>
      <c r="N181" s="8">
        <v>1</v>
      </c>
      <c r="O181" s="9" t="s">
        <v>23</v>
      </c>
      <c r="P181" s="8">
        <f t="shared" si="12"/>
        <v>380.5</v>
      </c>
      <c r="Q181" s="34">
        <f t="shared" si="13"/>
        <v>-1</v>
      </c>
      <c r="R181" s="10">
        <f t="shared" si="14"/>
        <v>39.688249999999968</v>
      </c>
      <c r="S181" s="11">
        <f t="shared" si="15"/>
        <v>420.18824999999998</v>
      </c>
      <c r="T181" s="12">
        <f t="shared" si="16"/>
        <v>0.54189944134078216</v>
      </c>
      <c r="U181" s="13">
        <f t="shared" si="17"/>
        <v>0.10430551905387643</v>
      </c>
      <c r="V181" s="14">
        <f>COUNTIF($L$2:L181,1)</f>
        <v>97</v>
      </c>
      <c r="W181">
        <v>179</v>
      </c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</row>
    <row r="182" spans="1:245" ht="14.25" customHeight="1" x14ac:dyDescent="0.2">
      <c r="A182" s="3">
        <v>180</v>
      </c>
      <c r="B182" s="4">
        <v>43308</v>
      </c>
      <c r="C182" s="3" t="s">
        <v>350</v>
      </c>
      <c r="D182" s="3" t="s">
        <v>38</v>
      </c>
      <c r="E182" s="3">
        <v>1</v>
      </c>
      <c r="F182" s="3" t="s">
        <v>87</v>
      </c>
      <c r="G182" s="3" t="s">
        <v>29</v>
      </c>
      <c r="H182" s="3" t="s">
        <v>26</v>
      </c>
      <c r="I182" s="3" t="s">
        <v>163</v>
      </c>
      <c r="J182" s="15" t="s">
        <v>47</v>
      </c>
      <c r="K182" s="29"/>
      <c r="L182" s="6" t="s">
        <v>17</v>
      </c>
      <c r="M182" s="7">
        <v>1.95</v>
      </c>
      <c r="N182" s="8">
        <v>1.5</v>
      </c>
      <c r="O182" s="9" t="s">
        <v>23</v>
      </c>
      <c r="P182" s="8">
        <f t="shared" si="12"/>
        <v>382</v>
      </c>
      <c r="Q182" s="33">
        <f t="shared" si="13"/>
        <v>1.2787499999999996</v>
      </c>
      <c r="R182" s="10">
        <f t="shared" si="14"/>
        <v>40.96699999999997</v>
      </c>
      <c r="S182" s="11">
        <f t="shared" si="15"/>
        <v>422.96699999999998</v>
      </c>
      <c r="T182" s="12">
        <f t="shared" si="16"/>
        <v>0.5444444444444444</v>
      </c>
      <c r="U182" s="13">
        <f t="shared" si="17"/>
        <v>0.10724345549738216</v>
      </c>
      <c r="V182" s="14">
        <f>COUNTIF($L$2:L182,1)</f>
        <v>98</v>
      </c>
      <c r="W182">
        <v>180</v>
      </c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</row>
    <row r="183" spans="1:245" ht="15" customHeight="1" x14ac:dyDescent="0.2">
      <c r="A183" s="3">
        <v>181</v>
      </c>
      <c r="B183" s="4">
        <v>43308</v>
      </c>
      <c r="C183" s="3" t="s">
        <v>350</v>
      </c>
      <c r="D183" s="3" t="s">
        <v>38</v>
      </c>
      <c r="E183" s="3">
        <v>1</v>
      </c>
      <c r="F183" s="3" t="s">
        <v>266</v>
      </c>
      <c r="G183" s="3" t="s">
        <v>25</v>
      </c>
      <c r="H183" s="3" t="s">
        <v>26</v>
      </c>
      <c r="I183" s="3" t="s">
        <v>163</v>
      </c>
      <c r="J183" s="15" t="s">
        <v>47</v>
      </c>
      <c r="K183" s="29"/>
      <c r="L183" s="6" t="s">
        <v>17</v>
      </c>
      <c r="M183" s="7">
        <v>1.95</v>
      </c>
      <c r="N183" s="8">
        <v>1</v>
      </c>
      <c r="O183" s="9" t="s">
        <v>23</v>
      </c>
      <c r="P183" s="8">
        <f t="shared" si="12"/>
        <v>383</v>
      </c>
      <c r="Q183" s="33">
        <f t="shared" si="13"/>
        <v>0.85249999999999981</v>
      </c>
      <c r="R183" s="10">
        <f t="shared" si="14"/>
        <v>41.819499999999969</v>
      </c>
      <c r="S183" s="11">
        <f t="shared" si="15"/>
        <v>424.81949999999995</v>
      </c>
      <c r="T183" s="12">
        <f t="shared" si="16"/>
        <v>0.54696132596685088</v>
      </c>
      <c r="U183" s="13">
        <f t="shared" si="17"/>
        <v>0.10918929503916436</v>
      </c>
      <c r="V183" s="14">
        <f>COUNTIF($L$2:L183,1)</f>
        <v>99</v>
      </c>
      <c r="W183">
        <v>181</v>
      </c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</row>
    <row r="184" spans="1:245" ht="16.5" customHeight="1" x14ac:dyDescent="0.2">
      <c r="A184" s="3">
        <v>182</v>
      </c>
      <c r="B184" s="4">
        <v>43340</v>
      </c>
      <c r="C184" s="3" t="s">
        <v>351</v>
      </c>
      <c r="D184" s="3" t="s">
        <v>293</v>
      </c>
      <c r="E184" s="3">
        <v>1</v>
      </c>
      <c r="F184" s="3">
        <v>2</v>
      </c>
      <c r="G184" s="3" t="s">
        <v>28</v>
      </c>
      <c r="H184" s="3" t="s">
        <v>26</v>
      </c>
      <c r="I184" s="3" t="s">
        <v>14</v>
      </c>
      <c r="J184" s="5" t="s">
        <v>326</v>
      </c>
      <c r="K184" s="29"/>
      <c r="L184" s="6" t="s">
        <v>16</v>
      </c>
      <c r="M184" s="7">
        <v>2.62</v>
      </c>
      <c r="N184" s="8">
        <v>1.5</v>
      </c>
      <c r="O184" s="9" t="s">
        <v>23</v>
      </c>
      <c r="P184" s="8">
        <f t="shared" si="12"/>
        <v>384.5</v>
      </c>
      <c r="Q184" s="34">
        <f t="shared" si="13"/>
        <v>-1.5</v>
      </c>
      <c r="R184" s="10">
        <f t="shared" si="14"/>
        <v>40.319499999999969</v>
      </c>
      <c r="S184" s="11">
        <f t="shared" si="15"/>
        <v>424.81949999999995</v>
      </c>
      <c r="T184" s="12">
        <f t="shared" si="16"/>
        <v>0.54395604395604391</v>
      </c>
      <c r="U184" s="13">
        <f t="shared" si="17"/>
        <v>0.10486215864759414</v>
      </c>
      <c r="V184" s="14">
        <f>COUNTIF($L$2:L184,1)</f>
        <v>99</v>
      </c>
      <c r="W184">
        <v>182</v>
      </c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</row>
    <row r="185" spans="1:245" ht="16.5" customHeight="1" x14ac:dyDescent="0.2">
      <c r="A185" s="3">
        <v>183</v>
      </c>
      <c r="B185" s="4">
        <v>43340</v>
      </c>
      <c r="C185" s="3" t="s">
        <v>352</v>
      </c>
      <c r="D185" s="3" t="s">
        <v>38</v>
      </c>
      <c r="E185" s="3">
        <v>1</v>
      </c>
      <c r="F185" s="3" t="s">
        <v>133</v>
      </c>
      <c r="G185" s="3" t="s">
        <v>25</v>
      </c>
      <c r="H185" s="3" t="s">
        <v>26</v>
      </c>
      <c r="I185" s="3" t="s">
        <v>163</v>
      </c>
      <c r="J185" s="15" t="s">
        <v>34</v>
      </c>
      <c r="K185" s="29"/>
      <c r="L185" s="6" t="s">
        <v>17</v>
      </c>
      <c r="M185" s="7">
        <v>2</v>
      </c>
      <c r="N185" s="8">
        <v>2</v>
      </c>
      <c r="O185" s="9" t="s">
        <v>23</v>
      </c>
      <c r="P185" s="8">
        <f t="shared" si="12"/>
        <v>386.5</v>
      </c>
      <c r="Q185" s="33">
        <f t="shared" si="13"/>
        <v>1.7999999999999998</v>
      </c>
      <c r="R185" s="10">
        <f t="shared" si="14"/>
        <v>42.119499999999967</v>
      </c>
      <c r="S185" s="11">
        <f t="shared" si="15"/>
        <v>428.61949999999996</v>
      </c>
      <c r="T185" s="12">
        <f t="shared" si="16"/>
        <v>0.54644808743169404</v>
      </c>
      <c r="U185" s="13">
        <f t="shared" si="17"/>
        <v>0.10897671410090545</v>
      </c>
      <c r="V185" s="14">
        <f>COUNTIF($L$2:L185,1)</f>
        <v>100</v>
      </c>
      <c r="W185">
        <v>183</v>
      </c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</row>
    <row r="186" spans="1:245" ht="17.25" customHeight="1" x14ac:dyDescent="0.2">
      <c r="A186" s="3">
        <v>184</v>
      </c>
      <c r="B186" s="4">
        <v>43340</v>
      </c>
      <c r="C186" s="3" t="s">
        <v>352</v>
      </c>
      <c r="D186" s="3" t="s">
        <v>38</v>
      </c>
      <c r="E186" s="3">
        <v>1</v>
      </c>
      <c r="F186" s="3" t="s">
        <v>49</v>
      </c>
      <c r="G186" s="3" t="s">
        <v>25</v>
      </c>
      <c r="H186" s="3" t="s">
        <v>26</v>
      </c>
      <c r="I186" s="3" t="s">
        <v>163</v>
      </c>
      <c r="J186" s="5" t="s">
        <v>60</v>
      </c>
      <c r="K186" s="29"/>
      <c r="L186" s="6" t="s">
        <v>16</v>
      </c>
      <c r="M186" s="7">
        <v>1.9</v>
      </c>
      <c r="N186" s="8">
        <v>3</v>
      </c>
      <c r="O186" s="9" t="s">
        <v>23</v>
      </c>
      <c r="P186" s="8">
        <f t="shared" si="12"/>
        <v>389.5</v>
      </c>
      <c r="Q186" s="34">
        <f t="shared" si="13"/>
        <v>-3</v>
      </c>
      <c r="R186" s="10">
        <f t="shared" si="14"/>
        <v>39.119499999999967</v>
      </c>
      <c r="S186" s="11">
        <f t="shared" si="15"/>
        <v>428.61949999999996</v>
      </c>
      <c r="T186" s="12">
        <f t="shared" si="16"/>
        <v>0.54347826086956519</v>
      </c>
      <c r="U186" s="13">
        <f t="shared" si="17"/>
        <v>0.1004351732991013</v>
      </c>
      <c r="V186" s="14">
        <f>COUNTIF($L$2:L186,1)</f>
        <v>100</v>
      </c>
      <c r="W186">
        <v>184</v>
      </c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</row>
    <row r="187" spans="1:245" ht="16.5" customHeight="1" x14ac:dyDescent="0.2">
      <c r="A187" s="3">
        <v>185</v>
      </c>
      <c r="B187" s="4">
        <v>43340</v>
      </c>
      <c r="C187" s="3" t="s">
        <v>353</v>
      </c>
      <c r="D187" s="3" t="s">
        <v>274</v>
      </c>
      <c r="E187" s="3">
        <v>1</v>
      </c>
      <c r="F187" s="3" t="s">
        <v>285</v>
      </c>
      <c r="G187" s="3" t="s">
        <v>25</v>
      </c>
      <c r="H187" s="3" t="s">
        <v>27</v>
      </c>
      <c r="I187" s="3" t="s">
        <v>14</v>
      </c>
      <c r="J187" s="5" t="s">
        <v>126</v>
      </c>
      <c r="K187" s="29" t="s">
        <v>354</v>
      </c>
      <c r="L187" s="6" t="s">
        <v>16</v>
      </c>
      <c r="M187" s="7">
        <v>2.6349999999999998</v>
      </c>
      <c r="N187" s="8">
        <v>1.5</v>
      </c>
      <c r="O187" s="9" t="s">
        <v>15</v>
      </c>
      <c r="P187" s="8">
        <f t="shared" si="12"/>
        <v>391</v>
      </c>
      <c r="Q187" s="34">
        <f t="shared" si="13"/>
        <v>-1.5</v>
      </c>
      <c r="R187" s="10">
        <f t="shared" si="14"/>
        <v>37.619499999999967</v>
      </c>
      <c r="S187" s="11">
        <f t="shared" si="15"/>
        <v>428.61949999999996</v>
      </c>
      <c r="T187" s="12">
        <f t="shared" si="16"/>
        <v>0.54054054054054057</v>
      </c>
      <c r="U187" s="13">
        <f t="shared" si="17"/>
        <v>9.6213554987212166E-2</v>
      </c>
      <c r="V187" s="14">
        <f>COUNTIF($L$2:L187,1)</f>
        <v>100</v>
      </c>
      <c r="W187">
        <v>185</v>
      </c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</row>
    <row r="188" spans="1:245" ht="16.5" customHeight="1" x14ac:dyDescent="0.2">
      <c r="A188" s="3">
        <v>186</v>
      </c>
      <c r="B188" s="4">
        <v>43340</v>
      </c>
      <c r="C188" s="3" t="s">
        <v>355</v>
      </c>
      <c r="D188" s="3" t="s">
        <v>38</v>
      </c>
      <c r="E188" s="3">
        <v>1</v>
      </c>
      <c r="F188" s="3" t="s">
        <v>356</v>
      </c>
      <c r="G188" s="3" t="s">
        <v>29</v>
      </c>
      <c r="H188" s="3" t="s">
        <v>26</v>
      </c>
      <c r="I188" s="3" t="s">
        <v>14</v>
      </c>
      <c r="J188" s="15" t="s">
        <v>126</v>
      </c>
      <c r="K188" s="29"/>
      <c r="L188" s="6" t="s">
        <v>17</v>
      </c>
      <c r="M188" s="7">
        <v>2.1</v>
      </c>
      <c r="N188" s="8">
        <v>1</v>
      </c>
      <c r="O188" s="9" t="s">
        <v>23</v>
      </c>
      <c r="P188" s="8">
        <f t="shared" si="12"/>
        <v>392</v>
      </c>
      <c r="Q188" s="33">
        <f t="shared" si="13"/>
        <v>0.99499999999999988</v>
      </c>
      <c r="R188" s="10">
        <f t="shared" si="14"/>
        <v>38.614499999999964</v>
      </c>
      <c r="S188" s="11">
        <f t="shared" si="15"/>
        <v>430.61449999999996</v>
      </c>
      <c r="T188" s="12">
        <f t="shared" si="16"/>
        <v>0.543010752688172</v>
      </c>
      <c r="U188" s="13">
        <f t="shared" si="17"/>
        <v>9.8506377551020319E-2</v>
      </c>
      <c r="V188" s="14">
        <f>COUNTIF($L$2:L188,1)</f>
        <v>101</v>
      </c>
      <c r="W188">
        <v>186</v>
      </c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</row>
    <row r="189" spans="1:245" ht="17.25" customHeight="1" x14ac:dyDescent="0.2">
      <c r="A189" s="3">
        <v>187</v>
      </c>
      <c r="B189" s="4">
        <v>43340</v>
      </c>
      <c r="C189" s="3" t="s">
        <v>357</v>
      </c>
      <c r="D189" s="3" t="s">
        <v>38</v>
      </c>
      <c r="E189" s="3">
        <v>1</v>
      </c>
      <c r="F189" s="3" t="s">
        <v>204</v>
      </c>
      <c r="G189" s="3" t="s">
        <v>25</v>
      </c>
      <c r="H189" s="3" t="s">
        <v>26</v>
      </c>
      <c r="I189" s="3" t="s">
        <v>163</v>
      </c>
      <c r="J189" s="15" t="s">
        <v>188</v>
      </c>
      <c r="K189" s="29"/>
      <c r="L189" s="6" t="s">
        <v>17</v>
      </c>
      <c r="M189" s="7">
        <v>1.9</v>
      </c>
      <c r="N189" s="8">
        <v>4</v>
      </c>
      <c r="O189" s="9" t="s">
        <v>23</v>
      </c>
      <c r="P189" s="8">
        <f t="shared" si="12"/>
        <v>396</v>
      </c>
      <c r="Q189" s="33">
        <f t="shared" si="13"/>
        <v>3.2199999999999998</v>
      </c>
      <c r="R189" s="10">
        <f t="shared" si="14"/>
        <v>41.834499999999963</v>
      </c>
      <c r="S189" s="11">
        <f t="shared" si="15"/>
        <v>437.83449999999993</v>
      </c>
      <c r="T189" s="12">
        <f t="shared" si="16"/>
        <v>0.54545454545454541</v>
      </c>
      <c r="U189" s="13">
        <f t="shared" si="17"/>
        <v>0.10564267676767661</v>
      </c>
      <c r="V189" s="14">
        <f>COUNTIF($L$2:L189,1)</f>
        <v>102</v>
      </c>
      <c r="W189">
        <v>187</v>
      </c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</row>
    <row r="190" spans="1:245" ht="17.25" customHeight="1" x14ac:dyDescent="0.2">
      <c r="A190" s="3">
        <v>188</v>
      </c>
      <c r="B190" s="4">
        <v>43340</v>
      </c>
      <c r="C190" s="3" t="s">
        <v>357</v>
      </c>
      <c r="D190" s="3" t="s">
        <v>38</v>
      </c>
      <c r="E190" s="3">
        <v>1</v>
      </c>
      <c r="F190" s="3" t="s">
        <v>103</v>
      </c>
      <c r="G190" s="3" t="s">
        <v>25</v>
      </c>
      <c r="H190" s="3" t="s">
        <v>26</v>
      </c>
      <c r="I190" s="3" t="s">
        <v>163</v>
      </c>
      <c r="J190" s="5" t="s">
        <v>188</v>
      </c>
      <c r="K190" s="29"/>
      <c r="L190" s="6" t="s">
        <v>16</v>
      </c>
      <c r="M190" s="7">
        <v>1.9</v>
      </c>
      <c r="N190" s="8">
        <v>1.5</v>
      </c>
      <c r="O190" s="9" t="s">
        <v>23</v>
      </c>
      <c r="P190" s="8">
        <f t="shared" si="12"/>
        <v>397.5</v>
      </c>
      <c r="Q190" s="34">
        <f t="shared" si="13"/>
        <v>-1.5</v>
      </c>
      <c r="R190" s="30">
        <f t="shared" si="14"/>
        <v>40.334499999999963</v>
      </c>
      <c r="S190" s="31">
        <f t="shared" si="15"/>
        <v>437.83449999999993</v>
      </c>
      <c r="T190" s="32">
        <f t="shared" si="16"/>
        <v>0.54255319148936165</v>
      </c>
      <c r="U190" s="13">
        <f t="shared" si="17"/>
        <v>0.10147044025157216</v>
      </c>
      <c r="V190" s="14">
        <f>COUNTIF($L$2:L190,1)</f>
        <v>102</v>
      </c>
      <c r="W190">
        <v>188</v>
      </c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</row>
    <row r="191" spans="1:245" ht="15" customHeight="1" x14ac:dyDescent="0.2">
      <c r="A191" s="3">
        <v>189</v>
      </c>
      <c r="B191" s="4">
        <v>43311</v>
      </c>
      <c r="C191" s="3" t="s">
        <v>359</v>
      </c>
      <c r="D191" s="3" t="s">
        <v>38</v>
      </c>
      <c r="E191" s="3">
        <v>1</v>
      </c>
      <c r="F191" s="3" t="s">
        <v>356</v>
      </c>
      <c r="G191" s="3" t="s">
        <v>29</v>
      </c>
      <c r="H191" s="3" t="s">
        <v>26</v>
      </c>
      <c r="I191" s="3" t="s">
        <v>14</v>
      </c>
      <c r="J191" s="15" t="s">
        <v>126</v>
      </c>
      <c r="K191" s="29"/>
      <c r="L191" s="6" t="s">
        <v>17</v>
      </c>
      <c r="M191" s="7">
        <v>2.5</v>
      </c>
      <c r="N191" s="8">
        <v>1</v>
      </c>
      <c r="O191" s="9" t="s">
        <v>23</v>
      </c>
      <c r="P191" s="8">
        <f t="shared" si="12"/>
        <v>398.5</v>
      </c>
      <c r="Q191" s="33">
        <f t="shared" si="13"/>
        <v>1.375</v>
      </c>
      <c r="R191" s="10">
        <f t="shared" si="14"/>
        <v>41.709499999999963</v>
      </c>
      <c r="S191" s="11">
        <f t="shared" si="15"/>
        <v>440.20949999999993</v>
      </c>
      <c r="T191" s="12">
        <f t="shared" si="16"/>
        <v>0.544973544973545</v>
      </c>
      <c r="U191" s="13">
        <f t="shared" si="17"/>
        <v>0.10466624843161841</v>
      </c>
      <c r="V191" s="14">
        <f>COUNTIF($L$2:L191,1)</f>
        <v>103</v>
      </c>
      <c r="W191">
        <v>189</v>
      </c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</row>
    <row r="192" spans="1:245" ht="15.75" customHeight="1" x14ac:dyDescent="0.2">
      <c r="A192" s="3">
        <v>190</v>
      </c>
      <c r="B192" s="4">
        <v>43311</v>
      </c>
      <c r="C192" s="3" t="s">
        <v>360</v>
      </c>
      <c r="D192" s="3" t="s">
        <v>38</v>
      </c>
      <c r="E192" s="3">
        <v>1</v>
      </c>
      <c r="F192" s="3" t="s">
        <v>361</v>
      </c>
      <c r="G192" s="3" t="s">
        <v>25</v>
      </c>
      <c r="H192" s="3" t="s">
        <v>26</v>
      </c>
      <c r="I192" s="3" t="s">
        <v>163</v>
      </c>
      <c r="J192" s="15" t="s">
        <v>362</v>
      </c>
      <c r="K192" s="29"/>
      <c r="L192" s="6" t="s">
        <v>17</v>
      </c>
      <c r="M192" s="7">
        <v>2.1</v>
      </c>
      <c r="N192" s="8">
        <v>1.5</v>
      </c>
      <c r="O192" s="9" t="s">
        <v>23</v>
      </c>
      <c r="P192" s="8">
        <f t="shared" si="12"/>
        <v>400</v>
      </c>
      <c r="Q192" s="33">
        <f t="shared" si="13"/>
        <v>1.4925000000000002</v>
      </c>
      <c r="R192" s="10">
        <f t="shared" si="14"/>
        <v>43.201999999999963</v>
      </c>
      <c r="S192" s="11">
        <f t="shared" si="15"/>
        <v>443.20199999999994</v>
      </c>
      <c r="T192" s="12">
        <f t="shared" si="16"/>
        <v>0.54736842105263162</v>
      </c>
      <c r="U192" s="13">
        <f t="shared" si="17"/>
        <v>0.10800499999999985</v>
      </c>
      <c r="V192" s="14">
        <f>COUNTIF($L$2:L192,1)</f>
        <v>104</v>
      </c>
      <c r="W192">
        <v>190</v>
      </c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</row>
    <row r="193" spans="1:245" ht="15" customHeight="1" x14ac:dyDescent="0.2">
      <c r="A193" s="3">
        <v>191</v>
      </c>
      <c r="B193" s="4">
        <v>43311</v>
      </c>
      <c r="C193" s="3" t="s">
        <v>360</v>
      </c>
      <c r="D193" s="3" t="s">
        <v>38</v>
      </c>
      <c r="E193" s="3">
        <v>1</v>
      </c>
      <c r="F193" s="3" t="s">
        <v>363</v>
      </c>
      <c r="G193" s="3" t="s">
        <v>25</v>
      </c>
      <c r="H193" s="3" t="s">
        <v>26</v>
      </c>
      <c r="I193" s="3" t="s">
        <v>163</v>
      </c>
      <c r="J193" s="5" t="s">
        <v>362</v>
      </c>
      <c r="K193" s="29" t="s">
        <v>364</v>
      </c>
      <c r="L193" s="6" t="s">
        <v>16</v>
      </c>
      <c r="M193" s="7">
        <v>2.62</v>
      </c>
      <c r="N193" s="8">
        <v>1</v>
      </c>
      <c r="O193" s="9" t="s">
        <v>23</v>
      </c>
      <c r="P193" s="8">
        <f t="shared" si="12"/>
        <v>401</v>
      </c>
      <c r="Q193" s="34">
        <f t="shared" si="13"/>
        <v>-1</v>
      </c>
      <c r="R193" s="10">
        <f t="shared" si="14"/>
        <v>42.201999999999963</v>
      </c>
      <c r="S193" s="11">
        <f t="shared" si="15"/>
        <v>443.20199999999994</v>
      </c>
      <c r="T193" s="12">
        <f t="shared" si="16"/>
        <v>0.54450261780104714</v>
      </c>
      <c r="U193" s="13">
        <f t="shared" si="17"/>
        <v>0.10524189526184524</v>
      </c>
      <c r="V193" s="14">
        <f>COUNTIF($L$2:L193,1)</f>
        <v>104</v>
      </c>
      <c r="W193">
        <v>191</v>
      </c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</row>
    <row r="194" spans="1:245" ht="15.75" customHeight="1" x14ac:dyDescent="0.2">
      <c r="A194" s="3">
        <v>192</v>
      </c>
      <c r="B194" s="4">
        <v>43312</v>
      </c>
      <c r="C194" s="3" t="s">
        <v>365</v>
      </c>
      <c r="D194" s="3" t="s">
        <v>38</v>
      </c>
      <c r="E194" s="3">
        <v>1</v>
      </c>
      <c r="F194" s="3" t="s">
        <v>366</v>
      </c>
      <c r="G194" s="3" t="s">
        <v>25</v>
      </c>
      <c r="H194" s="3" t="s">
        <v>26</v>
      </c>
      <c r="I194" s="3" t="s">
        <v>163</v>
      </c>
      <c r="J194" s="15" t="s">
        <v>44</v>
      </c>
      <c r="K194" s="29"/>
      <c r="L194" s="6" t="s">
        <v>17</v>
      </c>
      <c r="M194" s="7">
        <v>1.825</v>
      </c>
      <c r="N194" s="8">
        <v>2</v>
      </c>
      <c r="O194" s="9" t="s">
        <v>23</v>
      </c>
      <c r="P194" s="8">
        <f t="shared" si="12"/>
        <v>403</v>
      </c>
      <c r="Q194" s="33">
        <f t="shared" si="13"/>
        <v>1.4674999999999998</v>
      </c>
      <c r="R194" s="10">
        <f t="shared" si="14"/>
        <v>43.669499999999964</v>
      </c>
      <c r="S194" s="11">
        <f t="shared" si="15"/>
        <v>446.66949999999997</v>
      </c>
      <c r="T194" s="12">
        <f t="shared" si="16"/>
        <v>0.546875</v>
      </c>
      <c r="U194" s="13">
        <f t="shared" si="17"/>
        <v>0.10836104218362276</v>
      </c>
      <c r="V194" s="14">
        <f>COUNTIF($L$2:L194,1)</f>
        <v>105</v>
      </c>
      <c r="W194">
        <v>192</v>
      </c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</row>
    <row r="195" spans="1:245" ht="15.75" customHeight="1" x14ac:dyDescent="0.2">
      <c r="A195" s="3">
        <v>193</v>
      </c>
      <c r="B195" s="4">
        <v>43312</v>
      </c>
      <c r="C195" s="3" t="s">
        <v>365</v>
      </c>
      <c r="D195" s="3" t="s">
        <v>38</v>
      </c>
      <c r="E195" s="3">
        <v>1</v>
      </c>
      <c r="F195" s="3" t="s">
        <v>367</v>
      </c>
      <c r="G195" s="3" t="s">
        <v>29</v>
      </c>
      <c r="H195" s="3" t="s">
        <v>26</v>
      </c>
      <c r="I195" s="3" t="s">
        <v>163</v>
      </c>
      <c r="J195" s="5" t="s">
        <v>44</v>
      </c>
      <c r="K195" s="29"/>
      <c r="L195" s="6" t="s">
        <v>16</v>
      </c>
      <c r="M195" s="7">
        <v>2.0249999999999999</v>
      </c>
      <c r="N195" s="8">
        <v>1</v>
      </c>
      <c r="O195" s="9" t="s">
        <v>23</v>
      </c>
      <c r="P195" s="8">
        <f t="shared" si="12"/>
        <v>404</v>
      </c>
      <c r="Q195" s="34">
        <f t="shared" si="13"/>
        <v>-1</v>
      </c>
      <c r="R195" s="30">
        <f t="shared" si="14"/>
        <v>42.669499999999964</v>
      </c>
      <c r="S195" s="31">
        <f t="shared" si="15"/>
        <v>446.66949999999997</v>
      </c>
      <c r="T195" s="32">
        <f t="shared" si="16"/>
        <v>0.54404145077720212</v>
      </c>
      <c r="U195" s="13">
        <f t="shared" si="17"/>
        <v>0.10561757425742567</v>
      </c>
      <c r="V195" s="14">
        <f>COUNTIF($L$2:L195,1)</f>
        <v>105</v>
      </c>
      <c r="W195">
        <v>193</v>
      </c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</row>
  </sheetData>
  <sheetProtection selectLockedCells="1" selectUnlockedCells="1"/>
  <autoFilter ref="A1:IK190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Juli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2018-07-31T22:14:26Z</dcterms:modified>
</cp:coreProperties>
</file>