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manyon\Downloads\"/>
    </mc:Choice>
  </mc:AlternateContent>
  <xr:revisionPtr revIDLastSave="0" documentId="10_ncr:100000_{1430A957-CF60-4FAA-861B-46E67E8DAC49}" xr6:coauthVersionLast="31" xr6:coauthVersionMax="31" xr10:uidLastSave="{00000000-0000-0000-0000-000000000000}"/>
  <bookViews>
    <workbookView xWindow="0" yWindow="0" windowWidth="28800" windowHeight="12225" tabRatio="282" xr2:uid="{00000000-000D-0000-FFFF-FFFF00000000}"/>
  </bookViews>
  <sheets>
    <sheet name="Januar" sheetId="1" r:id="rId1"/>
  </sheets>
  <definedNames>
    <definedName name="__Anonymous_Sheet_DB__1">Januar!#REF!</definedName>
    <definedName name="__xlnm._FilterDatabase" localSheetId="0">Januar!#REF!</definedName>
    <definedName name="__xlnm._FilterDatabase_1">Januar!#REF!</definedName>
    <definedName name="_xlnm._FilterDatabase" localSheetId="0" hidden="1">Januar!$A$1:$IK$142</definedName>
    <definedName name="Excel_BuiltIn__FilterDatabase" localSheetId="0">Januar!#REF!</definedName>
    <definedName name="Excel_BuiltIn__FilterDatabase_1">Januar!#REF!</definedName>
  </definedNames>
  <calcPr calcId="179017"/>
</workbook>
</file>

<file path=xl/calcChain.xml><?xml version="1.0" encoding="utf-8"?>
<calcChain xmlns="http://schemas.openxmlformats.org/spreadsheetml/2006/main">
  <c r="V142" i="1" l="1"/>
  <c r="T142" i="1" s="1"/>
  <c r="Q142" i="1"/>
  <c r="V141" i="1"/>
  <c r="T141" i="1" s="1"/>
  <c r="Q141" i="1"/>
  <c r="V140" i="1"/>
  <c r="T140" i="1" s="1"/>
  <c r="Q140" i="1"/>
  <c r="V139" i="1"/>
  <c r="T139" i="1" s="1"/>
  <c r="Q139" i="1"/>
  <c r="V138" i="1"/>
  <c r="T138" i="1" s="1"/>
  <c r="Q138" i="1"/>
  <c r="V137" i="1"/>
  <c r="T137" i="1" s="1"/>
  <c r="Q137" i="1"/>
  <c r="V136" i="1"/>
  <c r="T136" i="1" s="1"/>
  <c r="Q136" i="1"/>
  <c r="V135" i="1"/>
  <c r="T135" i="1" s="1"/>
  <c r="Q135" i="1"/>
  <c r="V134" i="1"/>
  <c r="T134" i="1" s="1"/>
  <c r="Q134" i="1"/>
  <c r="V133" i="1" l="1"/>
  <c r="T133" i="1" s="1"/>
  <c r="Q133" i="1"/>
  <c r="V132" i="1"/>
  <c r="T132" i="1" s="1"/>
  <c r="Q132" i="1"/>
  <c r="V131" i="1"/>
  <c r="T131" i="1" s="1"/>
  <c r="Q131" i="1"/>
  <c r="V130" i="1"/>
  <c r="T130" i="1" s="1"/>
  <c r="Q130" i="1"/>
  <c r="V129" i="1"/>
  <c r="T129" i="1" s="1"/>
  <c r="Q129" i="1"/>
  <c r="V128" i="1"/>
  <c r="T128" i="1" s="1"/>
  <c r="Q128" i="1"/>
  <c r="V127" i="1"/>
  <c r="T127" i="1" s="1"/>
  <c r="Q127" i="1"/>
  <c r="V126" i="1"/>
  <c r="T126" i="1" s="1"/>
  <c r="Q126" i="1"/>
  <c r="V125" i="1"/>
  <c r="T125" i="1" s="1"/>
  <c r="Q125" i="1"/>
  <c r="V124" i="1"/>
  <c r="T124" i="1" s="1"/>
  <c r="Q124" i="1"/>
  <c r="V123" i="1"/>
  <c r="T123" i="1" s="1"/>
  <c r="Q123" i="1"/>
  <c r="V122" i="1"/>
  <c r="T122" i="1" s="1"/>
  <c r="Q122" i="1"/>
  <c r="V121" i="1"/>
  <c r="T121" i="1" s="1"/>
  <c r="Q121" i="1"/>
  <c r="V120" i="1"/>
  <c r="T120" i="1" s="1"/>
  <c r="Q120" i="1"/>
  <c r="V119" i="1"/>
  <c r="T119" i="1" s="1"/>
  <c r="Q119" i="1"/>
  <c r="V118" i="1"/>
  <c r="T118" i="1" s="1"/>
  <c r="Q118" i="1"/>
  <c r="V117" i="1"/>
  <c r="T117" i="1" s="1"/>
  <c r="Q117" i="1"/>
  <c r="V116" i="1"/>
  <c r="T116" i="1" s="1"/>
  <c r="Q116" i="1"/>
  <c r="V115" i="1"/>
  <c r="T115" i="1" s="1"/>
  <c r="Q115" i="1"/>
  <c r="V114" i="1"/>
  <c r="T114" i="1" s="1"/>
  <c r="Q114" i="1"/>
  <c r="V113" i="1"/>
  <c r="T113" i="1" s="1"/>
  <c r="Q113" i="1"/>
  <c r="V112" i="1"/>
  <c r="T112" i="1" s="1"/>
  <c r="Q112" i="1"/>
  <c r="V111" i="1"/>
  <c r="T111" i="1" s="1"/>
  <c r="Q111" i="1"/>
  <c r="V110" i="1"/>
  <c r="T110" i="1" s="1"/>
  <c r="Q110" i="1"/>
  <c r="V109" i="1"/>
  <c r="T109" i="1" s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 l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 l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 l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5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S3" i="1"/>
  <c r="U3" i="1" s="1"/>
  <c r="P6" i="1"/>
  <c r="S4" i="1" l="1"/>
  <c r="U4" i="1" s="1"/>
  <c r="S5" i="1"/>
  <c r="U5" i="1" s="1"/>
  <c r="P7" i="1"/>
  <c r="S6" i="1"/>
  <c r="U6" i="1" s="1"/>
  <c r="P8" i="1" l="1"/>
  <c r="S7" i="1"/>
  <c r="U7" i="1" s="1"/>
  <c r="P9" i="1" l="1"/>
  <c r="S8" i="1"/>
  <c r="U8" i="1" s="1"/>
  <c r="P10" i="1" l="1"/>
  <c r="S9" i="1"/>
  <c r="U9" i="1" s="1"/>
  <c r="P11" i="1" l="1"/>
  <c r="S10" i="1"/>
  <c r="U10" i="1" s="1"/>
  <c r="P12" i="1" l="1"/>
  <c r="S11" i="1"/>
  <c r="U11" i="1" s="1"/>
  <c r="P13" i="1" l="1"/>
  <c r="S12" i="1"/>
  <c r="U12" i="1" s="1"/>
  <c r="P14" i="1" l="1"/>
  <c r="S13" i="1"/>
  <c r="U13" i="1" s="1"/>
  <c r="P15" i="1" l="1"/>
  <c r="S14" i="1"/>
  <c r="U14" i="1" s="1"/>
  <c r="P16" i="1" l="1"/>
  <c r="S15" i="1"/>
  <c r="U15" i="1" s="1"/>
  <c r="P17" i="1" l="1"/>
  <c r="S16" i="1"/>
  <c r="U16" i="1" s="1"/>
  <c r="P18" i="1" l="1"/>
  <c r="S17" i="1"/>
  <c r="U17" i="1" s="1"/>
  <c r="P19" i="1" l="1"/>
  <c r="S18" i="1"/>
  <c r="U18" i="1" s="1"/>
  <c r="P20" i="1" l="1"/>
  <c r="S19" i="1"/>
  <c r="U19" i="1" s="1"/>
  <c r="P21" i="1" l="1"/>
  <c r="S20" i="1"/>
  <c r="U20" i="1" s="1"/>
  <c r="P22" i="1" l="1"/>
  <c r="S21" i="1"/>
  <c r="U21" i="1" s="1"/>
  <c r="P23" i="1" l="1"/>
  <c r="S22" i="1"/>
  <c r="U22" i="1" s="1"/>
  <c r="P24" i="1" l="1"/>
  <c r="S23" i="1"/>
  <c r="U23" i="1" s="1"/>
  <c r="P25" i="1" l="1"/>
  <c r="S24" i="1"/>
  <c r="U24" i="1" s="1"/>
  <c r="P26" i="1" l="1"/>
  <c r="S25" i="1"/>
  <c r="U25" i="1" s="1"/>
  <c r="P27" i="1" l="1"/>
  <c r="P28" i="1" s="1"/>
  <c r="S26" i="1"/>
  <c r="U26" i="1" s="1"/>
  <c r="P29" i="1" l="1"/>
  <c r="S28" i="1"/>
  <c r="U28" i="1" s="1"/>
  <c r="S27" i="1"/>
  <c r="U27" i="1" s="1"/>
  <c r="P30" i="1" l="1"/>
  <c r="S29" i="1"/>
  <c r="U29" i="1" s="1"/>
  <c r="S30" i="1" l="1"/>
  <c r="U30" i="1" s="1"/>
  <c r="P31" i="1"/>
  <c r="P32" i="1" l="1"/>
  <c r="S31" i="1"/>
  <c r="U31" i="1" s="1"/>
  <c r="P33" i="1" l="1"/>
  <c r="S32" i="1"/>
  <c r="U32" i="1" s="1"/>
  <c r="P34" i="1" l="1"/>
  <c r="S33" i="1"/>
  <c r="U33" i="1" s="1"/>
  <c r="P35" i="1" l="1"/>
  <c r="S34" i="1"/>
  <c r="U34" i="1" s="1"/>
  <c r="P36" i="1" l="1"/>
  <c r="S35" i="1"/>
  <c r="U35" i="1" s="1"/>
  <c r="P37" i="1" l="1"/>
  <c r="S36" i="1"/>
  <c r="U36" i="1" s="1"/>
  <c r="S37" i="1" l="1"/>
  <c r="U37" i="1" s="1"/>
  <c r="P38" i="1"/>
  <c r="P39" i="1" l="1"/>
  <c r="S38" i="1"/>
  <c r="U38" i="1" s="1"/>
  <c r="S39" i="1" l="1"/>
  <c r="U39" i="1" s="1"/>
  <c r="P40" i="1"/>
  <c r="P41" i="1" l="1"/>
  <c r="S40" i="1"/>
  <c r="U40" i="1" s="1"/>
  <c r="P42" i="1" l="1"/>
  <c r="S41" i="1"/>
  <c r="U41" i="1" s="1"/>
  <c r="P43" i="1" l="1"/>
  <c r="S42" i="1"/>
  <c r="U42" i="1" s="1"/>
  <c r="S43" i="1" l="1"/>
  <c r="U43" i="1" s="1"/>
  <c r="P44" i="1"/>
  <c r="S44" i="1" l="1"/>
  <c r="U44" i="1" s="1"/>
  <c r="P45" i="1"/>
  <c r="S45" i="1" l="1"/>
  <c r="U45" i="1" s="1"/>
  <c r="P46" i="1"/>
  <c r="P47" i="1" l="1"/>
  <c r="S46" i="1"/>
  <c r="U46" i="1" s="1"/>
  <c r="P48" i="1" l="1"/>
  <c r="S47" i="1"/>
  <c r="U47" i="1" s="1"/>
  <c r="P49" i="1" l="1"/>
  <c r="S48" i="1"/>
  <c r="U48" i="1" s="1"/>
  <c r="P50" i="1" l="1"/>
  <c r="S49" i="1"/>
  <c r="U49" i="1" s="1"/>
  <c r="P51" i="1" l="1"/>
  <c r="S50" i="1"/>
  <c r="U50" i="1" s="1"/>
  <c r="P52" i="1" l="1"/>
  <c r="S51" i="1"/>
  <c r="U51" i="1" s="1"/>
  <c r="P53" i="1" l="1"/>
  <c r="S52" i="1"/>
  <c r="U52" i="1" s="1"/>
  <c r="P54" i="1" l="1"/>
  <c r="S53" i="1"/>
  <c r="U53" i="1" s="1"/>
  <c r="P55" i="1" l="1"/>
  <c r="S54" i="1"/>
  <c r="U54" i="1" s="1"/>
  <c r="S55" i="1" l="1"/>
  <c r="U55" i="1" s="1"/>
  <c r="P56" i="1"/>
  <c r="P57" i="1" l="1"/>
  <c r="S56" i="1"/>
  <c r="U56" i="1" s="1"/>
  <c r="P58" i="1" l="1"/>
  <c r="S57" i="1"/>
  <c r="U57" i="1" s="1"/>
  <c r="P59" i="1" l="1"/>
  <c r="S58" i="1"/>
  <c r="U58" i="1" s="1"/>
  <c r="S59" i="1" l="1"/>
  <c r="U59" i="1" s="1"/>
  <c r="P60" i="1"/>
  <c r="P61" i="1" l="1"/>
  <c r="S60" i="1"/>
  <c r="U60" i="1" s="1"/>
  <c r="P62" i="1" l="1"/>
  <c r="S61" i="1"/>
  <c r="U61" i="1" s="1"/>
  <c r="S62" i="1" l="1"/>
  <c r="U62" i="1" s="1"/>
  <c r="P63" i="1"/>
  <c r="P64" i="1" l="1"/>
  <c r="S63" i="1"/>
  <c r="U63" i="1" s="1"/>
  <c r="P65" i="1" l="1"/>
  <c r="S64" i="1"/>
  <c r="U64" i="1" s="1"/>
  <c r="S65" i="1" l="1"/>
  <c r="U65" i="1" s="1"/>
  <c r="P66" i="1"/>
  <c r="P67" i="1" l="1"/>
  <c r="S66" i="1"/>
  <c r="U66" i="1" s="1"/>
  <c r="P68" i="1" l="1"/>
  <c r="S67" i="1"/>
  <c r="U67" i="1" s="1"/>
  <c r="P69" i="1" l="1"/>
  <c r="S68" i="1"/>
  <c r="U68" i="1" s="1"/>
  <c r="P70" i="1" l="1"/>
  <c r="S69" i="1"/>
  <c r="U69" i="1" s="1"/>
  <c r="P71" i="1" l="1"/>
  <c r="S70" i="1"/>
  <c r="U70" i="1" s="1"/>
  <c r="P72" i="1" l="1"/>
  <c r="S71" i="1"/>
  <c r="U71" i="1" s="1"/>
  <c r="P73" i="1" l="1"/>
  <c r="S72" i="1"/>
  <c r="U72" i="1" s="1"/>
  <c r="P74" i="1" l="1"/>
  <c r="S73" i="1"/>
  <c r="U73" i="1" s="1"/>
  <c r="P75" i="1" l="1"/>
  <c r="S74" i="1"/>
  <c r="U74" i="1" s="1"/>
  <c r="P76" i="1" l="1"/>
  <c r="S75" i="1"/>
  <c r="U75" i="1" s="1"/>
  <c r="P77" i="1" l="1"/>
  <c r="S76" i="1"/>
  <c r="U76" i="1" s="1"/>
  <c r="P78" i="1" l="1"/>
  <c r="S77" i="1"/>
  <c r="U77" i="1" s="1"/>
  <c r="P79" i="1" l="1"/>
  <c r="S78" i="1"/>
  <c r="U78" i="1" s="1"/>
  <c r="P80" i="1" l="1"/>
  <c r="S79" i="1"/>
  <c r="U79" i="1" s="1"/>
  <c r="P81" i="1" l="1"/>
  <c r="S80" i="1"/>
  <c r="U80" i="1" s="1"/>
  <c r="P82" i="1" l="1"/>
  <c r="S81" i="1"/>
  <c r="U81" i="1" s="1"/>
  <c r="S82" i="1" l="1"/>
  <c r="U82" i="1" s="1"/>
  <c r="P83" i="1"/>
  <c r="S83" i="1" l="1"/>
  <c r="U83" i="1" s="1"/>
  <c r="P84" i="1"/>
  <c r="P85" i="1" l="1"/>
  <c r="S84" i="1"/>
  <c r="U84" i="1" s="1"/>
  <c r="S85" i="1" l="1"/>
  <c r="U85" i="1" s="1"/>
  <c r="P86" i="1"/>
  <c r="S86" i="1" l="1"/>
  <c r="U86" i="1" s="1"/>
  <c r="P87" i="1"/>
  <c r="S87" i="1" l="1"/>
  <c r="U87" i="1" s="1"/>
  <c r="P88" i="1"/>
  <c r="S88" i="1" l="1"/>
  <c r="U88" i="1" s="1"/>
  <c r="P89" i="1"/>
  <c r="S89" i="1" l="1"/>
  <c r="U89" i="1" s="1"/>
  <c r="P90" i="1"/>
  <c r="P91" i="1" l="1"/>
  <c r="S90" i="1"/>
  <c r="U90" i="1" s="1"/>
  <c r="P92" i="1" l="1"/>
  <c r="S91" i="1"/>
  <c r="U91" i="1" s="1"/>
  <c r="P93" i="1" l="1"/>
  <c r="S92" i="1"/>
  <c r="U92" i="1" s="1"/>
  <c r="S93" i="1" l="1"/>
  <c r="U93" i="1" s="1"/>
  <c r="P94" i="1"/>
  <c r="S94" i="1" l="1"/>
  <c r="U94" i="1" s="1"/>
  <c r="P95" i="1"/>
  <c r="S95" i="1" l="1"/>
  <c r="U95" i="1" s="1"/>
  <c r="P96" i="1"/>
  <c r="P97" i="1" l="1"/>
  <c r="S96" i="1"/>
  <c r="U96" i="1" s="1"/>
  <c r="S97" i="1" l="1"/>
  <c r="U97" i="1" s="1"/>
  <c r="P98" i="1"/>
  <c r="S98" i="1" l="1"/>
  <c r="U98" i="1" s="1"/>
  <c r="P99" i="1"/>
  <c r="P100" i="1" l="1"/>
  <c r="S99" i="1"/>
  <c r="U99" i="1" s="1"/>
  <c r="P101" i="1" l="1"/>
  <c r="S100" i="1"/>
  <c r="U100" i="1" s="1"/>
  <c r="P102" i="1" l="1"/>
  <c r="S101" i="1"/>
  <c r="U101" i="1" s="1"/>
  <c r="P103" i="1" l="1"/>
  <c r="S102" i="1"/>
  <c r="U102" i="1" s="1"/>
  <c r="P104" i="1" l="1"/>
  <c r="S103" i="1"/>
  <c r="U103" i="1" s="1"/>
  <c r="P105" i="1" l="1"/>
  <c r="S104" i="1"/>
  <c r="U104" i="1" s="1"/>
  <c r="P106" i="1" l="1"/>
  <c r="S105" i="1"/>
  <c r="U105" i="1" s="1"/>
  <c r="P107" i="1" l="1"/>
  <c r="S106" i="1"/>
  <c r="U106" i="1" s="1"/>
  <c r="P108" i="1" l="1"/>
  <c r="S107" i="1"/>
  <c r="U107" i="1" s="1"/>
  <c r="P109" i="1" l="1"/>
  <c r="S108" i="1"/>
  <c r="U108" i="1" s="1"/>
  <c r="P110" i="1" l="1"/>
  <c r="S109" i="1"/>
  <c r="U109" i="1" s="1"/>
  <c r="P111" i="1" l="1"/>
  <c r="S110" i="1"/>
  <c r="U110" i="1" s="1"/>
  <c r="P112" i="1" l="1"/>
  <c r="S111" i="1"/>
  <c r="U111" i="1" s="1"/>
  <c r="P113" i="1" l="1"/>
  <c r="S112" i="1"/>
  <c r="U112" i="1" s="1"/>
  <c r="P114" i="1" l="1"/>
  <c r="S113" i="1"/>
  <c r="U113" i="1" s="1"/>
  <c r="P115" i="1" l="1"/>
  <c r="S114" i="1"/>
  <c r="U114" i="1" s="1"/>
  <c r="P116" i="1" l="1"/>
  <c r="S115" i="1"/>
  <c r="U115" i="1" s="1"/>
  <c r="P117" i="1" l="1"/>
  <c r="S116" i="1"/>
  <c r="U116" i="1" s="1"/>
  <c r="P118" i="1" l="1"/>
  <c r="S117" i="1"/>
  <c r="U117" i="1" s="1"/>
  <c r="P119" i="1" l="1"/>
  <c r="S118" i="1"/>
  <c r="U118" i="1" s="1"/>
  <c r="P120" i="1" l="1"/>
  <c r="S119" i="1"/>
  <c r="U119" i="1" s="1"/>
  <c r="P121" i="1" l="1"/>
  <c r="S120" i="1"/>
  <c r="U120" i="1" s="1"/>
  <c r="P122" i="1" l="1"/>
  <c r="S121" i="1"/>
  <c r="U121" i="1" s="1"/>
  <c r="P123" i="1" l="1"/>
  <c r="S122" i="1"/>
  <c r="U122" i="1" s="1"/>
  <c r="P124" i="1" l="1"/>
  <c r="S123" i="1"/>
  <c r="U123" i="1" s="1"/>
  <c r="P125" i="1" l="1"/>
  <c r="S124" i="1"/>
  <c r="U124" i="1" s="1"/>
  <c r="P126" i="1" l="1"/>
  <c r="S125" i="1"/>
  <c r="U125" i="1" s="1"/>
  <c r="P127" i="1" l="1"/>
  <c r="S126" i="1"/>
  <c r="U126" i="1" s="1"/>
  <c r="P128" i="1" l="1"/>
  <c r="S127" i="1"/>
  <c r="U127" i="1" s="1"/>
  <c r="P129" i="1" l="1"/>
  <c r="S128" i="1"/>
  <c r="U128" i="1" s="1"/>
  <c r="P130" i="1" l="1"/>
  <c r="S129" i="1"/>
  <c r="U129" i="1" s="1"/>
  <c r="P131" i="1" l="1"/>
  <c r="S130" i="1"/>
  <c r="U130" i="1" s="1"/>
  <c r="P132" i="1" l="1"/>
  <c r="S131" i="1"/>
  <c r="U131" i="1" s="1"/>
  <c r="S132" i="1" l="1"/>
  <c r="U132" i="1" s="1"/>
  <c r="P133" i="1"/>
  <c r="S133" i="1" l="1"/>
  <c r="U133" i="1" s="1"/>
  <c r="P134" i="1"/>
  <c r="P135" i="1" l="1"/>
  <c r="S134" i="1"/>
  <c r="U134" i="1" s="1"/>
  <c r="P136" i="1" l="1"/>
  <c r="S135" i="1"/>
  <c r="U135" i="1" s="1"/>
  <c r="P137" i="1" l="1"/>
  <c r="S136" i="1"/>
  <c r="U136" i="1" s="1"/>
  <c r="P138" i="1" l="1"/>
  <c r="S137" i="1"/>
  <c r="U137" i="1" s="1"/>
  <c r="P139" i="1" l="1"/>
  <c r="S138" i="1"/>
  <c r="U138" i="1" s="1"/>
  <c r="P140" i="1" l="1"/>
  <c r="S139" i="1"/>
  <c r="U139" i="1" s="1"/>
  <c r="P141" i="1" l="1"/>
  <c r="S140" i="1"/>
  <c r="U140" i="1" s="1"/>
  <c r="S141" i="1" l="1"/>
  <c r="U141" i="1" s="1"/>
  <c r="P142" i="1"/>
  <c r="S142" i="1" s="1"/>
  <c r="U142" i="1" s="1"/>
</calcChain>
</file>

<file path=xl/sharedStrings.xml><?xml version="1.0" encoding="utf-8"?>
<sst xmlns="http://schemas.openxmlformats.org/spreadsheetml/2006/main" count="1302" uniqueCount="384">
  <si>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</si>
  <si>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</si>
  <si>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</si>
  <si>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</si>
  <si>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</si>
  <si>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</si>
  <si>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</si>
  <si>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</si>
  <si>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</si>
  <si>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</si>
  <si>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</si>
  <si>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</si>
  <si>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</si>
  <si>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</si>
  <si>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</si>
  <si>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</si>
  <si>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</si>
  <si>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</si>
  <si>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</si>
  <si>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</si>
  <si>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</si>
  <si>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</si>
  <si>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</si>
  <si>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</si>
  <si>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</si>
  <si>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ma</t>
  </si>
  <si>
    <t>Fussball</t>
  </si>
  <si>
    <t>da</t>
  </si>
  <si>
    <t>Bet365</t>
  </si>
  <si>
    <t>Live</t>
  </si>
  <si>
    <t>1x</t>
  </si>
  <si>
    <t>bigbet</t>
  </si>
  <si>
    <t>Projekt</t>
  </si>
  <si>
    <t>1 -4,5</t>
  </si>
  <si>
    <t>tipico</t>
  </si>
  <si>
    <t>2-1</t>
  </si>
  <si>
    <t>Biathlon</t>
  </si>
  <si>
    <t>2-0</t>
  </si>
  <si>
    <t>15</t>
  </si>
  <si>
    <t>NBA-Spieler</t>
  </si>
  <si>
    <t>Darts</t>
  </si>
  <si>
    <t>23</t>
  </si>
  <si>
    <t>31</t>
  </si>
  <si>
    <t>Cross - Taylor</t>
  </si>
  <si>
    <t>under 26,5 180er</t>
  </si>
  <si>
    <t>City - Watford</t>
  </si>
  <si>
    <t>City + keiner 9 E</t>
  </si>
  <si>
    <r>
      <t>3-0/</t>
    </r>
    <r>
      <rPr>
        <b/>
        <sz val="10"/>
        <color rgb="FFFF0000"/>
        <rFont val="Arial"/>
        <family val="2"/>
      </rPr>
      <t>9-1</t>
    </r>
  </si>
  <si>
    <t>Hz Q 10, 4 Ecken 3min</t>
  </si>
  <si>
    <t>Neapel - Bergamo
Cavs - Portland</t>
  </si>
  <si>
    <t>over 1,5
1 -2</t>
  </si>
  <si>
    <t>1-2
127-110</t>
  </si>
  <si>
    <t>Knicks - Spurs</t>
  </si>
  <si>
    <t>Gasol 10 Rebounds + Sieg</t>
  </si>
  <si>
    <r>
      <rPr>
        <b/>
        <sz val="10"/>
        <color rgb="FFFF0000"/>
        <rFont val="Arial"/>
        <family val="2"/>
      </rPr>
      <t>8</t>
    </r>
    <r>
      <rPr>
        <b/>
        <sz val="10"/>
        <color rgb="FF00B050"/>
        <rFont val="Arial"/>
        <family val="2"/>
      </rPr>
      <t>/91-100</t>
    </r>
  </si>
  <si>
    <t>..</t>
  </si>
  <si>
    <t>Clippers - Grizzlies</t>
  </si>
  <si>
    <t>Griffin over 23,5</t>
  </si>
  <si>
    <t>21</t>
  </si>
  <si>
    <t>Juve - Turin</t>
  </si>
  <si>
    <t>1 HC -1,5</t>
  </si>
  <si>
    <t>Bucks - Pacers</t>
  </si>
  <si>
    <t xml:space="preserve">Antetokounmpo over 27 </t>
  </si>
  <si>
    <t>Nets - Wolves</t>
  </si>
  <si>
    <t>Towns over 20,5</t>
  </si>
  <si>
    <t>16</t>
  </si>
  <si>
    <t>Biathlon Frauen Sprint
Skispringen Innsbruck</t>
  </si>
  <si>
    <t>Dahlmeier Top10
Freitag Top3</t>
  </si>
  <si>
    <t>13.
nein</t>
  </si>
  <si>
    <t>Rostock - Schwerin</t>
  </si>
  <si>
    <t>Testspiel</t>
  </si>
  <si>
    <t>6-0</t>
  </si>
  <si>
    <t>Duisburg - Günnigfeld</t>
  </si>
  <si>
    <t>1 asian -5</t>
  </si>
  <si>
    <t>10-1</t>
  </si>
  <si>
    <t>Shipulin - Eberhard
Pella - Rublev
Bayreuth - Ravensburg
ManU - Derby</t>
  </si>
  <si>
    <t>1
2
2
1 HC</t>
  </si>
  <si>
    <r>
      <t xml:space="preserve">2
</t>
    </r>
    <r>
      <rPr>
        <b/>
        <sz val="10"/>
        <color rgb="FF00B050"/>
        <rFont val="Arial"/>
        <family val="2"/>
      </rPr>
      <t>1-2
1-6
2-0</t>
    </r>
  </si>
  <si>
    <t>fettsack</t>
  </si>
  <si>
    <t>Liverpool - Everton</t>
  </si>
  <si>
    <t>over 3,5</t>
  </si>
  <si>
    <t>Bucks - Raptors</t>
  </si>
  <si>
    <t>DeRozan/Giannis over 53,5</t>
  </si>
  <si>
    <t>44</t>
  </si>
  <si>
    <t>blowout pech</t>
  </si>
  <si>
    <t>Heat - Knicks</t>
  </si>
  <si>
    <t>Porzingis over 22,5</t>
  </si>
  <si>
    <t>Verfolgung Damen
Atletico - Getafe</t>
  </si>
  <si>
    <t>Dahlmeier vor Wierer
zuerst 5 E 1</t>
  </si>
  <si>
    <r>
      <rPr>
        <b/>
        <sz val="10"/>
        <color rgb="FFFF0000"/>
        <rFont val="Arial"/>
        <family val="2"/>
      </rPr>
      <t>2</t>
    </r>
    <r>
      <rPr>
        <b/>
        <sz val="10"/>
        <color rgb="FF00B050"/>
        <rFont val="Arial"/>
        <family val="2"/>
      </rPr>
      <t xml:space="preserve">
ja</t>
    </r>
  </si>
  <si>
    <t>QPR - Milton
Doncaster - Rochdale</t>
  </si>
  <si>
    <t>over 1,5
over 1,5</t>
  </si>
  <si>
    <t>0-1
0-1</t>
  </si>
  <si>
    <t>61 Schüsse haha</t>
  </si>
  <si>
    <t>Maccabi - Vehagalil</t>
  </si>
  <si>
    <t>Isreal</t>
  </si>
  <si>
    <t>1 asian -1 1. Hz</t>
  </si>
  <si>
    <t>0-0</t>
  </si>
  <si>
    <t>Einbahnstraße</t>
  </si>
  <si>
    <t>1 asian -2,25</t>
  </si>
  <si>
    <t>3-0</t>
  </si>
  <si>
    <t>Pilsen - Orlici</t>
  </si>
  <si>
    <t>1 asian -4,25</t>
  </si>
  <si>
    <t>Int. Leipzig - Halle</t>
  </si>
  <si>
    <t>1 asian -1,75</t>
  </si>
  <si>
    <t>0-8</t>
  </si>
  <si>
    <t>Granville - Bordeaux</t>
  </si>
  <si>
    <t>4. Tor 1</t>
  </si>
  <si>
    <t>vs. 8</t>
  </si>
  <si>
    <t>Tottenham - Wimbledon
Rennes - PSG</t>
  </si>
  <si>
    <t>1 HC -1,5
2 HC -1,5</t>
  </si>
  <si>
    <t>3-0
1-6</t>
  </si>
  <si>
    <t>Jaguars - Bills
Space-Soldiers - NaVi</t>
  </si>
  <si>
    <t>1 -5,5
2</t>
  </si>
  <si>
    <t>10-3
1-2</t>
  </si>
  <si>
    <t>Brisbane - Sydney FC</t>
  </si>
  <si>
    <t>2 -1,5</t>
  </si>
  <si>
    <t>0-3</t>
  </si>
  <si>
    <t>Georgia - Alabama
Nets - Raptors</t>
  </si>
  <si>
    <t>NBA</t>
  </si>
  <si>
    <t>2
2 -2,5</t>
  </si>
  <si>
    <r>
      <t xml:space="preserve">23-26
</t>
    </r>
    <r>
      <rPr>
        <b/>
        <sz val="10"/>
        <color rgb="FFFF0000"/>
        <rFont val="Arial"/>
        <family val="2"/>
      </rPr>
      <t>113-114</t>
    </r>
  </si>
  <si>
    <t>11 Punkte führung im 4.</t>
  </si>
  <si>
    <t>Timberwolves - Cavaliers</t>
  </si>
  <si>
    <t>Butler over 23,5</t>
  </si>
  <si>
    <t>27min weil Blowout</t>
  </si>
  <si>
    <t>Clippers - Hawks</t>
  </si>
  <si>
    <t>Williams over 24,5</t>
  </si>
  <si>
    <t>34</t>
  </si>
  <si>
    <t>Kings - Spurs</t>
  </si>
  <si>
    <t>Aldridge over 23</t>
  </si>
  <si>
    <t>OKC - Blazers</t>
  </si>
  <si>
    <t>OKC + Westbrook over 25</t>
  </si>
  <si>
    <t>Mavericks - Magic</t>
  </si>
  <si>
    <t>Gordon over 20</t>
  </si>
  <si>
    <t>19</t>
  </si>
  <si>
    <t>…</t>
  </si>
  <si>
    <t>Marialinden - F. Köln
ASC Dortmund - Mühlhausen</t>
  </si>
  <si>
    <t>Amateure</t>
  </si>
  <si>
    <t>2/2
2/2</t>
  </si>
  <si>
    <r>
      <t>0-0/</t>
    </r>
    <r>
      <rPr>
        <b/>
        <sz val="10"/>
        <color rgb="FF00B050"/>
        <rFont val="Arial"/>
        <family val="2"/>
      </rPr>
      <t>0-1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2-0/6-0</t>
    </r>
  </si>
  <si>
    <t>Marialinden - F. Köln</t>
  </si>
  <si>
    <t>2 asina -3,25</t>
  </si>
  <si>
    <t>0-1</t>
  </si>
  <si>
    <t>Amiens - Paris
Piedade - Sporting</t>
  </si>
  <si>
    <t>2 -1,5
2 -1,5</t>
  </si>
  <si>
    <r>
      <t xml:space="preserve">0-2
</t>
    </r>
    <r>
      <rPr>
        <b/>
        <sz val="10"/>
        <color rgb="FFFF0000"/>
        <rFont val="Arial"/>
        <family val="2"/>
      </rPr>
      <t>1-2</t>
    </r>
  </si>
  <si>
    <t>lächerlicher Elfmeter</t>
  </si>
  <si>
    <t>Clippers - Warriors</t>
  </si>
  <si>
    <t>Green over 13,5</t>
  </si>
  <si>
    <t>7</t>
  </si>
  <si>
    <t>1 von 9</t>
  </si>
  <si>
    <t>Salzburg - Grünau
Makranstädt - Lok. Leipzig</t>
  </si>
  <si>
    <t>1/1
2/2</t>
  </si>
  <si>
    <t>4-1/13-1
0-3/0-8</t>
  </si>
  <si>
    <t>Makranstädt - Lok. Leipzig</t>
  </si>
  <si>
    <t>Pacers - Cavaliers</t>
  </si>
  <si>
    <t>James over 27,5</t>
  </si>
  <si>
    <t>27</t>
  </si>
  <si>
    <t>lächerlich</t>
  </si>
  <si>
    <t>Salzburg - Grünau</t>
  </si>
  <si>
    <t>1 asian -5,5</t>
  </si>
  <si>
    <t>13-1</t>
  </si>
  <si>
    <t>Suns - Rockets</t>
  </si>
  <si>
    <t>Gordon over 23,5</t>
  </si>
  <si>
    <t>14</t>
  </si>
  <si>
    <t>2 von 12 Dreiern..</t>
  </si>
  <si>
    <t>Koblenz - Metternich</t>
  </si>
  <si>
    <t>1 asian -2,5</t>
  </si>
  <si>
    <t>4-0</t>
  </si>
  <si>
    <t>Köln II - Siegen</t>
  </si>
  <si>
    <t>1 asian -1</t>
  </si>
  <si>
    <t>Ajax - Lyngby
Altglienicke - Hertha 06
Turu Düsseldorf - Erndtebrück
Rödinghausen - Paderborn</t>
  </si>
  <si>
    <t>1/1
1 asian -1,25
2
2 asian -1,5</t>
  </si>
  <si>
    <t>3-1/5-1
2-1
0-4
0-3</t>
  </si>
  <si>
    <t>Eagles - Falcons</t>
  </si>
  <si>
    <t>NFL</t>
  </si>
  <si>
    <t>2 HC -1,5</t>
  </si>
  <si>
    <t>15-10</t>
  </si>
  <si>
    <t>Real - Villareal</t>
  </si>
  <si>
    <t xml:space="preserve">Fussball </t>
  </si>
  <si>
    <t>Patriots - Titans
HLTV Top20</t>
  </si>
  <si>
    <t>Gronk TD
device 5.</t>
  </si>
  <si>
    <t>ja
ja</t>
  </si>
  <si>
    <t>Patriots - Titans
Wolves - Brisbane City</t>
  </si>
  <si>
    <t>1 -5,5
2/2</t>
  </si>
  <si>
    <t>35-14
0-3/0-6</t>
  </si>
  <si>
    <t>Zehlendorf - Brandenburg 03</t>
  </si>
  <si>
    <t>3-1</t>
  </si>
  <si>
    <t>Köln - Gladbach</t>
  </si>
  <si>
    <t>over 4 asian Gelbe</t>
  </si>
  <si>
    <t>df</t>
  </si>
  <si>
    <t>5</t>
  </si>
  <si>
    <t>Sprout - Natus Vincere
Steelers - Jaguars</t>
  </si>
  <si>
    <t>2
1</t>
  </si>
  <si>
    <r>
      <t xml:space="preserve">3-16
</t>
    </r>
    <r>
      <rPr>
        <b/>
        <sz val="10"/>
        <color rgb="FFFF0000"/>
        <rFont val="Arial"/>
        <family val="2"/>
      </rPr>
      <t>42-45</t>
    </r>
  </si>
  <si>
    <t>Busta - Kubler
Moreton Bay - Brisbane Knights</t>
  </si>
  <si>
    <t>1
1/1</t>
  </si>
  <si>
    <t>3-1
2-0/6-2</t>
  </si>
  <si>
    <t>unlucky</t>
  </si>
  <si>
    <t>absolut lächerlich</t>
  </si>
  <si>
    <t>Faze - NaVi
Hawks - Spurs</t>
  </si>
  <si>
    <t>1
2</t>
  </si>
  <si>
    <r>
      <t xml:space="preserve">16-3
</t>
    </r>
    <r>
      <rPr>
        <b/>
        <sz val="10"/>
        <color rgb="FFFF0000"/>
        <rFont val="Arial"/>
        <family val="2"/>
      </rPr>
      <t>102-99</t>
    </r>
  </si>
  <si>
    <t>Wizards - Bucks</t>
  </si>
  <si>
    <t>Antetokounmpo over 26,5</t>
  </si>
  <si>
    <t>Haltern - Rhynern</t>
  </si>
  <si>
    <t>H2H 2</t>
  </si>
  <si>
    <t>1-0</t>
  </si>
  <si>
    <t>Marseille - Straßburg</t>
  </si>
  <si>
    <t>1 Ecken -4 asian</t>
  </si>
  <si>
    <t>7-3</t>
  </si>
  <si>
    <t>Mannsdorf - Gersthofer</t>
  </si>
  <si>
    <t>6-1</t>
  </si>
  <si>
    <t>Tramore - Waterford</t>
  </si>
  <si>
    <t>2 asian -2,75</t>
  </si>
  <si>
    <t>26 Schüsse</t>
  </si>
  <si>
    <t>Busta - Simon
Millman - Dzumhur</t>
  </si>
  <si>
    <t>Tennis</t>
  </si>
  <si>
    <t>over 3,5 Sätze
over 3,5 Sätze</t>
  </si>
  <si>
    <r>
      <rPr>
        <b/>
        <sz val="10"/>
        <rFont val="Arial"/>
        <family val="2"/>
      </rPr>
      <t>Aufg.</t>
    </r>
    <r>
      <rPr>
        <b/>
        <sz val="10"/>
        <color rgb="FF00B050"/>
        <rFont val="Arial"/>
        <family val="2"/>
      </rPr>
      <t xml:space="preserve">
1-3</t>
    </r>
  </si>
  <si>
    <t>Makranstädt - Meuselwitz
Oberhausen - Vohwinkel
Viktoria Berlin - Brandenburg</t>
  </si>
  <si>
    <t>2/2
1
1/1</t>
  </si>
  <si>
    <t>0-2/2-3
1-0
3-1/7-1</t>
  </si>
  <si>
    <t>Viktoria Berlin - Brandenburg</t>
  </si>
  <si>
    <t>1 asina -3,25</t>
  </si>
  <si>
    <t>7-1</t>
  </si>
  <si>
    <t>Makranstädt - Meuselwitz</t>
  </si>
  <si>
    <t>2 asian -3,5</t>
  </si>
  <si>
    <t>uni</t>
  </si>
  <si>
    <t>2-3</t>
  </si>
  <si>
    <t>Norderstedt - Sasel</t>
  </si>
  <si>
    <t>3-3</t>
  </si>
  <si>
    <t>Teutonia - Lübeck</t>
  </si>
  <si>
    <t>2 asian -1</t>
  </si>
  <si>
    <t>1-3</t>
  </si>
  <si>
    <t>Sprockhövel - Düsseldorf II</t>
  </si>
  <si>
    <t>1-1</t>
  </si>
  <si>
    <t>Chelsea - Norwich</t>
  </si>
  <si>
    <t>90. +4 1-1</t>
  </si>
  <si>
    <t>Federer - Struff
Metkovic - Mostar</t>
  </si>
  <si>
    <t>3-0
2/2</t>
  </si>
  <si>
    <t>3-0
0-8/0-8</t>
  </si>
  <si>
    <t>Metkovic - Mostar</t>
  </si>
  <si>
    <t>Walldorf - Neckarsulm</t>
  </si>
  <si>
    <t>2-2</t>
  </si>
  <si>
    <t>Kyrgios - Tsonga</t>
  </si>
  <si>
    <t>1 4. Satz</t>
  </si>
  <si>
    <t>Superbowl Patriots</t>
  </si>
  <si>
    <t>Sieg</t>
  </si>
  <si>
    <t>Levanger - Namsos</t>
  </si>
  <si>
    <t>Chung - Zverev
Berdych - Del Potro</t>
  </si>
  <si>
    <t>over 3,5
over 3,5</t>
  </si>
  <si>
    <r>
      <t xml:space="preserve">3-2
</t>
    </r>
    <r>
      <rPr>
        <b/>
        <sz val="10"/>
        <color rgb="FFFF0000"/>
        <rFont val="Arial"/>
        <family val="2"/>
      </rPr>
      <t>3-0</t>
    </r>
  </si>
  <si>
    <t>Nuggets - Suns</t>
  </si>
  <si>
    <t>Booker over 24,5</t>
  </si>
  <si>
    <t>30</t>
  </si>
  <si>
    <t>RW Frankfurt - FSV Frankfurt</t>
  </si>
  <si>
    <t>0-7</t>
  </si>
  <si>
    <t>HZ/ES 2/2</t>
  </si>
  <si>
    <t>0-3/0-7</t>
  </si>
  <si>
    <t>Schalke II - Vreden</t>
  </si>
  <si>
    <t>1 asian -1,25</t>
  </si>
  <si>
    <t>!!!!!!</t>
  </si>
  <si>
    <t>Engers - Koblenz</t>
  </si>
  <si>
    <t>FC Sydney - Mariners</t>
  </si>
  <si>
    <t>1 asian -1,5</t>
  </si>
  <si>
    <t>Vikt. Köln - Oberneuland</t>
  </si>
  <si>
    <t>5-1</t>
  </si>
  <si>
    <t>W. Innsbruck - Bischofshofen</t>
  </si>
  <si>
    <t>W. Innsbruck - Bischofshofen
Schalke II - Vreden
Vikt. Köln - Oberneuland
Thun - Breitenrain</t>
  </si>
  <si>
    <t>1/1
1/1
1/1
1/1</t>
  </si>
  <si>
    <r>
      <t>5-1/7-1
1-0/</t>
    </r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3-0/5-1
1-0/3-0</t>
    </r>
  </si>
  <si>
    <t>SCHALKEEE!!</t>
  </si>
  <si>
    <t>Malmö - Fremad</t>
  </si>
  <si>
    <t>1 asian -0,5 1. Hz</t>
  </si>
  <si>
    <t>Thun - Breitenrain</t>
  </si>
  <si>
    <t>2 HC -1</t>
  </si>
  <si>
    <t>betway</t>
  </si>
  <si>
    <t>0-9</t>
  </si>
  <si>
    <t>2 HC -2</t>
  </si>
  <si>
    <t>2 HC -3</t>
  </si>
  <si>
    <t>HSV - Köln</t>
  </si>
  <si>
    <t>zuerst 9 Ecken 1</t>
  </si>
  <si>
    <t>9-3</t>
  </si>
  <si>
    <t>Homberg - Oberhausen</t>
  </si>
  <si>
    <t>1-2</t>
  </si>
  <si>
    <t>2 HCs</t>
  </si>
  <si>
    <t>Dahlmeier Top6
Boe Top3
Spanien - Mazedonien</t>
  </si>
  <si>
    <t>ja
ja
1</t>
  </si>
  <si>
    <r>
      <t xml:space="preserve">5.
</t>
    </r>
    <r>
      <rPr>
        <b/>
        <sz val="10"/>
        <color rgb="FFFF0000"/>
        <rFont val="Arial"/>
        <family val="2"/>
      </rPr>
      <t>6.</t>
    </r>
    <r>
      <rPr>
        <b/>
        <sz val="10"/>
        <color rgb="FF00B050"/>
        <rFont val="Arial"/>
        <family val="2"/>
      </rPr>
      <t xml:space="preserve">
31-20</t>
    </r>
  </si>
  <si>
    <t>5 Fehler Boe..</t>
  </si>
  <si>
    <t>Bayern - Bremen
Bologna - Benevento
Lyon - Paris</t>
  </si>
  <si>
    <t>over 2,5/gg nein
1
2</t>
  </si>
  <si>
    <r>
      <rPr>
        <b/>
        <sz val="10"/>
        <color rgb="FFFF0000"/>
        <rFont val="Arial"/>
        <family val="2"/>
      </rPr>
      <t xml:space="preserve">4-2
</t>
    </r>
    <r>
      <rPr>
        <b/>
        <sz val="10"/>
        <color rgb="FF00B050"/>
        <rFont val="Arial"/>
        <family val="2"/>
      </rPr>
      <t xml:space="preserve">3-0
</t>
    </r>
    <r>
      <rPr>
        <b/>
        <sz val="10"/>
        <color rgb="FFFF0000"/>
        <rFont val="Arial"/>
        <family val="2"/>
      </rPr>
      <t>2-1</t>
    </r>
  </si>
  <si>
    <t>Djokovic - Chung</t>
  </si>
  <si>
    <t>3. Satz 2</t>
  </si>
  <si>
    <t>6-7</t>
  </si>
  <si>
    <t>Space Soldiers - BIG
Juve - Genua
Dimitrov - Edmund</t>
  </si>
  <si>
    <t>1
1
1</t>
  </si>
  <si>
    <r>
      <t xml:space="preserve">16-8
1-0
</t>
    </r>
    <r>
      <rPr>
        <b/>
        <sz val="10"/>
        <color rgb="FFFF0000"/>
        <rFont val="Arial"/>
        <family val="2"/>
      </rPr>
      <t>1-3</t>
    </r>
  </si>
  <si>
    <t>Heven - Wattenscheid</t>
  </si>
  <si>
    <t>1 asian -4,5</t>
  </si>
  <si>
    <t>Brinkumer SV - Rehden</t>
  </si>
  <si>
    <t>schade</t>
  </si>
  <si>
    <t>Mannsdorf - Sieghartskirchen</t>
  </si>
  <si>
    <t>1 asian -4</t>
  </si>
  <si>
    <t>7-0</t>
  </si>
  <si>
    <t>Spurs - Cavs</t>
  </si>
  <si>
    <t>114-102</t>
  </si>
  <si>
    <t>Berdych - Federer</t>
  </si>
  <si>
    <t>Federer und mehr Asse</t>
  </si>
  <si>
    <t>0-3/4-15</t>
  </si>
  <si>
    <t>Floridsdorfer - Neudorfl</t>
  </si>
  <si>
    <t>Xamax - Yverdon</t>
  </si>
  <si>
    <t>VfR Mannheim - Worms</t>
  </si>
  <si>
    <t>2 asian -0,75</t>
  </si>
  <si>
    <t>Zwenkau - Lok. Leipzig
Gonsenheim - Mainz II</t>
  </si>
  <si>
    <t>2/2
over 2,5</t>
  </si>
  <si>
    <t>0-0/1-1
0-0</t>
  </si>
  <si>
    <t>Babelsberg - Brandenburger SC</t>
  </si>
  <si>
    <t>8-0</t>
  </si>
  <si>
    <t>1 HC -2</t>
  </si>
  <si>
    <t>1 HC -3</t>
  </si>
  <si>
    <t>Paris - Guingamp</t>
  </si>
  <si>
    <t>6. Tor Paris</t>
  </si>
  <si>
    <t>4-2</t>
  </si>
  <si>
    <t>Alaves - Valencia</t>
  </si>
  <si>
    <t>3. Tor Valencia</t>
  </si>
  <si>
    <t>Roter Stern Belgrad - BASK</t>
  </si>
  <si>
    <t>1 asian -2,75</t>
  </si>
  <si>
    <t>4-1</t>
  </si>
  <si>
    <t>Prag - Loko Vltavin</t>
  </si>
  <si>
    <t>1 HC -5</t>
  </si>
  <si>
    <t>Selbak - Fredrikstad</t>
  </si>
  <si>
    <t>2 asian -1,75</t>
  </si>
  <si>
    <t>0-4</t>
  </si>
  <si>
    <t>ASC Dortmund - Rhynern</t>
  </si>
  <si>
    <t>2-2 und abpfiff</t>
  </si>
  <si>
    <t>Levanger - Orkla</t>
  </si>
  <si>
    <t>FaZe - mousesports
NaVi - Quantum Bellator F.
G2 - Cloud9</t>
  </si>
  <si>
    <t>esports</t>
  </si>
  <si>
    <r>
      <t xml:space="preserve">2-0
2-0
</t>
    </r>
    <r>
      <rPr>
        <b/>
        <sz val="10"/>
        <color rgb="FFFF0000"/>
        <rFont val="Arial"/>
        <family val="2"/>
      </rPr>
      <t>0-2</t>
    </r>
  </si>
  <si>
    <t>Tallinn II - Kalev</t>
  </si>
  <si>
    <t>2 H2H</t>
  </si>
  <si>
    <t>Bucks - Nets</t>
  </si>
  <si>
    <t>Giannis over 25,5</t>
  </si>
  <si>
    <t>41</t>
  </si>
  <si>
    <t>Horn - Waidhofen</t>
  </si>
  <si>
    <t>Skalica - Duslo Sala</t>
  </si>
  <si>
    <t>1 asian -2</t>
  </si>
  <si>
    <t>12-0</t>
  </si>
  <si>
    <t>Garching - Türkgücü
Altglienicke - Altlüdersdorf</t>
  </si>
  <si>
    <t>1
1</t>
  </si>
  <si>
    <t>4-0
2-1</t>
  </si>
  <si>
    <t>Empor Berlin - BFC Dynamo</t>
  </si>
  <si>
    <t>2 asian -2,5</t>
  </si>
  <si>
    <t>Maribor - Weiz</t>
  </si>
  <si>
    <t>1 asian -3</t>
  </si>
  <si>
    <t>Türkspor Kiel - Plön
Aarau - Yverdon</t>
  </si>
  <si>
    <t>1/1
1</t>
  </si>
  <si>
    <r>
      <t xml:space="preserve">2-1/5-2
</t>
    </r>
    <r>
      <rPr>
        <b/>
        <sz val="10"/>
        <color rgb="FFFF0000"/>
        <rFont val="Arial"/>
        <family val="2"/>
      </rPr>
      <t>1-2</t>
    </r>
  </si>
  <si>
    <t>Gonsenheim - Alzey
Cilic - Federer</t>
  </si>
  <si>
    <t>over 2,5
2</t>
  </si>
  <si>
    <t>4-2
2-3</t>
  </si>
  <si>
    <t>Türkspor Kiel - Plön</t>
  </si>
  <si>
    <t>5-2</t>
  </si>
  <si>
    <t>Bremen - Hertha</t>
  </si>
  <si>
    <t>over 3,5 Gelbe</t>
  </si>
  <si>
    <t>Liverpool - West Brom
Chievo - Juve</t>
  </si>
  <si>
    <t>zuerst 7 Ecken
over 1</t>
  </si>
  <si>
    <r>
      <t xml:space="preserve">6
</t>
    </r>
    <r>
      <rPr>
        <b/>
        <sz val="10"/>
        <color rgb="FF00B050"/>
        <rFont val="Arial"/>
        <family val="2"/>
      </rPr>
      <t>0-2</t>
    </r>
  </si>
  <si>
    <t>Surdulica - Modrica</t>
  </si>
  <si>
    <t>haha</t>
  </si>
  <si>
    <t>Hartberg - Voraus</t>
  </si>
  <si>
    <t>1 asian -8</t>
  </si>
  <si>
    <t>Braunschweig II - Acosta</t>
  </si>
  <si>
    <t>Salzburg - Anif</t>
  </si>
  <si>
    <t>1 asian -10,5</t>
  </si>
  <si>
    <t>1 asian -11,75</t>
  </si>
  <si>
    <t>Miroslava - Sacele</t>
  </si>
  <si>
    <t>Jastrzebie - Gaszowice</t>
  </si>
  <si>
    <t>TSG Sprockhövel - Obersprockhovel</t>
  </si>
  <si>
    <t>Fraserbourgh - Rangers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</si>
</sst>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3" tint="0.399975585192419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0" fillId="0" borderId="0" xfId="0" applyNumberFormat="1"/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0" fontId="2" fillId="7" borderId="1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0" fontId="2" fillId="2" borderId="6" xfId="0" applyNumberFormat="1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Januar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3621094025521281E-2"/>
          <c:y val="7.2620194534506702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1D-440D-8782-ABC623C55E2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1D-440D-8782-ABC623C55E27}"/>
                </c:ext>
              </c:extLst>
            </c:dLbl>
            <c:dLbl>
              <c:idx val="2"/>
              <c:layout>
                <c:manualLayout>
                  <c:x val="-3.0030033580435069E-3"/>
                  <c:y val="-3.6892626382042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34-4509-AE28-1E923C736B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52E-4D47-B2F1-CB10D4BBA227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C34-4509-AE28-1E923C736B90}"/>
                </c:ext>
              </c:extLst>
            </c:dLbl>
            <c:dLbl>
              <c:idx val="5"/>
              <c:layout>
                <c:manualLayout>
                  <c:x val="-1.0388736420129155E-3"/>
                  <c:y val="1.7935952056984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34-4509-AE28-1E923C736B9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34-4509-AE28-1E923C736B9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1D-440D-8782-ABC623C55E2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1D-440D-8782-ABC623C55E2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1D-440D-8782-ABC623C55E27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1D-440D-8782-ABC623C55E2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34-4509-AE28-1E923C736B90}"/>
                </c:ext>
              </c:extLst>
            </c:dLbl>
            <c:dLbl>
              <c:idx val="12"/>
              <c:layout>
                <c:manualLayout>
                  <c:x val="-3.0030033580435898E-3"/>
                  <c:y val="-7.4823225000558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34-4509-AE28-1E923C736B9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1D-440D-8782-ABC623C55E2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34-4509-AE28-1E923C736B9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34-4509-AE28-1E923C736B90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C34-4509-AE28-1E923C736B9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FF-432D-944E-812606AE315B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34-4509-AE28-1E923C736B90}"/>
                </c:ext>
              </c:extLst>
            </c:dLbl>
            <c:dLbl>
              <c:idx val="19"/>
              <c:layout>
                <c:manualLayout>
                  <c:x val="-3.5739523272034737E-2"/>
                  <c:y val="1.6939314179521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80-44F3-85AF-E2A0DE01A406}"/>
                </c:ext>
              </c:extLst>
            </c:dLbl>
            <c:dLbl>
              <c:idx val="20"/>
              <c:layout>
                <c:manualLayout>
                  <c:x val="-2.4439921146508132E-2"/>
                  <c:y val="-1.677148846960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52E-4D47-B2F1-CB10D4BBA227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34-4509-AE28-1E923C736B90}"/>
                </c:ext>
              </c:extLst>
            </c:dLbl>
            <c:dLbl>
              <c:idx val="2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34-4509-AE28-1E923C736B90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80-44F3-85AF-E2A0DE01A406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34-4509-AE28-1E923C736B90}"/>
                </c:ext>
              </c:extLst>
            </c:dLbl>
            <c:dLbl>
              <c:idx val="25"/>
              <c:layout>
                <c:manualLayout>
                  <c:x val="-5.855856548184784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52E-4D47-B2F1-CB10D4BBA22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1D-440D-8782-ABC623C55E2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34-4509-AE28-1E923C736B90}"/>
                </c:ext>
              </c:extLst>
            </c:dLbl>
            <c:dLbl>
              <c:idx val="28"/>
              <c:layout>
                <c:manualLayout>
                  <c:x val="7.7200358961838314E-4"/>
                  <c:y val="-4.2284249352551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34-4509-AE28-1E923C736B9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C34-4509-AE28-1E923C736B90}"/>
                </c:ext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34-4509-AE28-1E923C736B90}"/>
                </c:ext>
              </c:extLst>
            </c:dLbl>
            <c:dLbl>
              <c:idx val="3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52E-4D47-B2F1-CB10D4BBA227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34-4509-AE28-1E923C736B90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34-4509-AE28-1E923C736B90}"/>
                </c:ext>
              </c:extLst>
            </c:dLbl>
            <c:dLbl>
              <c:idx val="3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34-4509-AE28-1E923C736B90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34-4509-AE28-1E923C736B90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34-4509-AE28-1E923C736B90}"/>
                </c:ext>
              </c:extLst>
            </c:dLbl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FF-432D-944E-812606AE315B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C34-4509-AE28-1E923C736B90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52E-4D47-B2F1-CB10D4BBA227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1D-440D-8782-ABC623C55E27}"/>
                </c:ext>
              </c:extLst>
            </c:dLbl>
            <c:dLbl>
              <c:idx val="4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34-4509-AE28-1E923C736B90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52E-4D47-B2F1-CB10D4BBA227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C34-4509-AE28-1E923C736B90}"/>
                </c:ext>
              </c:extLst>
            </c:dLbl>
            <c:dLbl>
              <c:idx val="44"/>
              <c:layout>
                <c:manualLayout>
                  <c:x val="-4.40044055224263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C34-4509-AE28-1E923C736B90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C34-4509-AE28-1E923C736B90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C34-4509-AE28-1E923C736B90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1D-440D-8782-ABC623C55E27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23-4B39-9346-BE0EFA35D25A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23-4B39-9346-BE0EFA35D25A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23-4B39-9346-BE0EFA35D25A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23-4B39-9346-BE0EFA35D25A}"/>
                </c:ext>
              </c:extLst>
            </c:dLbl>
            <c:dLbl>
              <c:idx val="52"/>
              <c:layout>
                <c:manualLayout>
                  <c:x val="-4.4004405522425844E-3"/>
                  <c:y val="-1.8348626798723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1D-440D-8782-ABC623C55E27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1D-440D-8782-ABC623C55E27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23-4B39-9346-BE0EFA35D25A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23-4B39-9346-BE0EFA35D25A}"/>
                </c:ext>
              </c:extLst>
            </c:dLbl>
            <c:dLbl>
              <c:idx val="56"/>
              <c:layout>
                <c:manualLayout>
                  <c:x val="-5.000759971097999E-2"/>
                  <c:y val="-1.7418834616586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23-4B39-9346-BE0EFA35D25A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23-4B39-9346-BE0EFA35D25A}"/>
                </c:ext>
              </c:extLst>
            </c:dLbl>
            <c:dLbl>
              <c:idx val="58"/>
              <c:layout>
                <c:manualLayout>
                  <c:x val="4.3255984137162539E-3"/>
                  <c:y val="-4.038784791155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D9-45CC-8194-992E3237EF64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D9-45CC-8194-992E3237EF64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D9-45CC-8194-992E3237EF64}"/>
                </c:ext>
              </c:extLst>
            </c:dLbl>
            <c:dLbl>
              <c:idx val="61"/>
              <c:layout>
                <c:manualLayout>
                  <c:x val="-2.7869456830869811E-2"/>
                  <c:y val="-1.8348626798723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D9-45CC-8194-992E3237EF64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52E-4D47-B2F1-CB10D4BBA227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D9-45CC-8194-992E3237EF64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D9-45CC-8194-992E3237EF64}"/>
                </c:ext>
              </c:extLst>
            </c:dLbl>
            <c:dLbl>
              <c:idx val="65"/>
              <c:layout>
                <c:manualLayout>
                  <c:x val="4.4004405522425844E-3"/>
                  <c:y val="1.0193681554846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D9-45CC-8194-992E3237EF64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D9-45CC-8194-992E3237EF64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D9-45CC-8194-992E3237EF64}"/>
                </c:ext>
              </c:extLst>
            </c:dLbl>
            <c:dLbl>
              <c:idx val="6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D9-45CC-8194-992E3237EF64}"/>
                </c:ext>
              </c:extLst>
            </c:dLbl>
            <c:dLbl>
              <c:idx val="6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D9-45CC-8194-992E3237EF64}"/>
                </c:ext>
              </c:extLst>
            </c:dLbl>
            <c:dLbl>
              <c:idx val="7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D9-45CC-8194-992E3237EF64}"/>
                </c:ext>
              </c:extLst>
            </c:dLbl>
            <c:dLbl>
              <c:idx val="7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D9-45CC-8194-992E3237EF64}"/>
                </c:ext>
              </c:extLst>
            </c:dLbl>
            <c:dLbl>
              <c:idx val="7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D9-45CC-8194-992E3237EF64}"/>
                </c:ext>
              </c:extLst>
            </c:dLbl>
            <c:dLbl>
              <c:idx val="73"/>
              <c:layout>
                <c:manualLayout>
                  <c:x val="1.6125246932858286E-2"/>
                  <c:y val="-3.16710462040254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D9-45CC-8194-992E3237EF64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D9-45CC-8194-992E3237EF64}"/>
                </c:ext>
              </c:extLst>
            </c:dLbl>
            <c:dLbl>
              <c:idx val="7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AD9-45CC-8194-992E3237EF64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D9-45CC-8194-992E3237EF64}"/>
                </c:ext>
              </c:extLst>
            </c:dLbl>
            <c:dLbl>
              <c:idx val="77"/>
              <c:layout>
                <c:manualLayout>
                  <c:x val="-7.3486202251178681E-3"/>
                  <c:y val="-7.24457724234112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D9-45CC-8194-992E3237EF64}"/>
                </c:ext>
              </c:extLst>
            </c:dLbl>
            <c:dLbl>
              <c:idx val="7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AD9-45CC-8194-992E3237EF64}"/>
                </c:ext>
              </c:extLst>
            </c:dLbl>
            <c:dLbl>
              <c:idx val="7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D9-45CC-8194-992E3237EF64}"/>
                </c:ext>
              </c:extLst>
            </c:dLbl>
            <c:dLbl>
              <c:idx val="80"/>
              <c:layout>
                <c:manualLayout>
                  <c:x val="-4.504505037065328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D9-45CC-8194-992E3237EF64}"/>
                </c:ext>
              </c:extLst>
            </c:dLbl>
            <c:dLbl>
              <c:idx val="8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D9-45CC-8194-992E3237EF64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D9-45CC-8194-992E3237EF64}"/>
                </c:ext>
              </c:extLst>
            </c:dLbl>
            <c:dLbl>
              <c:idx val="8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AD9-45CC-8194-992E3237EF64}"/>
                </c:ext>
              </c:extLst>
            </c:dLbl>
            <c:dLbl>
              <c:idx val="8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AD9-45CC-8194-992E3237EF64}"/>
                </c:ext>
              </c:extLst>
            </c:dLbl>
            <c:dLbl>
              <c:idx val="8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AD9-45CC-8194-992E3237EF64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D9-45CC-8194-992E3237EF64}"/>
                </c:ext>
              </c:extLst>
            </c:dLbl>
            <c:dLbl>
              <c:idx val="8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AD9-45CC-8194-992E3237EF64}"/>
                </c:ext>
              </c:extLst>
            </c:dLbl>
            <c:dLbl>
              <c:idx val="88"/>
              <c:layout>
                <c:manualLayout>
                  <c:x val="-5.2805286626911016E-2"/>
                  <c:y val="-6.1162089329077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AD9-45CC-8194-992E3237EF64}"/>
                </c:ext>
              </c:extLst>
            </c:dLbl>
            <c:dLbl>
              <c:idx val="8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79-4C58-A395-EF73C48B080D}"/>
                </c:ext>
              </c:extLst>
            </c:dLbl>
            <c:dLbl>
              <c:idx val="90"/>
              <c:layout>
                <c:manualLayout>
                  <c:x val="-5.9990959642997914E-3"/>
                  <c:y val="-6.44497228820275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52E-4D47-B2F1-CB10D4BBA227}"/>
                </c:ext>
              </c:extLst>
            </c:dLbl>
            <c:dLbl>
              <c:idx val="9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79-4C58-A395-EF73C48B080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79-4C58-A395-EF73C48B080D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10-4CD6-B6A8-2E4058A1D9A8}"/>
                </c:ext>
              </c:extLst>
            </c:dLbl>
            <c:dLbl>
              <c:idx val="9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79-4C58-A395-EF73C48B080D}"/>
                </c:ext>
              </c:extLst>
            </c:dLbl>
            <c:dLbl>
              <c:idx val="9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79-4C58-A395-EF73C48B080D}"/>
                </c:ext>
              </c:extLst>
            </c:dLbl>
            <c:dLbl>
              <c:idx val="96"/>
              <c:layout>
                <c:manualLayout>
                  <c:x val="-6.0060067160870693E-3"/>
                  <c:y val="-3.46234590133121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52E-4D47-B2F1-CB10D4BBA227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79-4C58-A395-EF73C48B080D}"/>
                </c:ext>
              </c:extLst>
            </c:dLbl>
            <c:dLbl>
              <c:idx val="9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79-4C58-A395-EF73C48B080D}"/>
                </c:ext>
              </c:extLst>
            </c:dLbl>
            <c:dLbl>
              <c:idx val="9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8C-43CA-8474-717F9BC5D18E}"/>
                </c:ext>
              </c:extLst>
            </c:dLbl>
            <c:dLbl>
              <c:idx val="10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79-4C58-A395-EF73C48B080D}"/>
                </c:ext>
              </c:extLst>
            </c:dLbl>
            <c:dLbl>
              <c:idx val="101"/>
              <c:layout>
                <c:manualLayout>
                  <c:x val="-1.0937488488280832E-3"/>
                  <c:y val="-2.48614410134611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8C-43CA-8474-717F9BC5D18E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79-4C58-A395-EF73C48B080D}"/>
                </c:ext>
              </c:extLst>
            </c:dLbl>
            <c:dLbl>
              <c:idx val="10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79-4C58-A395-EF73C48B080D}"/>
                </c:ext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79-4C58-A395-EF73C48B080D}"/>
                </c:ext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D79-4C58-A395-EF73C48B080D}"/>
                </c:ext>
              </c:extLst>
            </c:dLbl>
            <c:dLbl>
              <c:idx val="106"/>
              <c:layout>
                <c:manualLayout>
                  <c:x val="-4.201669996063858E-3"/>
                  <c:y val="1.1471893985778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8C-4D35-8621-5D0CDB4AE9B5}"/>
                </c:ext>
              </c:extLst>
            </c:dLbl>
            <c:dLbl>
              <c:idx val="10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79-4C58-A395-EF73C48B080D}"/>
                </c:ext>
              </c:extLst>
            </c:dLbl>
            <c:dLbl>
              <c:idx val="10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79-4C58-A395-EF73C48B080D}"/>
                </c:ext>
              </c:extLst>
            </c:dLbl>
            <c:dLbl>
              <c:idx val="10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79-4C58-A395-EF73C48B080D}"/>
                </c:ext>
              </c:extLst>
            </c:dLbl>
            <c:dLbl>
              <c:idx val="1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79-4C58-A395-EF73C48B080D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79-4C58-A395-EF73C48B080D}"/>
                </c:ext>
              </c:extLst>
            </c:dLbl>
            <c:dLbl>
              <c:idx val="1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79-4C58-A395-EF73C48B080D}"/>
                </c:ext>
              </c:extLst>
            </c:dLbl>
            <c:dLbl>
              <c:idx val="1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D79-4C58-A395-EF73C48B080D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52E-4D47-B2F1-CB10D4BBA227}"/>
                </c:ext>
              </c:extLst>
            </c:dLbl>
            <c:dLbl>
              <c:idx val="115"/>
              <c:layout>
                <c:manualLayout>
                  <c:x val="-2.9336270348284003E-2"/>
                  <c:y val="1.6949155055704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52E-4D47-B2F1-CB10D4BBA227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52E-4D47-B2F1-CB10D4BBA227}"/>
                </c:ext>
              </c:extLst>
            </c:dLbl>
            <c:dLbl>
              <c:idx val="1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52E-4D47-B2F1-CB10D4BBA227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52E-4D47-B2F1-CB10D4BBA227}"/>
                </c:ext>
              </c:extLst>
            </c:dLbl>
            <c:dLbl>
              <c:idx val="1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52E-4D47-B2F1-CB10D4BBA227}"/>
                </c:ext>
              </c:extLst>
            </c:dLbl>
            <c:dLbl>
              <c:idx val="1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52E-4D47-B2F1-CB10D4BBA227}"/>
                </c:ext>
              </c:extLst>
            </c:dLbl>
            <c:dLbl>
              <c:idx val="1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52E-4D47-B2F1-CB10D4BBA227}"/>
                </c:ext>
              </c:extLst>
            </c:dLbl>
            <c:dLbl>
              <c:idx val="1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2E-4D47-B2F1-CB10D4BBA227}"/>
                </c:ext>
              </c:extLst>
            </c:dLbl>
            <c:dLbl>
              <c:idx val="1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2E-4D47-B2F1-CB10D4BBA227}"/>
                </c:ext>
              </c:extLst>
            </c:dLbl>
            <c:dLbl>
              <c:idx val="1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2E-4D47-B2F1-CB10D4BBA227}"/>
                </c:ext>
              </c:extLst>
            </c:dLbl>
            <c:dLbl>
              <c:idx val="125"/>
              <c:layout>
                <c:manualLayout>
                  <c:x val="-2.3687305849327839E-3"/>
                  <c:y val="-1.85135783788692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52E-4D47-B2F1-CB10D4BBA227}"/>
                </c:ext>
              </c:extLst>
            </c:dLbl>
            <c:dLbl>
              <c:idx val="1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2E-4D47-B2F1-CB10D4BBA227}"/>
                </c:ext>
              </c:extLst>
            </c:dLbl>
            <c:dLbl>
              <c:idx val="1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2E-4D47-B2F1-CB10D4BBA227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2E-4D47-B2F1-CB10D4BBA227}"/>
                </c:ext>
              </c:extLst>
            </c:dLbl>
            <c:dLbl>
              <c:idx val="1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2E-4D47-B2F1-CB10D4BBA227}"/>
                </c:ext>
              </c:extLst>
            </c:dLbl>
            <c:dLbl>
              <c:idx val="1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2E-4D47-B2F1-CB10D4BBA227}"/>
                </c:ext>
              </c:extLst>
            </c:dLbl>
            <c:dLbl>
              <c:idx val="1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11-4483-BE7B-E6FF4468CA8D}"/>
                </c:ext>
              </c:extLst>
            </c:dLbl>
            <c:dLbl>
              <c:idx val="132"/>
              <c:layout>
                <c:manualLayout>
                  <c:x val="-8.5352377115676379E-4"/>
                  <c:y val="3.591055887873999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52E-4D47-B2F1-CB10D4BBA22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2E-4D47-B2F1-CB10D4BBA227}"/>
                </c:ext>
              </c:extLst>
            </c:dLbl>
            <c:dLbl>
              <c:idx val="1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2E-4D47-B2F1-CB10D4BBA227}"/>
                </c:ext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2E-4D47-B2F1-CB10D4BBA227}"/>
                </c:ext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2E-4D47-B2F1-CB10D4BBA227}"/>
                </c:ext>
              </c:extLst>
            </c:dLbl>
            <c:dLbl>
              <c:idx val="1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2E-4D47-B2F1-CB10D4BBA227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52E-4D47-B2F1-CB10D4BBA227}"/>
                </c:ext>
              </c:extLst>
            </c:dLbl>
            <c:dLbl>
              <c:idx val="13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2E-4D47-B2F1-CB10D4BBA227}"/>
                </c:ext>
              </c:extLst>
            </c:dLbl>
            <c:dLbl>
              <c:idx val="1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2E-4D47-B2F1-CB10D4BBA227}"/>
                </c:ext>
              </c:extLst>
            </c:dLbl>
            <c:dLbl>
              <c:idx val="141"/>
              <c:layout>
                <c:manualLayout>
                  <c:x val="-8.3498334637994813E-4"/>
                  <c:y val="6.88998926680548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2E-4D47-B2F1-CB10D4BBA22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yVal>
            <c:numRef>
              <c:f>Januar!$R$3:$R$142</c:f>
              <c:numCache>
                <c:formatCode>General</c:formatCode>
                <c:ptCount val="140"/>
                <c:pt idx="0">
                  <c:v>1.2450000000000001</c:v>
                </c:pt>
                <c:pt idx="1">
                  <c:v>-0.25499999999999989</c:v>
                </c:pt>
                <c:pt idx="2">
                  <c:v>0.64500000000000002</c:v>
                </c:pt>
                <c:pt idx="3">
                  <c:v>-0.35499999999999998</c:v>
                </c:pt>
                <c:pt idx="4">
                  <c:v>-1.855</c:v>
                </c:pt>
                <c:pt idx="5">
                  <c:v>-0.86499999999999999</c:v>
                </c:pt>
                <c:pt idx="6">
                  <c:v>0.47</c:v>
                </c:pt>
                <c:pt idx="7">
                  <c:v>-1.03</c:v>
                </c:pt>
                <c:pt idx="8">
                  <c:v>-2.0300000000000002</c:v>
                </c:pt>
                <c:pt idx="9">
                  <c:v>-3.0000000000000249E-2</c:v>
                </c:pt>
                <c:pt idx="10">
                  <c:v>2.6399999999999997</c:v>
                </c:pt>
                <c:pt idx="11">
                  <c:v>2.1399999999999997</c:v>
                </c:pt>
                <c:pt idx="12">
                  <c:v>1.6399999999999997</c:v>
                </c:pt>
                <c:pt idx="13">
                  <c:v>0.63999999999999968</c:v>
                </c:pt>
                <c:pt idx="14">
                  <c:v>-0.36000000000000032</c:v>
                </c:pt>
                <c:pt idx="15">
                  <c:v>-1.3600000000000003</c:v>
                </c:pt>
                <c:pt idx="16">
                  <c:v>-2.3600000000000003</c:v>
                </c:pt>
                <c:pt idx="17">
                  <c:v>-4.3600000000000003</c:v>
                </c:pt>
                <c:pt idx="18">
                  <c:v>-2.6075000000000004</c:v>
                </c:pt>
                <c:pt idx="19">
                  <c:v>-4.6074999999999999</c:v>
                </c:pt>
                <c:pt idx="20">
                  <c:v>-3.28</c:v>
                </c:pt>
                <c:pt idx="21">
                  <c:v>-3.78</c:v>
                </c:pt>
                <c:pt idx="22">
                  <c:v>-1.2999999999999994</c:v>
                </c:pt>
                <c:pt idx="23">
                  <c:v>-8.9999999999999414E-2</c:v>
                </c:pt>
                <c:pt idx="24">
                  <c:v>0.89000000000000057</c:v>
                </c:pt>
                <c:pt idx="25">
                  <c:v>-0.10999999999999943</c:v>
                </c:pt>
                <c:pt idx="26">
                  <c:v>-1.1099999999999994</c:v>
                </c:pt>
                <c:pt idx="27">
                  <c:v>-0.38499999999999934</c:v>
                </c:pt>
                <c:pt idx="28">
                  <c:v>1.6550000000000007</c:v>
                </c:pt>
                <c:pt idx="29">
                  <c:v>0.65500000000000069</c:v>
                </c:pt>
                <c:pt idx="30">
                  <c:v>-0.84499999999999931</c:v>
                </c:pt>
                <c:pt idx="31">
                  <c:v>-3.8449999999999993</c:v>
                </c:pt>
                <c:pt idx="32">
                  <c:v>-10.844999999999999</c:v>
                </c:pt>
                <c:pt idx="33">
                  <c:v>-12.844999999999999</c:v>
                </c:pt>
                <c:pt idx="34">
                  <c:v>-14.344999999999999</c:v>
                </c:pt>
                <c:pt idx="35">
                  <c:v>-11.614999999999998</c:v>
                </c:pt>
                <c:pt idx="36">
                  <c:v>-8.7749999999999986</c:v>
                </c:pt>
                <c:pt idx="37">
                  <c:v>-9.7749999999999986</c:v>
                </c:pt>
                <c:pt idx="38">
                  <c:v>-8.0699999999999985</c:v>
                </c:pt>
                <c:pt idx="39">
                  <c:v>-4.4699999999999989</c:v>
                </c:pt>
                <c:pt idx="40">
                  <c:v>-2.669999999999999</c:v>
                </c:pt>
                <c:pt idx="41">
                  <c:v>-3.669999999999999</c:v>
                </c:pt>
                <c:pt idx="42">
                  <c:v>1.964999999999999</c:v>
                </c:pt>
                <c:pt idx="43">
                  <c:v>3.6649999999999991</c:v>
                </c:pt>
                <c:pt idx="44">
                  <c:v>5.7442499999999992</c:v>
                </c:pt>
                <c:pt idx="45">
                  <c:v>4.2442499999999992</c:v>
                </c:pt>
                <c:pt idx="46">
                  <c:v>3.2442499999999992</c:v>
                </c:pt>
                <c:pt idx="47">
                  <c:v>4.2842499999999992</c:v>
                </c:pt>
                <c:pt idx="48">
                  <c:v>6.5822499999999993</c:v>
                </c:pt>
                <c:pt idx="49">
                  <c:v>7.7882499999999988</c:v>
                </c:pt>
                <c:pt idx="50">
                  <c:v>10.156999999999998</c:v>
                </c:pt>
                <c:pt idx="51">
                  <c:v>9.1569999999999983</c:v>
                </c:pt>
                <c:pt idx="52">
                  <c:v>11.176999999999998</c:v>
                </c:pt>
                <c:pt idx="53">
                  <c:v>10.176999999999998</c:v>
                </c:pt>
                <c:pt idx="54">
                  <c:v>10.976999999999999</c:v>
                </c:pt>
                <c:pt idx="55">
                  <c:v>7.4769999999999985</c:v>
                </c:pt>
                <c:pt idx="56">
                  <c:v>6.4769999999999985</c:v>
                </c:pt>
                <c:pt idx="57">
                  <c:v>8.2269999999999985</c:v>
                </c:pt>
                <c:pt idx="58">
                  <c:v>6.7269999999999985</c:v>
                </c:pt>
                <c:pt idx="59">
                  <c:v>7.2969999999999988</c:v>
                </c:pt>
                <c:pt idx="60">
                  <c:v>11.928999999999998</c:v>
                </c:pt>
                <c:pt idx="61">
                  <c:v>15.716499999999998</c:v>
                </c:pt>
                <c:pt idx="62">
                  <c:v>13.716499999999998</c:v>
                </c:pt>
                <c:pt idx="63">
                  <c:v>11.716499999999998</c:v>
                </c:pt>
                <c:pt idx="64">
                  <c:v>14.041499999999997</c:v>
                </c:pt>
                <c:pt idx="65">
                  <c:v>12.041499999999997</c:v>
                </c:pt>
                <c:pt idx="66">
                  <c:v>11.041499999999997</c:v>
                </c:pt>
                <c:pt idx="67">
                  <c:v>13.166499999999997</c:v>
                </c:pt>
                <c:pt idx="68">
                  <c:v>15.581499999999997</c:v>
                </c:pt>
                <c:pt idx="69">
                  <c:v>14.081499999999997</c:v>
                </c:pt>
                <c:pt idx="70">
                  <c:v>12.581499999999997</c:v>
                </c:pt>
                <c:pt idx="71">
                  <c:v>13.281499999999996</c:v>
                </c:pt>
                <c:pt idx="72">
                  <c:v>10.281499999999996</c:v>
                </c:pt>
                <c:pt idx="73">
                  <c:v>12.531499999999996</c:v>
                </c:pt>
                <c:pt idx="74">
                  <c:v>11.531499999999996</c:v>
                </c:pt>
                <c:pt idx="75">
                  <c:v>12.431499999999996</c:v>
                </c:pt>
                <c:pt idx="76">
                  <c:v>17.951499999999996</c:v>
                </c:pt>
                <c:pt idx="77">
                  <c:v>19.801499999999997</c:v>
                </c:pt>
                <c:pt idx="78">
                  <c:v>15.801499999999997</c:v>
                </c:pt>
                <c:pt idx="79">
                  <c:v>17.049499999999998</c:v>
                </c:pt>
                <c:pt idx="80">
                  <c:v>16.049499999999998</c:v>
                </c:pt>
                <c:pt idx="81">
                  <c:v>18.249499999999998</c:v>
                </c:pt>
                <c:pt idx="82">
                  <c:v>19.599499999999999</c:v>
                </c:pt>
                <c:pt idx="83">
                  <c:v>18.599499999999999</c:v>
                </c:pt>
                <c:pt idx="84">
                  <c:v>17.599499999999999</c:v>
                </c:pt>
                <c:pt idx="85">
                  <c:v>19.1145</c:v>
                </c:pt>
                <c:pt idx="86">
                  <c:v>22.245750000000001</c:v>
                </c:pt>
                <c:pt idx="87">
                  <c:v>26.94575</c:v>
                </c:pt>
                <c:pt idx="88">
                  <c:v>32.14575</c:v>
                </c:pt>
                <c:pt idx="89">
                  <c:v>33.758249999999997</c:v>
                </c:pt>
                <c:pt idx="90">
                  <c:v>36.098249999999993</c:v>
                </c:pt>
                <c:pt idx="91">
                  <c:v>34.598249999999993</c:v>
                </c:pt>
                <c:pt idx="92">
                  <c:v>33.598249999999993</c:v>
                </c:pt>
                <c:pt idx="93">
                  <c:v>33.098249999999993</c:v>
                </c:pt>
                <c:pt idx="94">
                  <c:v>34.468249999999991</c:v>
                </c:pt>
                <c:pt idx="95">
                  <c:v>33.468249999999991</c:v>
                </c:pt>
                <c:pt idx="96">
                  <c:v>41.468249999999991</c:v>
                </c:pt>
                <c:pt idx="97">
                  <c:v>44.218249999999991</c:v>
                </c:pt>
                <c:pt idx="98">
                  <c:v>42.718249999999991</c:v>
                </c:pt>
                <c:pt idx="99">
                  <c:v>44.618249999999989</c:v>
                </c:pt>
                <c:pt idx="100">
                  <c:v>43.618249999999989</c:v>
                </c:pt>
                <c:pt idx="101">
                  <c:v>44.908249999999988</c:v>
                </c:pt>
                <c:pt idx="102">
                  <c:v>49.158249999999988</c:v>
                </c:pt>
                <c:pt idx="103">
                  <c:v>50.958249999999985</c:v>
                </c:pt>
                <c:pt idx="104">
                  <c:v>52.233249999999984</c:v>
                </c:pt>
                <c:pt idx="105">
                  <c:v>51.233249999999984</c:v>
                </c:pt>
                <c:pt idx="106">
                  <c:v>54.193249999999985</c:v>
                </c:pt>
                <c:pt idx="107">
                  <c:v>56.780749999999983</c:v>
                </c:pt>
                <c:pt idx="108">
                  <c:v>63.405749999999983</c:v>
                </c:pt>
                <c:pt idx="109">
                  <c:v>64.685749999999985</c:v>
                </c:pt>
                <c:pt idx="110">
                  <c:v>63.685749999999985</c:v>
                </c:pt>
                <c:pt idx="111">
                  <c:v>64.485749999999982</c:v>
                </c:pt>
                <c:pt idx="112">
                  <c:v>65.953249999999983</c:v>
                </c:pt>
                <c:pt idx="113">
                  <c:v>65.453249999999983</c:v>
                </c:pt>
                <c:pt idx="114">
                  <c:v>66.665249999999986</c:v>
                </c:pt>
                <c:pt idx="115">
                  <c:v>63.665249999999986</c:v>
                </c:pt>
                <c:pt idx="116">
                  <c:v>65.945249999999987</c:v>
                </c:pt>
                <c:pt idx="117">
                  <c:v>64.945249999999987</c:v>
                </c:pt>
                <c:pt idx="118">
                  <c:v>64.89524999999999</c:v>
                </c:pt>
                <c:pt idx="119">
                  <c:v>65.982749999999996</c:v>
                </c:pt>
                <c:pt idx="120">
                  <c:v>61.982749999999996</c:v>
                </c:pt>
                <c:pt idx="121">
                  <c:v>63.982749999999996</c:v>
                </c:pt>
                <c:pt idx="122">
                  <c:v>65.865249999999989</c:v>
                </c:pt>
                <c:pt idx="123">
                  <c:v>69.865249999999989</c:v>
                </c:pt>
                <c:pt idx="124">
                  <c:v>69.865249999999989</c:v>
                </c:pt>
                <c:pt idx="125">
                  <c:v>68.365249999999989</c:v>
                </c:pt>
                <c:pt idx="126">
                  <c:v>69.715249999999983</c:v>
                </c:pt>
                <c:pt idx="127">
                  <c:v>71.90587499999998</c:v>
                </c:pt>
                <c:pt idx="128">
                  <c:v>72.68712499999998</c:v>
                </c:pt>
                <c:pt idx="129">
                  <c:v>71.68712499999998</c:v>
                </c:pt>
                <c:pt idx="130">
                  <c:v>71.68712499999998</c:v>
                </c:pt>
                <c:pt idx="131">
                  <c:v>73.817124999999976</c:v>
                </c:pt>
                <c:pt idx="132">
                  <c:v>77.817124999999976</c:v>
                </c:pt>
                <c:pt idx="133">
                  <c:v>77.817124999999976</c:v>
                </c:pt>
                <c:pt idx="134">
                  <c:v>80.37462499999998</c:v>
                </c:pt>
                <c:pt idx="135">
                  <c:v>81.227124999999987</c:v>
                </c:pt>
                <c:pt idx="136">
                  <c:v>83.027124999999984</c:v>
                </c:pt>
                <c:pt idx="137">
                  <c:v>84.727124999999987</c:v>
                </c:pt>
                <c:pt idx="138">
                  <c:v>89.227124999999987</c:v>
                </c:pt>
                <c:pt idx="139">
                  <c:v>89.227124999999987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 der Tipps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Einheiten Gewinn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171452</xdr:colOff>
      <xdr:row>142</xdr:row>
      <xdr:rowOff>95250</xdr:rowOff>
    </xdr:from>
    <xdr:to>
      <xdr:col>13</xdr:col>
      <xdr:colOff>428626</xdr:colOff>
      <xdr:row>177</xdr:row>
      <xdr:rowOff>171449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42"/>
  <sheetViews>
    <sheetView tabSelected="1" topLeftCell="A136" zoomScaleNormal="100" workbookViewId="0">
      <selection activeCell="K78" sqref="K78"/>
    </sheetView>
  </sheetViews>
  <sheetFormatPr baseColWidth="10" defaultColWidth="11.5703125" defaultRowHeight="15" x14ac:dyDescent="0.25"/>
  <cols>
    <col min="1" max="1" width="9.140625" style="1" customWidth="1"/>
    <col min="2" max="2" width="10.140625" style="1" customWidth="1"/>
    <col min="3" max="3" width="34" style="1" customWidth="1"/>
    <col min="4" max="4" width="18.42578125" style="1" customWidth="1"/>
    <col min="5" max="5" width="6.42578125" style="1" customWidth="1"/>
    <col min="6" max="6" width="28" style="1" customWidth="1"/>
    <col min="7" max="8" width="9.28515625" style="1" customWidth="1"/>
    <col min="9" max="9" width="9.140625" style="1" customWidth="1"/>
    <col min="10" max="10" width="12.7109375" style="1" customWidth="1"/>
    <col min="11" max="11" width="14.42578125" style="1" customWidth="1"/>
    <col min="12" max="245" width="9.140625" style="2" customWidth="1"/>
  </cols>
  <sheetData>
    <row r="1" spans="1:245" s="24" customFormat="1" ht="12.75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21</v>
      </c>
      <c r="F1" s="16" t="s">
        <v>4</v>
      </c>
      <c r="G1" s="16" t="s">
        <v>24</v>
      </c>
      <c r="H1" s="16" t="s">
        <v>5</v>
      </c>
      <c r="I1" s="16"/>
      <c r="J1" s="17" t="s">
        <v>6</v>
      </c>
      <c r="K1" s="17"/>
      <c r="L1" s="17" t="s">
        <v>18</v>
      </c>
      <c r="M1" s="16" t="s">
        <v>7</v>
      </c>
      <c r="N1" s="16" t="s">
        <v>22</v>
      </c>
      <c r="O1" s="16" t="s">
        <v>8</v>
      </c>
      <c r="P1" s="16" t="s">
        <v>9</v>
      </c>
      <c r="Q1" s="16" t="s">
        <v>19</v>
      </c>
      <c r="R1" s="27" t="s">
        <v>10</v>
      </c>
      <c r="S1" s="28" t="s">
        <v>11</v>
      </c>
      <c r="T1" s="29" t="s">
        <v>12</v>
      </c>
      <c r="U1" s="21" t="s">
        <v>13</v>
      </c>
      <c r="V1" s="22" t="s">
        <v>20</v>
      </c>
      <c r="W1" s="23" t="s">
        <v>21</v>
      </c>
    </row>
    <row r="2" spans="1:245" s="24" customFormat="1" ht="12.75" x14ac:dyDescent="0.2">
      <c r="A2" s="16"/>
      <c r="B2" s="16"/>
      <c r="C2" s="16"/>
      <c r="D2" s="16"/>
      <c r="E2" s="16"/>
      <c r="F2" s="16"/>
      <c r="G2" s="16"/>
      <c r="H2" s="16"/>
      <c r="I2" s="16"/>
      <c r="J2" s="17"/>
      <c r="K2" s="17"/>
      <c r="L2" s="17"/>
      <c r="M2" s="16"/>
      <c r="N2" s="16"/>
      <c r="O2" s="16"/>
      <c r="P2" s="16"/>
      <c r="Q2" s="16"/>
      <c r="R2" s="18">
        <v>0</v>
      </c>
      <c r="S2" s="19"/>
      <c r="T2" s="20"/>
      <c r="U2" s="21"/>
      <c r="V2" s="26"/>
      <c r="W2" s="26"/>
    </row>
    <row r="3" spans="1:245" ht="16.5" customHeight="1" x14ac:dyDescent="0.2">
      <c r="A3" s="3">
        <v>1</v>
      </c>
      <c r="B3" s="4">
        <v>42736</v>
      </c>
      <c r="C3" s="3" t="s">
        <v>43</v>
      </c>
      <c r="D3" s="3" t="s">
        <v>40</v>
      </c>
      <c r="E3" s="3">
        <v>1</v>
      </c>
      <c r="F3" s="3" t="s">
        <v>44</v>
      </c>
      <c r="G3" s="3" t="s">
        <v>27</v>
      </c>
      <c r="H3" s="3" t="s">
        <v>30</v>
      </c>
      <c r="I3" s="3" t="s">
        <v>14</v>
      </c>
      <c r="J3" s="15" t="s">
        <v>41</v>
      </c>
      <c r="K3" s="15"/>
      <c r="L3" s="6" t="s">
        <v>17</v>
      </c>
      <c r="M3" s="8">
        <v>1.83</v>
      </c>
      <c r="N3" s="8">
        <v>1.5</v>
      </c>
      <c r="O3" s="9" t="s">
        <v>15</v>
      </c>
      <c r="P3" s="8">
        <f>N3</f>
        <v>1.5</v>
      </c>
      <c r="Q3" s="34">
        <f t="shared" ref="Q3:Q55" si="0">IF(AND(L3="1",O3="ja"),(N3*M3*0.95)-N3,IF(AND(L3="1",O3="nein"),N3*M3-N3,-N3))</f>
        <v>1.2450000000000001</v>
      </c>
      <c r="R3" s="10">
        <f>Q3</f>
        <v>1.2450000000000001</v>
      </c>
      <c r="S3" s="11">
        <f t="shared" ref="S3:S55" si="1">P3+R3</f>
        <v>2.7450000000000001</v>
      </c>
      <c r="T3" s="12">
        <f t="shared" ref="T3:T55" si="2">V3/W3</f>
        <v>1</v>
      </c>
      <c r="U3" s="13">
        <f t="shared" ref="U3:U55" si="3">((S3-P3)/P3)*100%</f>
        <v>0.83000000000000007</v>
      </c>
      <c r="V3" s="14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4.75" customHeight="1" x14ac:dyDescent="0.2">
      <c r="A4" s="3">
        <v>2</v>
      </c>
      <c r="B4" s="4">
        <v>42737</v>
      </c>
      <c r="C4" s="3" t="s">
        <v>45</v>
      </c>
      <c r="D4" s="3" t="s">
        <v>26</v>
      </c>
      <c r="E4" s="3">
        <v>1</v>
      </c>
      <c r="F4" s="3" t="s">
        <v>46</v>
      </c>
      <c r="G4" s="3" t="s">
        <v>25</v>
      </c>
      <c r="H4" s="3" t="s">
        <v>28</v>
      </c>
      <c r="I4" s="3" t="s">
        <v>14</v>
      </c>
      <c r="J4" s="15" t="s">
        <v>47</v>
      </c>
      <c r="K4" s="30" t="s">
        <v>48</v>
      </c>
      <c r="L4" s="6" t="s">
        <v>16</v>
      </c>
      <c r="M4" s="8">
        <v>1.83</v>
      </c>
      <c r="N4" s="8">
        <v>1.5</v>
      </c>
      <c r="O4" s="9" t="s">
        <v>23</v>
      </c>
      <c r="P4" s="8">
        <f>P3+N4</f>
        <v>3</v>
      </c>
      <c r="Q4" s="35">
        <f t="shared" si="0"/>
        <v>-1.5</v>
      </c>
      <c r="R4" s="10">
        <f>R3+Q4</f>
        <v>-0.25499999999999989</v>
      </c>
      <c r="S4" s="11">
        <f t="shared" si="1"/>
        <v>2.7450000000000001</v>
      </c>
      <c r="T4" s="12">
        <f t="shared" si="2"/>
        <v>0.5</v>
      </c>
      <c r="U4" s="13">
        <f t="shared" si="3"/>
        <v>-8.4999999999999964E-2</v>
      </c>
      <c r="V4" s="1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7.75" customHeight="1" x14ac:dyDescent="0.2">
      <c r="A5" s="3">
        <v>3</v>
      </c>
      <c r="B5" s="4">
        <v>42737</v>
      </c>
      <c r="C5" s="3" t="s">
        <v>49</v>
      </c>
      <c r="D5" s="3" t="s">
        <v>26</v>
      </c>
      <c r="E5" s="3">
        <v>2</v>
      </c>
      <c r="F5" s="3" t="s">
        <v>50</v>
      </c>
      <c r="G5" s="3" t="s">
        <v>27</v>
      </c>
      <c r="H5" s="3" t="s">
        <v>28</v>
      </c>
      <c r="I5" s="3" t="s">
        <v>29</v>
      </c>
      <c r="J5" s="15" t="s">
        <v>51</v>
      </c>
      <c r="K5" s="15"/>
      <c r="L5" s="6" t="s">
        <v>17</v>
      </c>
      <c r="M5" s="7">
        <v>2</v>
      </c>
      <c r="N5" s="8">
        <v>1</v>
      </c>
      <c r="O5" s="9" t="s">
        <v>23</v>
      </c>
      <c r="P5" s="8">
        <f>P4+N5</f>
        <v>4</v>
      </c>
      <c r="Q5" s="34">
        <f t="shared" si="0"/>
        <v>0.89999999999999991</v>
      </c>
      <c r="R5" s="10">
        <f>R4+Q5</f>
        <v>0.64500000000000002</v>
      </c>
      <c r="S5" s="11">
        <f t="shared" si="1"/>
        <v>4.6449999999999996</v>
      </c>
      <c r="T5" s="12">
        <f t="shared" si="2"/>
        <v>0.66666666666666663</v>
      </c>
      <c r="U5" s="13">
        <f t="shared" si="3"/>
        <v>0.16124999999999989</v>
      </c>
      <c r="V5" s="14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9.5" customHeight="1" x14ac:dyDescent="0.2">
      <c r="A6" s="3">
        <v>4</v>
      </c>
      <c r="B6" s="4">
        <v>42737</v>
      </c>
      <c r="C6" s="3" t="s">
        <v>52</v>
      </c>
      <c r="D6" s="3" t="s">
        <v>39</v>
      </c>
      <c r="E6" s="3">
        <v>1</v>
      </c>
      <c r="F6" s="3" t="s">
        <v>53</v>
      </c>
      <c r="G6" s="3" t="s">
        <v>25</v>
      </c>
      <c r="H6" s="3" t="s">
        <v>30</v>
      </c>
      <c r="I6" s="3" t="s">
        <v>14</v>
      </c>
      <c r="J6" s="15" t="s">
        <v>54</v>
      </c>
      <c r="K6" s="30" t="s">
        <v>55</v>
      </c>
      <c r="L6" s="6" t="s">
        <v>16</v>
      </c>
      <c r="M6" s="7">
        <v>3</v>
      </c>
      <c r="N6" s="8">
        <v>1</v>
      </c>
      <c r="O6" s="9" t="s">
        <v>15</v>
      </c>
      <c r="P6" s="8">
        <f>P5+N6</f>
        <v>5</v>
      </c>
      <c r="Q6" s="25">
        <f t="shared" si="0"/>
        <v>-1</v>
      </c>
      <c r="R6" s="10">
        <f>R5+Q6</f>
        <v>-0.35499999999999998</v>
      </c>
      <c r="S6" s="11">
        <f t="shared" si="1"/>
        <v>4.6449999999999996</v>
      </c>
      <c r="T6" s="12">
        <f t="shared" si="2"/>
        <v>0.5</v>
      </c>
      <c r="U6" s="13">
        <f t="shared" si="3"/>
        <v>-7.1000000000000091E-2</v>
      </c>
      <c r="V6" s="14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7.25" customHeight="1" x14ac:dyDescent="0.2">
      <c r="A7" s="3">
        <v>5</v>
      </c>
      <c r="B7" s="4">
        <v>42737</v>
      </c>
      <c r="C7" s="3" t="s">
        <v>56</v>
      </c>
      <c r="D7" s="3" t="s">
        <v>39</v>
      </c>
      <c r="E7" s="3">
        <v>1</v>
      </c>
      <c r="F7" s="3" t="s">
        <v>57</v>
      </c>
      <c r="G7" s="3" t="s">
        <v>25</v>
      </c>
      <c r="H7" s="3" t="s">
        <v>30</v>
      </c>
      <c r="I7" s="3" t="s">
        <v>14</v>
      </c>
      <c r="J7" s="5" t="s">
        <v>58</v>
      </c>
      <c r="K7" s="15"/>
      <c r="L7" s="6" t="s">
        <v>16</v>
      </c>
      <c r="M7" s="7">
        <v>1.83</v>
      </c>
      <c r="N7" s="8">
        <v>1.5</v>
      </c>
      <c r="O7" s="9" t="s">
        <v>15</v>
      </c>
      <c r="P7" s="8">
        <f t="shared" ref="P7:P55" si="4">P6+N7</f>
        <v>6.5</v>
      </c>
      <c r="Q7" s="35">
        <f t="shared" si="0"/>
        <v>-1.5</v>
      </c>
      <c r="R7" s="10">
        <f t="shared" ref="R7:R55" si="5">R6+Q7</f>
        <v>-1.855</v>
      </c>
      <c r="S7" s="11">
        <f t="shared" si="1"/>
        <v>4.6449999999999996</v>
      </c>
      <c r="T7" s="12">
        <f t="shared" si="2"/>
        <v>0.4</v>
      </c>
      <c r="U7" s="13">
        <f t="shared" si="3"/>
        <v>-0.28538461538461546</v>
      </c>
      <c r="V7" s="14">
        <f>COUNTIF($L$2:L7,1)</f>
        <v>2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6.5" customHeight="1" x14ac:dyDescent="0.2">
      <c r="A8" s="3">
        <v>6</v>
      </c>
      <c r="B8" s="4">
        <v>42738</v>
      </c>
      <c r="C8" s="3" t="s">
        <v>59</v>
      </c>
      <c r="D8" s="3" t="s">
        <v>26</v>
      </c>
      <c r="E8" s="3">
        <v>1</v>
      </c>
      <c r="F8" s="3" t="s">
        <v>60</v>
      </c>
      <c r="G8" s="3" t="s">
        <v>27</v>
      </c>
      <c r="H8" s="3" t="s">
        <v>30</v>
      </c>
      <c r="I8" s="3" t="s">
        <v>14</v>
      </c>
      <c r="J8" s="15" t="s">
        <v>37</v>
      </c>
      <c r="K8" s="15"/>
      <c r="L8" s="6" t="s">
        <v>17</v>
      </c>
      <c r="M8" s="7">
        <v>1.99</v>
      </c>
      <c r="N8" s="8">
        <v>1</v>
      </c>
      <c r="O8" s="9" t="s">
        <v>15</v>
      </c>
      <c r="P8" s="8">
        <f t="shared" si="4"/>
        <v>7.5</v>
      </c>
      <c r="Q8" s="36">
        <f t="shared" si="0"/>
        <v>0.99</v>
      </c>
      <c r="R8" s="10">
        <f t="shared" si="5"/>
        <v>-0.86499999999999999</v>
      </c>
      <c r="S8" s="11">
        <f t="shared" si="1"/>
        <v>6.6349999999999998</v>
      </c>
      <c r="T8" s="12">
        <f t="shared" si="2"/>
        <v>0.5</v>
      </c>
      <c r="U8" s="13">
        <f t="shared" si="3"/>
        <v>-0.11533333333333336</v>
      </c>
      <c r="V8" s="14">
        <f>COUNTIF($L$2:L8,1)</f>
        <v>3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5" customHeight="1" x14ac:dyDescent="0.2">
      <c r="A9" s="3">
        <v>7</v>
      </c>
      <c r="B9" s="4">
        <v>42738</v>
      </c>
      <c r="C9" s="3" t="s">
        <v>61</v>
      </c>
      <c r="D9" s="3" t="s">
        <v>39</v>
      </c>
      <c r="E9" s="3">
        <v>1</v>
      </c>
      <c r="F9" s="3" t="s">
        <v>62</v>
      </c>
      <c r="G9" s="3" t="s">
        <v>25</v>
      </c>
      <c r="H9" s="3" t="s">
        <v>30</v>
      </c>
      <c r="I9" s="3" t="s">
        <v>14</v>
      </c>
      <c r="J9" s="15" t="s">
        <v>42</v>
      </c>
      <c r="K9" s="15"/>
      <c r="L9" s="6" t="s">
        <v>17</v>
      </c>
      <c r="M9" s="7">
        <v>1.89</v>
      </c>
      <c r="N9" s="8">
        <v>1.5</v>
      </c>
      <c r="O9" s="9" t="s">
        <v>15</v>
      </c>
      <c r="P9" s="8">
        <f t="shared" si="4"/>
        <v>9</v>
      </c>
      <c r="Q9" s="36">
        <f t="shared" si="0"/>
        <v>1.335</v>
      </c>
      <c r="R9" s="10">
        <f t="shared" si="5"/>
        <v>0.47</v>
      </c>
      <c r="S9" s="11">
        <f t="shared" si="1"/>
        <v>9.4700000000000006</v>
      </c>
      <c r="T9" s="12">
        <f t="shared" si="2"/>
        <v>0.5714285714285714</v>
      </c>
      <c r="U9" s="13">
        <f t="shared" si="3"/>
        <v>5.2222222222222295E-2</v>
      </c>
      <c r="V9" s="14">
        <f>COUNTIF($L$2:L9,1)</f>
        <v>4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5.75" customHeight="1" x14ac:dyDescent="0.2">
      <c r="A10" s="3">
        <v>8</v>
      </c>
      <c r="B10" s="4">
        <v>42738</v>
      </c>
      <c r="C10" s="3" t="s">
        <v>63</v>
      </c>
      <c r="D10" s="3" t="s">
        <v>39</v>
      </c>
      <c r="E10" s="3">
        <v>1</v>
      </c>
      <c r="F10" s="3" t="s">
        <v>64</v>
      </c>
      <c r="G10" s="3" t="s">
        <v>25</v>
      </c>
      <c r="H10" s="3" t="s">
        <v>34</v>
      </c>
      <c r="I10" s="3" t="s">
        <v>14</v>
      </c>
      <c r="J10" s="5" t="s">
        <v>65</v>
      </c>
      <c r="K10" s="15"/>
      <c r="L10" s="6" t="s">
        <v>16</v>
      </c>
      <c r="M10" s="7">
        <v>1.85</v>
      </c>
      <c r="N10" s="8">
        <v>1.5</v>
      </c>
      <c r="O10" s="9" t="s">
        <v>15</v>
      </c>
      <c r="P10" s="8">
        <f t="shared" si="4"/>
        <v>10.5</v>
      </c>
      <c r="Q10" s="35">
        <f t="shared" si="0"/>
        <v>-1.5</v>
      </c>
      <c r="R10" s="10">
        <f t="shared" si="5"/>
        <v>-1.03</v>
      </c>
      <c r="S10" s="11">
        <f t="shared" si="1"/>
        <v>9.4700000000000006</v>
      </c>
      <c r="T10" s="12">
        <f t="shared" si="2"/>
        <v>0.5</v>
      </c>
      <c r="U10" s="13">
        <f t="shared" si="3"/>
        <v>-9.8095238095238041E-2</v>
      </c>
      <c r="V10" s="14">
        <f>COUNTIF($L$2:L10,1)</f>
        <v>4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25.5" x14ac:dyDescent="0.2">
      <c r="A11" s="3">
        <v>9</v>
      </c>
      <c r="B11" s="4">
        <v>42739</v>
      </c>
      <c r="C11" s="3" t="s">
        <v>66</v>
      </c>
      <c r="D11" s="3" t="s">
        <v>36</v>
      </c>
      <c r="E11" s="3">
        <v>2</v>
      </c>
      <c r="F11" s="3" t="s">
        <v>67</v>
      </c>
      <c r="G11" s="3" t="s">
        <v>27</v>
      </c>
      <c r="H11" s="3" t="s">
        <v>30</v>
      </c>
      <c r="I11" s="3" t="s">
        <v>14</v>
      </c>
      <c r="J11" s="5" t="s">
        <v>68</v>
      </c>
      <c r="K11" s="15"/>
      <c r="L11" s="6" t="s">
        <v>16</v>
      </c>
      <c r="M11" s="7">
        <v>1.74</v>
      </c>
      <c r="N11" s="8">
        <v>1</v>
      </c>
      <c r="O11" s="9" t="s">
        <v>15</v>
      </c>
      <c r="P11" s="8">
        <f t="shared" si="4"/>
        <v>11.5</v>
      </c>
      <c r="Q11" s="35">
        <f t="shared" si="0"/>
        <v>-1</v>
      </c>
      <c r="R11" s="10">
        <f t="shared" si="5"/>
        <v>-2.0300000000000002</v>
      </c>
      <c r="S11" s="11">
        <f t="shared" si="1"/>
        <v>9.4699999999999989</v>
      </c>
      <c r="T11" s="12">
        <f t="shared" si="2"/>
        <v>0.44444444444444442</v>
      </c>
      <c r="U11" s="13">
        <f t="shared" si="3"/>
        <v>-0.17652173913043487</v>
      </c>
      <c r="V11" s="14">
        <f>COUNTIF($L$2:L11,1)</f>
        <v>4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8.75" customHeight="1" x14ac:dyDescent="0.2">
      <c r="A12" s="3">
        <v>10</v>
      </c>
      <c r="B12" s="4">
        <v>42740</v>
      </c>
      <c r="C12" s="3" t="s">
        <v>69</v>
      </c>
      <c r="D12" s="3" t="s">
        <v>70</v>
      </c>
      <c r="E12" s="3">
        <v>1</v>
      </c>
      <c r="F12" s="3" t="s">
        <v>33</v>
      </c>
      <c r="G12" s="3" t="s">
        <v>25</v>
      </c>
      <c r="H12" s="3" t="s">
        <v>30</v>
      </c>
      <c r="I12" s="3" t="s">
        <v>14</v>
      </c>
      <c r="J12" s="15" t="s">
        <v>71</v>
      </c>
      <c r="K12" s="15"/>
      <c r="L12" s="6" t="s">
        <v>17</v>
      </c>
      <c r="M12" s="7">
        <v>1.8</v>
      </c>
      <c r="N12" s="8">
        <v>2.5</v>
      </c>
      <c r="O12" s="9" t="s">
        <v>15</v>
      </c>
      <c r="P12" s="8">
        <f t="shared" si="4"/>
        <v>14</v>
      </c>
      <c r="Q12" s="36">
        <f t="shared" si="0"/>
        <v>2</v>
      </c>
      <c r="R12" s="10">
        <f t="shared" si="5"/>
        <v>-3.0000000000000249E-2</v>
      </c>
      <c r="S12" s="11">
        <f t="shared" si="1"/>
        <v>13.969999999999999</v>
      </c>
      <c r="T12" s="12">
        <f t="shared" si="2"/>
        <v>0.5</v>
      </c>
      <c r="U12" s="13">
        <f t="shared" si="3"/>
        <v>-2.1428571428572241E-3</v>
      </c>
      <c r="V12" s="14">
        <f>COUNTIF($L$2:L12,1)</f>
        <v>5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7.25" customHeight="1" x14ac:dyDescent="0.2">
      <c r="A13" s="3">
        <v>11</v>
      </c>
      <c r="B13" s="4">
        <v>42740</v>
      </c>
      <c r="C13" s="3" t="s">
        <v>72</v>
      </c>
      <c r="D13" s="3" t="s">
        <v>70</v>
      </c>
      <c r="E13" s="3">
        <v>1</v>
      </c>
      <c r="F13" s="3" t="s">
        <v>73</v>
      </c>
      <c r="G13" s="3" t="s">
        <v>25</v>
      </c>
      <c r="H13" s="3" t="s">
        <v>30</v>
      </c>
      <c r="I13" s="3" t="s">
        <v>14</v>
      </c>
      <c r="J13" s="15" t="s">
        <v>74</v>
      </c>
      <c r="K13" s="15"/>
      <c r="L13" s="6" t="s">
        <v>17</v>
      </c>
      <c r="M13" s="7">
        <v>1.89</v>
      </c>
      <c r="N13" s="8">
        <v>3</v>
      </c>
      <c r="O13" s="9" t="s">
        <v>15</v>
      </c>
      <c r="P13" s="8">
        <f t="shared" si="4"/>
        <v>17</v>
      </c>
      <c r="Q13" s="36">
        <f t="shared" si="0"/>
        <v>2.67</v>
      </c>
      <c r="R13" s="10">
        <f t="shared" si="5"/>
        <v>2.6399999999999997</v>
      </c>
      <c r="S13" s="11">
        <f t="shared" si="1"/>
        <v>19.64</v>
      </c>
      <c r="T13" s="12">
        <f t="shared" si="2"/>
        <v>0.54545454545454541</v>
      </c>
      <c r="U13" s="13">
        <f t="shared" si="3"/>
        <v>0.15529411764705886</v>
      </c>
      <c r="V13" s="14">
        <f>COUNTIF($L$2:L13,1)</f>
        <v>6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52.5" customHeight="1" x14ac:dyDescent="0.2">
      <c r="A14" s="3">
        <v>12</v>
      </c>
      <c r="B14" s="4">
        <v>42740</v>
      </c>
      <c r="C14" s="3" t="s">
        <v>75</v>
      </c>
      <c r="D14" s="3" t="s">
        <v>36</v>
      </c>
      <c r="E14" s="3">
        <v>4</v>
      </c>
      <c r="F14" s="3" t="s">
        <v>76</v>
      </c>
      <c r="G14" s="3" t="s">
        <v>25</v>
      </c>
      <c r="H14" s="3" t="s">
        <v>30</v>
      </c>
      <c r="I14" s="3" t="s">
        <v>14</v>
      </c>
      <c r="J14" s="5" t="s">
        <v>77</v>
      </c>
      <c r="K14" s="37" t="s">
        <v>78</v>
      </c>
      <c r="L14" s="6" t="s">
        <v>16</v>
      </c>
      <c r="M14" s="7">
        <v>7.18</v>
      </c>
      <c r="N14" s="8">
        <v>0.5</v>
      </c>
      <c r="O14" s="9" t="s">
        <v>15</v>
      </c>
      <c r="P14" s="8">
        <f t="shared" si="4"/>
        <v>17.5</v>
      </c>
      <c r="Q14" s="35">
        <f t="shared" si="0"/>
        <v>-0.5</v>
      </c>
      <c r="R14" s="10">
        <f t="shared" si="5"/>
        <v>2.1399999999999997</v>
      </c>
      <c r="S14" s="11">
        <f t="shared" si="1"/>
        <v>19.64</v>
      </c>
      <c r="T14" s="12">
        <f t="shared" si="2"/>
        <v>0.5</v>
      </c>
      <c r="U14" s="13">
        <f t="shared" si="3"/>
        <v>0.12228571428571432</v>
      </c>
      <c r="V14" s="14">
        <f>COUNTIF($L$2:L14,1)</f>
        <v>6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2.75" x14ac:dyDescent="0.2">
      <c r="A15" s="3">
        <v>13</v>
      </c>
      <c r="B15" s="4">
        <v>42740</v>
      </c>
      <c r="C15" s="3" t="s">
        <v>79</v>
      </c>
      <c r="D15" s="3" t="s">
        <v>26</v>
      </c>
      <c r="E15" s="3">
        <v>1</v>
      </c>
      <c r="F15" s="3" t="s">
        <v>80</v>
      </c>
      <c r="G15" s="3" t="s">
        <v>27</v>
      </c>
      <c r="H15" s="3" t="s">
        <v>28</v>
      </c>
      <c r="I15" s="3" t="s">
        <v>29</v>
      </c>
      <c r="J15" s="5" t="s">
        <v>35</v>
      </c>
      <c r="K15" s="15"/>
      <c r="L15" s="6" t="s">
        <v>16</v>
      </c>
      <c r="M15" s="7">
        <v>4</v>
      </c>
      <c r="N15" s="8">
        <v>0.5</v>
      </c>
      <c r="O15" s="9" t="s">
        <v>23</v>
      </c>
      <c r="P15" s="8">
        <f t="shared" si="4"/>
        <v>18</v>
      </c>
      <c r="Q15" s="35">
        <f t="shared" si="0"/>
        <v>-0.5</v>
      </c>
      <c r="R15" s="10">
        <f t="shared" si="5"/>
        <v>1.6399999999999997</v>
      </c>
      <c r="S15" s="11">
        <f t="shared" si="1"/>
        <v>19.64</v>
      </c>
      <c r="T15" s="12">
        <f t="shared" si="2"/>
        <v>0.46153846153846156</v>
      </c>
      <c r="U15" s="13">
        <f t="shared" si="3"/>
        <v>9.1111111111111143E-2</v>
      </c>
      <c r="V15" s="14">
        <f>COUNTIF($L$2:L15,1)</f>
        <v>6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4.25" customHeight="1" x14ac:dyDescent="0.2">
      <c r="A16" s="3">
        <v>14</v>
      </c>
      <c r="B16" s="4">
        <v>42740</v>
      </c>
      <c r="C16" s="3" t="s">
        <v>81</v>
      </c>
      <c r="D16" s="3" t="s">
        <v>39</v>
      </c>
      <c r="E16" s="3">
        <v>1</v>
      </c>
      <c r="F16" s="3" t="s">
        <v>82</v>
      </c>
      <c r="G16" s="3" t="s">
        <v>25</v>
      </c>
      <c r="H16" s="3" t="s">
        <v>30</v>
      </c>
      <c r="I16" s="3" t="s">
        <v>14</v>
      </c>
      <c r="J16" s="5" t="s">
        <v>83</v>
      </c>
      <c r="K16" s="37" t="s">
        <v>84</v>
      </c>
      <c r="L16" s="6" t="s">
        <v>16</v>
      </c>
      <c r="M16" s="7">
        <v>1.87</v>
      </c>
      <c r="N16" s="8">
        <v>1</v>
      </c>
      <c r="O16" s="9" t="s">
        <v>15</v>
      </c>
      <c r="P16" s="8">
        <f t="shared" si="4"/>
        <v>19</v>
      </c>
      <c r="Q16" s="35">
        <f t="shared" si="0"/>
        <v>-1</v>
      </c>
      <c r="R16" s="10">
        <f t="shared" si="5"/>
        <v>0.63999999999999968</v>
      </c>
      <c r="S16" s="11">
        <f t="shared" si="1"/>
        <v>19.64</v>
      </c>
      <c r="T16" s="12">
        <f t="shared" si="2"/>
        <v>0.42857142857142855</v>
      </c>
      <c r="U16" s="13">
        <f t="shared" si="3"/>
        <v>3.3684210526315816E-2</v>
      </c>
      <c r="V16" s="14">
        <f>COUNTIF($L$2:L16,1)</f>
        <v>6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5" customHeight="1" x14ac:dyDescent="0.2">
      <c r="A17" s="3">
        <v>15</v>
      </c>
      <c r="B17" s="4">
        <v>42740</v>
      </c>
      <c r="C17" s="3" t="s">
        <v>85</v>
      </c>
      <c r="D17" s="3" t="s">
        <v>39</v>
      </c>
      <c r="E17" s="3">
        <v>1</v>
      </c>
      <c r="F17" s="3" t="s">
        <v>86</v>
      </c>
      <c r="G17" s="3" t="s">
        <v>25</v>
      </c>
      <c r="H17" s="3" t="s">
        <v>30</v>
      </c>
      <c r="I17" s="3" t="s">
        <v>14</v>
      </c>
      <c r="J17" s="5" t="s">
        <v>38</v>
      </c>
      <c r="K17" s="15"/>
      <c r="L17" s="6" t="s">
        <v>16</v>
      </c>
      <c r="M17" s="7">
        <v>1.9</v>
      </c>
      <c r="N17" s="8">
        <v>1</v>
      </c>
      <c r="O17" s="9" t="s">
        <v>15</v>
      </c>
      <c r="P17" s="8">
        <f t="shared" si="4"/>
        <v>20</v>
      </c>
      <c r="Q17" s="35">
        <f t="shared" si="0"/>
        <v>-1</v>
      </c>
      <c r="R17" s="10">
        <f t="shared" si="5"/>
        <v>-0.36000000000000032</v>
      </c>
      <c r="S17" s="11">
        <f t="shared" si="1"/>
        <v>19.64</v>
      </c>
      <c r="T17" s="12">
        <f t="shared" si="2"/>
        <v>0.4</v>
      </c>
      <c r="U17" s="13">
        <f t="shared" si="3"/>
        <v>-1.7999999999999971E-2</v>
      </c>
      <c r="V17" s="14">
        <f>COUNTIF($L$2:L17,1)</f>
        <v>6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25.5" x14ac:dyDescent="0.2">
      <c r="A18" s="3">
        <v>16</v>
      </c>
      <c r="B18" s="4">
        <v>42741</v>
      </c>
      <c r="C18" s="3" t="s">
        <v>87</v>
      </c>
      <c r="D18" s="3" t="s">
        <v>36</v>
      </c>
      <c r="E18" s="3">
        <v>2</v>
      </c>
      <c r="F18" s="3" t="s">
        <v>88</v>
      </c>
      <c r="G18" s="3" t="s">
        <v>25</v>
      </c>
      <c r="H18" s="3" t="s">
        <v>28</v>
      </c>
      <c r="I18" s="3" t="s">
        <v>14</v>
      </c>
      <c r="J18" s="15" t="s">
        <v>89</v>
      </c>
      <c r="K18" s="15"/>
      <c r="L18" s="6" t="s">
        <v>16</v>
      </c>
      <c r="M18" s="7">
        <v>2.02</v>
      </c>
      <c r="N18" s="8">
        <v>1</v>
      </c>
      <c r="O18" s="9" t="s">
        <v>23</v>
      </c>
      <c r="P18" s="8">
        <f t="shared" si="4"/>
        <v>21</v>
      </c>
      <c r="Q18" s="35">
        <f t="shared" si="0"/>
        <v>-1</v>
      </c>
      <c r="R18" s="10">
        <f t="shared" si="5"/>
        <v>-1.3600000000000003</v>
      </c>
      <c r="S18" s="11">
        <f t="shared" si="1"/>
        <v>19.64</v>
      </c>
      <c r="T18" s="12">
        <f t="shared" si="2"/>
        <v>0.375</v>
      </c>
      <c r="U18" s="13">
        <f t="shared" si="3"/>
        <v>-6.4761904761904729E-2</v>
      </c>
      <c r="V18" s="14">
        <f>COUNTIF($L$2:L18,1)</f>
        <v>6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5.5" x14ac:dyDescent="0.2">
      <c r="A19" s="3">
        <v>17</v>
      </c>
      <c r="B19" s="4">
        <v>42741</v>
      </c>
      <c r="C19" s="3" t="s">
        <v>90</v>
      </c>
      <c r="D19" s="3" t="s">
        <v>26</v>
      </c>
      <c r="E19" s="3">
        <v>2</v>
      </c>
      <c r="F19" s="3" t="s">
        <v>91</v>
      </c>
      <c r="G19" s="3" t="s">
        <v>25</v>
      </c>
      <c r="H19" s="3" t="s">
        <v>28</v>
      </c>
      <c r="I19" s="3" t="s">
        <v>29</v>
      </c>
      <c r="J19" s="5" t="s">
        <v>92</v>
      </c>
      <c r="K19" s="37" t="s">
        <v>93</v>
      </c>
      <c r="L19" s="6" t="s">
        <v>16</v>
      </c>
      <c r="M19" s="7">
        <v>2.14</v>
      </c>
      <c r="N19" s="8">
        <v>1</v>
      </c>
      <c r="O19" s="9" t="s">
        <v>15</v>
      </c>
      <c r="P19" s="8">
        <f t="shared" si="4"/>
        <v>22</v>
      </c>
      <c r="Q19" s="35">
        <f t="shared" si="0"/>
        <v>-1</v>
      </c>
      <c r="R19" s="10">
        <f t="shared" si="5"/>
        <v>-2.3600000000000003</v>
      </c>
      <c r="S19" s="11">
        <f t="shared" si="1"/>
        <v>19.64</v>
      </c>
      <c r="T19" s="12">
        <f t="shared" si="2"/>
        <v>0.35294117647058826</v>
      </c>
      <c r="U19" s="13">
        <f t="shared" si="3"/>
        <v>-0.10727272727272724</v>
      </c>
      <c r="V19" s="14">
        <f>COUNTIF($L$2:L19,1)</f>
        <v>6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5" customHeight="1" x14ac:dyDescent="0.2">
      <c r="A20" s="3">
        <v>18</v>
      </c>
      <c r="B20" s="4">
        <v>42741</v>
      </c>
      <c r="C20" s="3" t="s">
        <v>94</v>
      </c>
      <c r="D20" s="3" t="s">
        <v>95</v>
      </c>
      <c r="E20" s="3">
        <v>1</v>
      </c>
      <c r="F20" s="3" t="s">
        <v>96</v>
      </c>
      <c r="G20" s="3" t="s">
        <v>25</v>
      </c>
      <c r="H20" s="3" t="s">
        <v>28</v>
      </c>
      <c r="I20" s="3" t="s">
        <v>29</v>
      </c>
      <c r="J20" s="5" t="s">
        <v>97</v>
      </c>
      <c r="K20" s="30" t="s">
        <v>98</v>
      </c>
      <c r="L20" s="6" t="s">
        <v>16</v>
      </c>
      <c r="M20" s="7">
        <v>1.95</v>
      </c>
      <c r="N20" s="8">
        <v>2</v>
      </c>
      <c r="O20" s="9" t="s">
        <v>23</v>
      </c>
      <c r="P20" s="8">
        <f t="shared" si="4"/>
        <v>24</v>
      </c>
      <c r="Q20" s="35">
        <f t="shared" si="0"/>
        <v>-2</v>
      </c>
      <c r="R20" s="10">
        <f t="shared" si="5"/>
        <v>-4.3600000000000003</v>
      </c>
      <c r="S20" s="11">
        <f t="shared" si="1"/>
        <v>19.64</v>
      </c>
      <c r="T20" s="12">
        <f t="shared" si="2"/>
        <v>0.33333333333333331</v>
      </c>
      <c r="U20" s="13">
        <f t="shared" si="3"/>
        <v>-0.18166666666666664</v>
      </c>
      <c r="V20" s="14">
        <f>COUNTIF($L$2:L20,1)</f>
        <v>6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2.75" x14ac:dyDescent="0.2">
      <c r="A21" s="3">
        <v>19</v>
      </c>
      <c r="B21" s="4">
        <v>42741</v>
      </c>
      <c r="C21" s="3" t="s">
        <v>94</v>
      </c>
      <c r="D21" s="3" t="s">
        <v>95</v>
      </c>
      <c r="E21" s="3">
        <v>1</v>
      </c>
      <c r="F21" s="3" t="s">
        <v>99</v>
      </c>
      <c r="G21" s="3" t="s">
        <v>25</v>
      </c>
      <c r="H21" s="3" t="s">
        <v>28</v>
      </c>
      <c r="I21" s="3" t="s">
        <v>29</v>
      </c>
      <c r="J21" s="15" t="s">
        <v>100</v>
      </c>
      <c r="K21" s="30"/>
      <c r="L21" s="6" t="s">
        <v>17</v>
      </c>
      <c r="M21" s="7">
        <v>1.9750000000000001</v>
      </c>
      <c r="N21" s="8">
        <v>2</v>
      </c>
      <c r="O21" s="9" t="s">
        <v>23</v>
      </c>
      <c r="P21" s="8">
        <f t="shared" si="4"/>
        <v>26</v>
      </c>
      <c r="Q21" s="36">
        <f t="shared" si="0"/>
        <v>1.7524999999999999</v>
      </c>
      <c r="R21" s="10">
        <f t="shared" si="5"/>
        <v>-2.6075000000000004</v>
      </c>
      <c r="S21" s="11">
        <f t="shared" si="1"/>
        <v>23.392499999999998</v>
      </c>
      <c r="T21" s="12">
        <f t="shared" si="2"/>
        <v>0.36842105263157893</v>
      </c>
      <c r="U21" s="13">
        <f t="shared" si="3"/>
        <v>-0.1002884615384616</v>
      </c>
      <c r="V21" s="14">
        <f>COUNTIF($L$2:L21,1)</f>
        <v>7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6.5" customHeight="1" x14ac:dyDescent="0.2">
      <c r="A22" s="3">
        <v>20</v>
      </c>
      <c r="B22" s="4">
        <v>42742</v>
      </c>
      <c r="C22" s="3" t="s">
        <v>101</v>
      </c>
      <c r="D22" s="3" t="s">
        <v>70</v>
      </c>
      <c r="E22" s="3">
        <v>1</v>
      </c>
      <c r="F22" s="3" t="s">
        <v>102</v>
      </c>
      <c r="G22" s="3" t="s">
        <v>25</v>
      </c>
      <c r="H22" s="3" t="s">
        <v>30</v>
      </c>
      <c r="I22" s="3" t="s">
        <v>14</v>
      </c>
      <c r="J22" s="5" t="s">
        <v>100</v>
      </c>
      <c r="K22" s="30" t="s">
        <v>98</v>
      </c>
      <c r="L22" s="6" t="s">
        <v>16</v>
      </c>
      <c r="M22" s="7">
        <v>1.95</v>
      </c>
      <c r="N22" s="8">
        <v>2</v>
      </c>
      <c r="O22" s="9" t="s">
        <v>15</v>
      </c>
      <c r="P22" s="8">
        <f t="shared" si="4"/>
        <v>28</v>
      </c>
      <c r="Q22" s="35">
        <f t="shared" si="0"/>
        <v>-2</v>
      </c>
      <c r="R22" s="10">
        <f t="shared" si="5"/>
        <v>-4.6074999999999999</v>
      </c>
      <c r="S22" s="11">
        <f t="shared" si="1"/>
        <v>23.392499999999998</v>
      </c>
      <c r="T22" s="12">
        <f t="shared" si="2"/>
        <v>0.35</v>
      </c>
      <c r="U22" s="13">
        <f t="shared" si="3"/>
        <v>-0.16455357142857149</v>
      </c>
      <c r="V22" s="14">
        <f>COUNTIF($L$2:L22,1)</f>
        <v>7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6.5" customHeight="1" x14ac:dyDescent="0.2">
      <c r="A23" s="3">
        <v>21</v>
      </c>
      <c r="B23" s="4">
        <v>42742</v>
      </c>
      <c r="C23" s="3" t="s">
        <v>103</v>
      </c>
      <c r="D23" s="3" t="s">
        <v>70</v>
      </c>
      <c r="E23" s="3">
        <v>1</v>
      </c>
      <c r="F23" s="3" t="s">
        <v>104</v>
      </c>
      <c r="G23" s="3" t="s">
        <v>25</v>
      </c>
      <c r="H23" s="3" t="s">
        <v>30</v>
      </c>
      <c r="I23" s="3" t="s">
        <v>14</v>
      </c>
      <c r="J23" s="15" t="s">
        <v>105</v>
      </c>
      <c r="K23" s="15"/>
      <c r="L23" s="6" t="s">
        <v>17</v>
      </c>
      <c r="M23" s="7">
        <v>1.885</v>
      </c>
      <c r="N23" s="8">
        <v>1.5</v>
      </c>
      <c r="O23" s="9" t="s">
        <v>15</v>
      </c>
      <c r="P23" s="8">
        <f t="shared" si="4"/>
        <v>29.5</v>
      </c>
      <c r="Q23" s="36">
        <f t="shared" si="0"/>
        <v>1.3275000000000001</v>
      </c>
      <c r="R23" s="10">
        <f t="shared" si="5"/>
        <v>-3.28</v>
      </c>
      <c r="S23" s="11">
        <f t="shared" si="1"/>
        <v>26.22</v>
      </c>
      <c r="T23" s="12">
        <f t="shared" si="2"/>
        <v>0.38095238095238093</v>
      </c>
      <c r="U23" s="13">
        <f t="shared" si="3"/>
        <v>-0.11118644067796614</v>
      </c>
      <c r="V23" s="14">
        <f>COUNTIF($L$2:L23,1)</f>
        <v>8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7.25" customHeight="1" x14ac:dyDescent="0.2">
      <c r="A24" s="3">
        <v>22</v>
      </c>
      <c r="B24" s="4">
        <v>42742</v>
      </c>
      <c r="C24" s="3" t="s">
        <v>106</v>
      </c>
      <c r="D24" s="3" t="s">
        <v>26</v>
      </c>
      <c r="E24" s="3">
        <v>1</v>
      </c>
      <c r="F24" s="3" t="s">
        <v>107</v>
      </c>
      <c r="G24" s="3" t="s">
        <v>27</v>
      </c>
      <c r="H24" s="3" t="s">
        <v>28</v>
      </c>
      <c r="I24" s="3" t="s">
        <v>14</v>
      </c>
      <c r="J24" s="5" t="s">
        <v>35</v>
      </c>
      <c r="K24" s="37" t="s">
        <v>108</v>
      </c>
      <c r="L24" s="6" t="s">
        <v>16</v>
      </c>
      <c r="M24" s="7">
        <v>4.75</v>
      </c>
      <c r="N24" s="8">
        <v>0.5</v>
      </c>
      <c r="O24" s="9" t="s">
        <v>15</v>
      </c>
      <c r="P24" s="8">
        <f t="shared" si="4"/>
        <v>30</v>
      </c>
      <c r="Q24" s="35">
        <f t="shared" si="0"/>
        <v>-0.5</v>
      </c>
      <c r="R24" s="10">
        <f t="shared" si="5"/>
        <v>-3.78</v>
      </c>
      <c r="S24" s="11">
        <f t="shared" si="1"/>
        <v>26.22</v>
      </c>
      <c r="T24" s="12">
        <f t="shared" si="2"/>
        <v>0.36363636363636365</v>
      </c>
      <c r="U24" s="13">
        <f t="shared" si="3"/>
        <v>-0.12600000000000003</v>
      </c>
      <c r="V24" s="14">
        <f>COUNTIF($L$2:L24,1)</f>
        <v>8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25.5" x14ac:dyDescent="0.2">
      <c r="A25" s="3">
        <v>23</v>
      </c>
      <c r="B25" s="4">
        <v>42742</v>
      </c>
      <c r="C25" s="3" t="s">
        <v>109</v>
      </c>
      <c r="D25" s="3" t="s">
        <v>32</v>
      </c>
      <c r="E25" s="3">
        <v>2</v>
      </c>
      <c r="F25" s="3" t="s">
        <v>110</v>
      </c>
      <c r="G25" s="3" t="s">
        <v>25</v>
      </c>
      <c r="H25" s="3" t="s">
        <v>31</v>
      </c>
      <c r="I25" s="3" t="s">
        <v>14</v>
      </c>
      <c r="J25" s="15" t="s">
        <v>111</v>
      </c>
      <c r="K25" s="15"/>
      <c r="L25" s="6" t="s">
        <v>17</v>
      </c>
      <c r="M25" s="7">
        <v>2.2400000000000002</v>
      </c>
      <c r="N25" s="8">
        <v>2</v>
      </c>
      <c r="O25" s="9" t="s">
        <v>15</v>
      </c>
      <c r="P25" s="8">
        <f t="shared" si="4"/>
        <v>32</v>
      </c>
      <c r="Q25" s="36">
        <f t="shared" si="0"/>
        <v>2.4800000000000004</v>
      </c>
      <c r="R25" s="10">
        <f t="shared" si="5"/>
        <v>-1.2999999999999994</v>
      </c>
      <c r="S25" s="11">
        <f t="shared" si="1"/>
        <v>30.7</v>
      </c>
      <c r="T25" s="12">
        <f t="shared" si="2"/>
        <v>0.39130434782608697</v>
      </c>
      <c r="U25" s="13">
        <f t="shared" si="3"/>
        <v>-4.0625000000000022E-2</v>
      </c>
      <c r="V25" s="14">
        <f>COUNTIF($L$2:L25,1)</f>
        <v>9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5.5" x14ac:dyDescent="0.2">
      <c r="A26" s="3">
        <v>24</v>
      </c>
      <c r="B26" s="4">
        <v>42742</v>
      </c>
      <c r="C26" s="3" t="s">
        <v>112</v>
      </c>
      <c r="D26" s="3" t="s">
        <v>176</v>
      </c>
      <c r="E26" s="3">
        <v>2</v>
      </c>
      <c r="F26" s="3" t="s">
        <v>113</v>
      </c>
      <c r="G26" s="3" t="s">
        <v>25</v>
      </c>
      <c r="H26" s="3" t="s">
        <v>30</v>
      </c>
      <c r="I26" s="3" t="s">
        <v>14</v>
      </c>
      <c r="J26" s="15" t="s">
        <v>114</v>
      </c>
      <c r="K26" s="15"/>
      <c r="L26" s="6" t="s">
        <v>17</v>
      </c>
      <c r="M26" s="7">
        <v>2.21</v>
      </c>
      <c r="N26" s="8">
        <v>1</v>
      </c>
      <c r="O26" s="9" t="s">
        <v>15</v>
      </c>
      <c r="P26" s="8">
        <f t="shared" si="4"/>
        <v>33</v>
      </c>
      <c r="Q26" s="36">
        <f t="shared" si="0"/>
        <v>1.21</v>
      </c>
      <c r="R26" s="10">
        <f t="shared" si="5"/>
        <v>-8.9999999999999414E-2</v>
      </c>
      <c r="S26" s="11">
        <f t="shared" si="1"/>
        <v>32.910000000000004</v>
      </c>
      <c r="T26" s="12">
        <f t="shared" si="2"/>
        <v>0.41666666666666669</v>
      </c>
      <c r="U26" s="13">
        <f t="shared" si="3"/>
        <v>-2.7272727272726152E-3</v>
      </c>
      <c r="V26" s="14">
        <f>COUNTIF($L$2:L26,1)</f>
        <v>10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2.75" x14ac:dyDescent="0.2">
      <c r="A27" s="3">
        <v>25</v>
      </c>
      <c r="B27" s="4">
        <v>42743</v>
      </c>
      <c r="C27" s="3" t="s">
        <v>115</v>
      </c>
      <c r="D27" s="3" t="s">
        <v>26</v>
      </c>
      <c r="E27" s="3">
        <v>1</v>
      </c>
      <c r="F27" s="3" t="s">
        <v>116</v>
      </c>
      <c r="G27" s="3" t="s">
        <v>27</v>
      </c>
      <c r="H27" s="3" t="s">
        <v>30</v>
      </c>
      <c r="I27" s="3" t="s">
        <v>29</v>
      </c>
      <c r="J27" s="15" t="s">
        <v>117</v>
      </c>
      <c r="K27" s="15"/>
      <c r="L27" s="6" t="s">
        <v>17</v>
      </c>
      <c r="M27" s="7">
        <v>1.98</v>
      </c>
      <c r="N27" s="8">
        <v>1</v>
      </c>
      <c r="O27" s="9" t="s">
        <v>15</v>
      </c>
      <c r="P27" s="8">
        <f t="shared" si="4"/>
        <v>34</v>
      </c>
      <c r="Q27" s="36">
        <f t="shared" si="0"/>
        <v>0.98</v>
      </c>
      <c r="R27" s="31">
        <f t="shared" si="5"/>
        <v>0.89000000000000057</v>
      </c>
      <c r="S27" s="32">
        <f t="shared" si="1"/>
        <v>34.89</v>
      </c>
      <c r="T27" s="33">
        <f t="shared" si="2"/>
        <v>0.44</v>
      </c>
      <c r="U27" s="13">
        <f t="shared" si="3"/>
        <v>2.6176470588235311E-2</v>
      </c>
      <c r="V27" s="14">
        <f>COUNTIF($L$2:L27,1)</f>
        <v>11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25.5" x14ac:dyDescent="0.2">
      <c r="A28" s="3">
        <v>26</v>
      </c>
      <c r="B28" s="4">
        <v>43108</v>
      </c>
      <c r="C28" s="3" t="s">
        <v>118</v>
      </c>
      <c r="D28" s="3" t="s">
        <v>119</v>
      </c>
      <c r="E28" s="3">
        <v>2</v>
      </c>
      <c r="F28" s="3" t="s">
        <v>120</v>
      </c>
      <c r="G28" s="3" t="s">
        <v>27</v>
      </c>
      <c r="H28" s="3" t="s">
        <v>30</v>
      </c>
      <c r="I28" s="3" t="s">
        <v>14</v>
      </c>
      <c r="J28" s="15" t="s">
        <v>121</v>
      </c>
      <c r="K28" s="30" t="s">
        <v>122</v>
      </c>
      <c r="L28" s="6" t="s">
        <v>16</v>
      </c>
      <c r="M28" s="7">
        <v>2.0299999999999998</v>
      </c>
      <c r="N28" s="8">
        <v>1</v>
      </c>
      <c r="O28" s="9" t="s">
        <v>15</v>
      </c>
      <c r="P28" s="8">
        <f t="shared" si="4"/>
        <v>35</v>
      </c>
      <c r="Q28" s="35">
        <f t="shared" si="0"/>
        <v>-1</v>
      </c>
      <c r="R28" s="10">
        <f t="shared" si="5"/>
        <v>-0.10999999999999943</v>
      </c>
      <c r="S28" s="11">
        <f t="shared" si="1"/>
        <v>34.89</v>
      </c>
      <c r="T28" s="12">
        <f t="shared" si="2"/>
        <v>0.42307692307692307</v>
      </c>
      <c r="U28" s="13">
        <f t="shared" si="3"/>
        <v>-3.1428571428571265E-3</v>
      </c>
      <c r="V28" s="14">
        <f>COUNTIF($L$2:L28,1)</f>
        <v>11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25.5" x14ac:dyDescent="0.2">
      <c r="A29" s="3">
        <v>27</v>
      </c>
      <c r="B29" s="4">
        <v>43108</v>
      </c>
      <c r="C29" s="3" t="s">
        <v>123</v>
      </c>
      <c r="D29" s="3" t="s">
        <v>39</v>
      </c>
      <c r="E29" s="3">
        <v>1</v>
      </c>
      <c r="F29" s="3" t="s">
        <v>124</v>
      </c>
      <c r="G29" s="3" t="s">
        <v>25</v>
      </c>
      <c r="H29" s="3" t="s">
        <v>30</v>
      </c>
      <c r="I29" s="3" t="s">
        <v>14</v>
      </c>
      <c r="J29" s="5" t="s">
        <v>58</v>
      </c>
      <c r="K29" s="37" t="s">
        <v>125</v>
      </c>
      <c r="L29" s="6" t="s">
        <v>16</v>
      </c>
      <c r="M29" s="7">
        <v>1.9</v>
      </c>
      <c r="N29" s="8">
        <v>1</v>
      </c>
      <c r="O29" s="9" t="s">
        <v>15</v>
      </c>
      <c r="P29" s="8">
        <f t="shared" si="4"/>
        <v>36</v>
      </c>
      <c r="Q29" s="35">
        <f t="shared" si="0"/>
        <v>-1</v>
      </c>
      <c r="R29" s="10">
        <f t="shared" si="5"/>
        <v>-1.1099999999999994</v>
      </c>
      <c r="S29" s="11">
        <f t="shared" si="1"/>
        <v>34.89</v>
      </c>
      <c r="T29" s="12">
        <f t="shared" si="2"/>
        <v>0.40740740740740738</v>
      </c>
      <c r="U29" s="13">
        <f t="shared" si="3"/>
        <v>-3.0833333333333317E-2</v>
      </c>
      <c r="V29" s="14">
        <f>COUNTIF($L$2:L29,1)</f>
        <v>11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8" customHeight="1" x14ac:dyDescent="0.2">
      <c r="A30" s="3">
        <v>28</v>
      </c>
      <c r="B30" s="4">
        <v>43108</v>
      </c>
      <c r="C30" s="3" t="s">
        <v>126</v>
      </c>
      <c r="D30" s="3" t="s">
        <v>39</v>
      </c>
      <c r="E30" s="3">
        <v>1</v>
      </c>
      <c r="F30" s="3" t="s">
        <v>127</v>
      </c>
      <c r="G30" s="3" t="s">
        <v>25</v>
      </c>
      <c r="H30" s="3" t="s">
        <v>30</v>
      </c>
      <c r="I30" s="3" t="s">
        <v>14</v>
      </c>
      <c r="J30" s="15" t="s">
        <v>128</v>
      </c>
      <c r="K30" s="15"/>
      <c r="L30" s="6" t="s">
        <v>17</v>
      </c>
      <c r="M30" s="7">
        <v>1.7250000000000001</v>
      </c>
      <c r="N30" s="8">
        <v>1</v>
      </c>
      <c r="O30" s="9" t="s">
        <v>15</v>
      </c>
      <c r="P30" s="8">
        <f t="shared" si="4"/>
        <v>37</v>
      </c>
      <c r="Q30" s="36">
        <f t="shared" si="0"/>
        <v>0.72500000000000009</v>
      </c>
      <c r="R30" s="10">
        <f t="shared" si="5"/>
        <v>-0.38499999999999934</v>
      </c>
      <c r="S30" s="11">
        <f t="shared" si="1"/>
        <v>36.615000000000002</v>
      </c>
      <c r="T30" s="12">
        <f t="shared" si="2"/>
        <v>0.42857142857142855</v>
      </c>
      <c r="U30" s="13">
        <f t="shared" si="3"/>
        <v>-1.0405405405405351E-2</v>
      </c>
      <c r="V30" s="14">
        <f>COUNTIF($L$2:L30,1)</f>
        <v>12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8.75" customHeight="1" x14ac:dyDescent="0.2">
      <c r="A31" s="3">
        <v>29</v>
      </c>
      <c r="B31" s="4">
        <v>43108</v>
      </c>
      <c r="C31" s="3" t="s">
        <v>129</v>
      </c>
      <c r="D31" s="3" t="s">
        <v>39</v>
      </c>
      <c r="E31" s="3">
        <v>1</v>
      </c>
      <c r="F31" s="3" t="s">
        <v>130</v>
      </c>
      <c r="G31" s="3" t="s">
        <v>25</v>
      </c>
      <c r="H31" s="3" t="s">
        <v>30</v>
      </c>
      <c r="I31" s="3" t="s">
        <v>14</v>
      </c>
      <c r="J31" s="15" t="s">
        <v>42</v>
      </c>
      <c r="K31" s="15"/>
      <c r="L31" s="6" t="s">
        <v>17</v>
      </c>
      <c r="M31" s="7">
        <v>2.02</v>
      </c>
      <c r="N31" s="8">
        <v>2</v>
      </c>
      <c r="O31" s="9" t="s">
        <v>15</v>
      </c>
      <c r="P31" s="8">
        <f t="shared" si="4"/>
        <v>39</v>
      </c>
      <c r="Q31" s="36">
        <f t="shared" si="0"/>
        <v>2.04</v>
      </c>
      <c r="R31" s="10">
        <f t="shared" si="5"/>
        <v>1.6550000000000007</v>
      </c>
      <c r="S31" s="11">
        <f t="shared" si="1"/>
        <v>40.655000000000001</v>
      </c>
      <c r="T31" s="12">
        <f t="shared" si="2"/>
        <v>0.44827586206896552</v>
      </c>
      <c r="U31" s="13">
        <f t="shared" si="3"/>
        <v>4.2435897435897464E-2</v>
      </c>
      <c r="V31" s="14">
        <f>COUNTIF($L$2:L31,1)</f>
        <v>13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8" customHeight="1" x14ac:dyDescent="0.2">
      <c r="A32" s="3">
        <v>30</v>
      </c>
      <c r="B32" s="4">
        <v>43109</v>
      </c>
      <c r="C32" s="3" t="s">
        <v>131</v>
      </c>
      <c r="D32" s="3" t="s">
        <v>119</v>
      </c>
      <c r="E32" s="3">
        <v>1</v>
      </c>
      <c r="F32" s="3" t="s">
        <v>132</v>
      </c>
      <c r="G32" s="3" t="s">
        <v>25</v>
      </c>
      <c r="H32" s="3" t="s">
        <v>30</v>
      </c>
      <c r="I32" s="3" t="s">
        <v>14</v>
      </c>
      <c r="J32" s="5" t="s">
        <v>15</v>
      </c>
      <c r="K32" s="15"/>
      <c r="L32" s="6" t="s">
        <v>16</v>
      </c>
      <c r="M32" s="7">
        <v>1.8</v>
      </c>
      <c r="N32" s="8">
        <v>1</v>
      </c>
      <c r="O32" s="9" t="s">
        <v>15</v>
      </c>
      <c r="P32" s="8">
        <f t="shared" si="4"/>
        <v>40</v>
      </c>
      <c r="Q32" s="35">
        <f t="shared" si="0"/>
        <v>-1</v>
      </c>
      <c r="R32" s="10">
        <f t="shared" si="5"/>
        <v>0.65500000000000069</v>
      </c>
      <c r="S32" s="11">
        <f t="shared" si="1"/>
        <v>40.655000000000001</v>
      </c>
      <c r="T32" s="12">
        <f t="shared" si="2"/>
        <v>0.43333333333333335</v>
      </c>
      <c r="U32" s="13">
        <f t="shared" si="3"/>
        <v>1.6375000000000028E-2</v>
      </c>
      <c r="V32" s="14">
        <f>COUNTIF($L$2:L32,1)</f>
        <v>13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8.75" customHeight="1" x14ac:dyDescent="0.2">
      <c r="A33" s="3">
        <v>31</v>
      </c>
      <c r="B33" s="4">
        <v>43109</v>
      </c>
      <c r="C33" s="3" t="s">
        <v>133</v>
      </c>
      <c r="D33" s="3" t="s">
        <v>39</v>
      </c>
      <c r="E33" s="3">
        <v>1</v>
      </c>
      <c r="F33" s="3" t="s">
        <v>134</v>
      </c>
      <c r="G33" s="3" t="s">
        <v>25</v>
      </c>
      <c r="H33" s="3" t="s">
        <v>30</v>
      </c>
      <c r="I33" s="3" t="s">
        <v>14</v>
      </c>
      <c r="J33" s="5" t="s">
        <v>135</v>
      </c>
      <c r="K33" s="37" t="s">
        <v>136</v>
      </c>
      <c r="L33" s="6" t="s">
        <v>16</v>
      </c>
      <c r="M33" s="7">
        <v>1.83</v>
      </c>
      <c r="N33" s="8">
        <v>1.5</v>
      </c>
      <c r="O33" s="9" t="s">
        <v>15</v>
      </c>
      <c r="P33" s="8">
        <f t="shared" si="4"/>
        <v>41.5</v>
      </c>
      <c r="Q33" s="35">
        <f t="shared" si="0"/>
        <v>-1.5</v>
      </c>
      <c r="R33" s="10">
        <f t="shared" si="5"/>
        <v>-0.84499999999999931</v>
      </c>
      <c r="S33" s="11">
        <f t="shared" si="1"/>
        <v>40.655000000000001</v>
      </c>
      <c r="T33" s="12">
        <f t="shared" si="2"/>
        <v>0.41935483870967744</v>
      </c>
      <c r="U33" s="13">
        <f t="shared" si="3"/>
        <v>-2.0361445783132502E-2</v>
      </c>
      <c r="V33" s="14">
        <f>COUNTIF($L$2:L33,1)</f>
        <v>13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25.5" x14ac:dyDescent="0.2">
      <c r="A34" s="3">
        <v>32</v>
      </c>
      <c r="B34" s="4">
        <v>43110</v>
      </c>
      <c r="C34" s="3" t="s">
        <v>137</v>
      </c>
      <c r="D34" s="3" t="s">
        <v>138</v>
      </c>
      <c r="E34" s="3">
        <v>2</v>
      </c>
      <c r="F34" s="3" t="s">
        <v>139</v>
      </c>
      <c r="G34" s="3" t="s">
        <v>25</v>
      </c>
      <c r="H34" s="3" t="s">
        <v>30</v>
      </c>
      <c r="I34" s="3" t="s">
        <v>14</v>
      </c>
      <c r="J34" s="5" t="s">
        <v>140</v>
      </c>
      <c r="K34" s="37" t="s">
        <v>200</v>
      </c>
      <c r="L34" s="6" t="s">
        <v>16</v>
      </c>
      <c r="M34" s="7">
        <v>1.86</v>
      </c>
      <c r="N34" s="8">
        <v>3</v>
      </c>
      <c r="O34" s="9" t="s">
        <v>15</v>
      </c>
      <c r="P34" s="8">
        <f t="shared" si="4"/>
        <v>44.5</v>
      </c>
      <c r="Q34" s="35">
        <f t="shared" si="0"/>
        <v>-3</v>
      </c>
      <c r="R34" s="10">
        <f t="shared" si="5"/>
        <v>-3.8449999999999993</v>
      </c>
      <c r="S34" s="11">
        <f t="shared" si="1"/>
        <v>40.655000000000001</v>
      </c>
      <c r="T34" s="12">
        <f t="shared" si="2"/>
        <v>0.40625</v>
      </c>
      <c r="U34" s="13">
        <f t="shared" si="3"/>
        <v>-8.640449438202244E-2</v>
      </c>
      <c r="V34" s="14">
        <f>COUNTIF($L$2:L34,1)</f>
        <v>13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5" customHeight="1" x14ac:dyDescent="0.2">
      <c r="A35" s="3">
        <v>33</v>
      </c>
      <c r="B35" s="4">
        <v>43110</v>
      </c>
      <c r="C35" s="3" t="s">
        <v>141</v>
      </c>
      <c r="D35" s="3" t="s">
        <v>138</v>
      </c>
      <c r="E35" s="3">
        <v>1</v>
      </c>
      <c r="F35" s="3" t="s">
        <v>142</v>
      </c>
      <c r="G35" s="3" t="s">
        <v>25</v>
      </c>
      <c r="H35" s="3" t="s">
        <v>28</v>
      </c>
      <c r="I35" s="3" t="s">
        <v>14</v>
      </c>
      <c r="J35" s="5" t="s">
        <v>143</v>
      </c>
      <c r="K35" s="37" t="s">
        <v>200</v>
      </c>
      <c r="L35" s="6" t="s">
        <v>16</v>
      </c>
      <c r="M35" s="7">
        <v>1.9</v>
      </c>
      <c r="N35" s="8">
        <v>7</v>
      </c>
      <c r="O35" s="9" t="s">
        <v>23</v>
      </c>
      <c r="P35" s="8">
        <f t="shared" si="4"/>
        <v>51.5</v>
      </c>
      <c r="Q35" s="35">
        <f t="shared" si="0"/>
        <v>-7</v>
      </c>
      <c r="R35" s="10">
        <f t="shared" si="5"/>
        <v>-10.844999999999999</v>
      </c>
      <c r="S35" s="11">
        <f t="shared" si="1"/>
        <v>40.655000000000001</v>
      </c>
      <c r="T35" s="12">
        <f t="shared" si="2"/>
        <v>0.39393939393939392</v>
      </c>
      <c r="U35" s="13">
        <f t="shared" si="3"/>
        <v>-0.21058252427184465</v>
      </c>
      <c r="V35" s="14">
        <f>COUNTIF($L$2:L35,1)</f>
        <v>13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27" customHeight="1" x14ac:dyDescent="0.2">
      <c r="A36" s="3">
        <v>34</v>
      </c>
      <c r="B36" s="4">
        <v>43110</v>
      </c>
      <c r="C36" s="3" t="s">
        <v>144</v>
      </c>
      <c r="D36" s="3" t="s">
        <v>32</v>
      </c>
      <c r="E36" s="3">
        <v>2</v>
      </c>
      <c r="F36" s="3" t="s">
        <v>145</v>
      </c>
      <c r="G36" s="3" t="s">
        <v>25</v>
      </c>
      <c r="H36" s="3" t="s">
        <v>30</v>
      </c>
      <c r="I36" s="3" t="s">
        <v>14</v>
      </c>
      <c r="J36" s="15" t="s">
        <v>146</v>
      </c>
      <c r="K36" s="30" t="s">
        <v>147</v>
      </c>
      <c r="L36" s="6" t="s">
        <v>16</v>
      </c>
      <c r="M36" s="7">
        <v>2.2599999999999998</v>
      </c>
      <c r="N36" s="8">
        <v>2</v>
      </c>
      <c r="O36" s="9" t="s">
        <v>23</v>
      </c>
      <c r="P36" s="8">
        <f t="shared" si="4"/>
        <v>53.5</v>
      </c>
      <c r="Q36" s="35">
        <f t="shared" si="0"/>
        <v>-2</v>
      </c>
      <c r="R36" s="10">
        <f t="shared" si="5"/>
        <v>-12.844999999999999</v>
      </c>
      <c r="S36" s="11">
        <f t="shared" si="1"/>
        <v>40.655000000000001</v>
      </c>
      <c r="T36" s="12">
        <f t="shared" si="2"/>
        <v>0.38235294117647056</v>
      </c>
      <c r="U36" s="13">
        <f t="shared" si="3"/>
        <v>-0.24009345794392523</v>
      </c>
      <c r="V36" s="14">
        <f>COUNTIF($L$2:L36,1)</f>
        <v>13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6.5" customHeight="1" x14ac:dyDescent="0.2">
      <c r="A37" s="3">
        <v>35</v>
      </c>
      <c r="B37" s="4">
        <v>43110</v>
      </c>
      <c r="C37" s="3" t="s">
        <v>148</v>
      </c>
      <c r="D37" s="3" t="s">
        <v>39</v>
      </c>
      <c r="E37" s="3">
        <v>1</v>
      </c>
      <c r="F37" s="3" t="s">
        <v>149</v>
      </c>
      <c r="G37" s="3" t="s">
        <v>27</v>
      </c>
      <c r="H37" s="3" t="s">
        <v>30</v>
      </c>
      <c r="I37" s="3" t="s">
        <v>14</v>
      </c>
      <c r="J37" s="5" t="s">
        <v>150</v>
      </c>
      <c r="K37" s="30" t="s">
        <v>151</v>
      </c>
      <c r="L37" s="6" t="s">
        <v>16</v>
      </c>
      <c r="M37" s="7">
        <v>1.83</v>
      </c>
      <c r="N37" s="8">
        <v>1.5</v>
      </c>
      <c r="O37" s="9" t="s">
        <v>15</v>
      </c>
      <c r="P37" s="8">
        <f t="shared" si="4"/>
        <v>55</v>
      </c>
      <c r="Q37" s="35">
        <f t="shared" si="0"/>
        <v>-1.5</v>
      </c>
      <c r="R37" s="10">
        <f t="shared" si="5"/>
        <v>-14.344999999999999</v>
      </c>
      <c r="S37" s="11">
        <f t="shared" si="1"/>
        <v>40.655000000000001</v>
      </c>
      <c r="T37" s="12">
        <f t="shared" si="2"/>
        <v>0.37142857142857144</v>
      </c>
      <c r="U37" s="13">
        <f t="shared" si="3"/>
        <v>-0.26081818181818178</v>
      </c>
      <c r="V37" s="14">
        <f>COUNTIF($L$2:L37,1)</f>
        <v>13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25.5" x14ac:dyDescent="0.2">
      <c r="A38" s="3">
        <v>36</v>
      </c>
      <c r="B38" s="4">
        <v>43112</v>
      </c>
      <c r="C38" s="3" t="s">
        <v>152</v>
      </c>
      <c r="D38" s="3" t="s">
        <v>70</v>
      </c>
      <c r="E38" s="3">
        <v>2</v>
      </c>
      <c r="F38" s="3" t="s">
        <v>153</v>
      </c>
      <c r="G38" s="3" t="s">
        <v>25</v>
      </c>
      <c r="H38" s="3" t="s">
        <v>30</v>
      </c>
      <c r="I38" s="3" t="s">
        <v>14</v>
      </c>
      <c r="J38" s="15" t="s">
        <v>154</v>
      </c>
      <c r="K38" s="15"/>
      <c r="L38" s="6" t="s">
        <v>17</v>
      </c>
      <c r="M38" s="7">
        <v>2.82</v>
      </c>
      <c r="N38" s="8">
        <v>1.5</v>
      </c>
      <c r="O38" s="9" t="s">
        <v>15</v>
      </c>
      <c r="P38" s="8">
        <f t="shared" si="4"/>
        <v>56.5</v>
      </c>
      <c r="Q38" s="36">
        <f t="shared" si="0"/>
        <v>2.7299999999999995</v>
      </c>
      <c r="R38" s="10">
        <f t="shared" si="5"/>
        <v>-11.614999999999998</v>
      </c>
      <c r="S38" s="11">
        <f t="shared" si="1"/>
        <v>44.885000000000005</v>
      </c>
      <c r="T38" s="12">
        <f t="shared" si="2"/>
        <v>0.3888888888888889</v>
      </c>
      <c r="U38" s="13">
        <f t="shared" si="3"/>
        <v>-0.20557522123893796</v>
      </c>
      <c r="V38" s="14">
        <f>COUNTIF($L$2:L38,1)</f>
        <v>14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7.25" customHeight="1" x14ac:dyDescent="0.2">
      <c r="A39" s="3">
        <v>37</v>
      </c>
      <c r="B39" s="4">
        <v>43112</v>
      </c>
      <c r="C39" s="3" t="s">
        <v>155</v>
      </c>
      <c r="D39" s="3" t="s">
        <v>70</v>
      </c>
      <c r="E39" s="3">
        <v>1</v>
      </c>
      <c r="F39" s="3" t="s">
        <v>116</v>
      </c>
      <c r="G39" s="3" t="s">
        <v>25</v>
      </c>
      <c r="H39" s="3" t="s">
        <v>28</v>
      </c>
      <c r="I39" s="3" t="s">
        <v>14</v>
      </c>
      <c r="J39" s="15" t="s">
        <v>105</v>
      </c>
      <c r="K39" s="15"/>
      <c r="L39" s="6" t="s">
        <v>17</v>
      </c>
      <c r="M39" s="7">
        <v>1.8</v>
      </c>
      <c r="N39" s="8">
        <v>4</v>
      </c>
      <c r="O39" s="9" t="s">
        <v>23</v>
      </c>
      <c r="P39" s="8">
        <f t="shared" si="4"/>
        <v>60.5</v>
      </c>
      <c r="Q39" s="36">
        <f t="shared" si="0"/>
        <v>2.84</v>
      </c>
      <c r="R39" s="10">
        <f t="shared" si="5"/>
        <v>-8.7749999999999986</v>
      </c>
      <c r="S39" s="11">
        <f t="shared" si="1"/>
        <v>51.725000000000001</v>
      </c>
      <c r="T39" s="12">
        <f t="shared" si="2"/>
        <v>0.40540540540540543</v>
      </c>
      <c r="U39" s="13">
        <f t="shared" si="3"/>
        <v>-0.14504132231404956</v>
      </c>
      <c r="V39" s="14">
        <f>COUNTIF($L$2:L39,1)</f>
        <v>15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6.5" customHeight="1" x14ac:dyDescent="0.2">
      <c r="A40" s="3">
        <v>38</v>
      </c>
      <c r="B40" s="4">
        <v>43112</v>
      </c>
      <c r="C40" s="3" t="s">
        <v>156</v>
      </c>
      <c r="D40" s="3" t="s">
        <v>39</v>
      </c>
      <c r="E40" s="3">
        <v>1</v>
      </c>
      <c r="F40" s="3" t="s">
        <v>157</v>
      </c>
      <c r="G40" s="3" t="s">
        <v>27</v>
      </c>
      <c r="H40" s="3" t="s">
        <v>34</v>
      </c>
      <c r="I40" s="3" t="s">
        <v>14</v>
      </c>
      <c r="J40" s="5" t="s">
        <v>158</v>
      </c>
      <c r="K40" s="30" t="s">
        <v>159</v>
      </c>
      <c r="L40" s="6" t="s">
        <v>16</v>
      </c>
      <c r="M40" s="7">
        <v>1.85</v>
      </c>
      <c r="N40" s="8">
        <v>1</v>
      </c>
      <c r="O40" s="9" t="s">
        <v>15</v>
      </c>
      <c r="P40" s="8">
        <f t="shared" si="4"/>
        <v>61.5</v>
      </c>
      <c r="Q40" s="35">
        <f t="shared" si="0"/>
        <v>-1</v>
      </c>
      <c r="R40" s="10">
        <f t="shared" si="5"/>
        <v>-9.7749999999999986</v>
      </c>
      <c r="S40" s="11">
        <f t="shared" si="1"/>
        <v>51.725000000000001</v>
      </c>
      <c r="T40" s="12">
        <f t="shared" si="2"/>
        <v>0.39473684210526316</v>
      </c>
      <c r="U40" s="13">
        <f t="shared" si="3"/>
        <v>-0.15894308943089427</v>
      </c>
      <c r="V40" s="14">
        <f>COUNTIF($L$2:L40,1)</f>
        <v>15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2.75" x14ac:dyDescent="0.2">
      <c r="A41" s="3">
        <v>39</v>
      </c>
      <c r="B41" s="4">
        <v>43112</v>
      </c>
      <c r="C41" s="3" t="s">
        <v>160</v>
      </c>
      <c r="D41" s="3" t="s">
        <v>70</v>
      </c>
      <c r="E41" s="3">
        <v>1</v>
      </c>
      <c r="F41" s="3" t="s">
        <v>161</v>
      </c>
      <c r="G41" s="3" t="s">
        <v>25</v>
      </c>
      <c r="H41" s="3" t="s">
        <v>28</v>
      </c>
      <c r="I41" s="3" t="s">
        <v>29</v>
      </c>
      <c r="J41" s="15" t="s">
        <v>162</v>
      </c>
      <c r="K41" s="15"/>
      <c r="L41" s="6" t="s">
        <v>17</v>
      </c>
      <c r="M41" s="7">
        <v>1.95</v>
      </c>
      <c r="N41" s="8">
        <v>2</v>
      </c>
      <c r="O41" s="9" t="s">
        <v>23</v>
      </c>
      <c r="P41" s="8">
        <f t="shared" si="4"/>
        <v>63.5</v>
      </c>
      <c r="Q41" s="36">
        <f t="shared" si="0"/>
        <v>1.7049999999999996</v>
      </c>
      <c r="R41" s="10">
        <f t="shared" si="5"/>
        <v>-8.0699999999999985</v>
      </c>
      <c r="S41" s="11">
        <f t="shared" si="1"/>
        <v>55.43</v>
      </c>
      <c r="T41" s="12">
        <f t="shared" si="2"/>
        <v>0.41025641025641024</v>
      </c>
      <c r="U41" s="13">
        <f t="shared" si="3"/>
        <v>-0.12708661417322836</v>
      </c>
      <c r="V41" s="14">
        <f>COUNTIF($L$2:L41,1)</f>
        <v>16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2.75" x14ac:dyDescent="0.2">
      <c r="A42" s="3">
        <v>40</v>
      </c>
      <c r="B42" s="4">
        <v>43112</v>
      </c>
      <c r="C42" s="3" t="s">
        <v>160</v>
      </c>
      <c r="D42" s="3" t="s">
        <v>70</v>
      </c>
      <c r="E42" s="3">
        <v>1</v>
      </c>
      <c r="F42" s="3" t="s">
        <v>161</v>
      </c>
      <c r="G42" s="3" t="s">
        <v>25</v>
      </c>
      <c r="H42" s="3" t="s">
        <v>28</v>
      </c>
      <c r="I42" s="3" t="s">
        <v>29</v>
      </c>
      <c r="J42" s="15" t="s">
        <v>162</v>
      </c>
      <c r="K42" s="15"/>
      <c r="L42" s="6" t="s">
        <v>17</v>
      </c>
      <c r="M42" s="7">
        <v>2</v>
      </c>
      <c r="N42" s="8">
        <v>4</v>
      </c>
      <c r="O42" s="9" t="s">
        <v>23</v>
      </c>
      <c r="P42" s="8">
        <f t="shared" si="4"/>
        <v>67.5</v>
      </c>
      <c r="Q42" s="36">
        <f t="shared" si="0"/>
        <v>3.5999999999999996</v>
      </c>
      <c r="R42" s="10">
        <f t="shared" si="5"/>
        <v>-4.4699999999999989</v>
      </c>
      <c r="S42" s="11">
        <f t="shared" si="1"/>
        <v>63.03</v>
      </c>
      <c r="T42" s="12">
        <f t="shared" si="2"/>
        <v>0.42499999999999999</v>
      </c>
      <c r="U42" s="13">
        <f t="shared" si="3"/>
        <v>-6.622222222222221E-2</v>
      </c>
      <c r="V42" s="14">
        <f>COUNTIF($L$2:L42,1)</f>
        <v>17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2.75" x14ac:dyDescent="0.2">
      <c r="A43" s="3">
        <v>41</v>
      </c>
      <c r="B43" s="4">
        <v>43112</v>
      </c>
      <c r="C43" s="3" t="s">
        <v>160</v>
      </c>
      <c r="D43" s="3" t="s">
        <v>70</v>
      </c>
      <c r="E43" s="3">
        <v>1</v>
      </c>
      <c r="F43" s="3" t="s">
        <v>161</v>
      </c>
      <c r="G43" s="3" t="s">
        <v>25</v>
      </c>
      <c r="H43" s="3" t="s">
        <v>28</v>
      </c>
      <c r="I43" s="3" t="s">
        <v>29</v>
      </c>
      <c r="J43" s="15" t="s">
        <v>162</v>
      </c>
      <c r="K43" s="15"/>
      <c r="L43" s="6" t="s">
        <v>17</v>
      </c>
      <c r="M43" s="7">
        <v>2</v>
      </c>
      <c r="N43" s="8">
        <v>2</v>
      </c>
      <c r="O43" s="9" t="s">
        <v>23</v>
      </c>
      <c r="P43" s="8">
        <f t="shared" si="4"/>
        <v>69.5</v>
      </c>
      <c r="Q43" s="36">
        <f t="shared" si="0"/>
        <v>1.7999999999999998</v>
      </c>
      <c r="R43" s="10">
        <f t="shared" si="5"/>
        <v>-2.669999999999999</v>
      </c>
      <c r="S43" s="11">
        <f t="shared" si="1"/>
        <v>66.83</v>
      </c>
      <c r="T43" s="12">
        <f t="shared" si="2"/>
        <v>0.43902439024390244</v>
      </c>
      <c r="U43" s="13">
        <f t="shared" si="3"/>
        <v>-3.8417266187050388E-2</v>
      </c>
      <c r="V43" s="14">
        <f>COUNTIF($L$2:L43,1)</f>
        <v>18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29.25" customHeight="1" x14ac:dyDescent="0.2">
      <c r="A44" s="3">
        <v>42</v>
      </c>
      <c r="B44" s="4">
        <v>43112</v>
      </c>
      <c r="C44" s="3" t="s">
        <v>163</v>
      </c>
      <c r="D44" s="3" t="s">
        <v>39</v>
      </c>
      <c r="E44" s="3">
        <v>1</v>
      </c>
      <c r="F44" s="3" t="s">
        <v>164</v>
      </c>
      <c r="G44" s="3" t="s">
        <v>25</v>
      </c>
      <c r="H44" s="3" t="s">
        <v>30</v>
      </c>
      <c r="I44" s="3" t="s">
        <v>14</v>
      </c>
      <c r="J44" s="5" t="s">
        <v>165</v>
      </c>
      <c r="K44" s="37" t="s">
        <v>166</v>
      </c>
      <c r="L44" s="6" t="s">
        <v>16</v>
      </c>
      <c r="M44" s="7">
        <v>1.9</v>
      </c>
      <c r="N44" s="8">
        <v>1</v>
      </c>
      <c r="O44" s="9" t="s">
        <v>15</v>
      </c>
      <c r="P44" s="8">
        <f t="shared" si="4"/>
        <v>70.5</v>
      </c>
      <c r="Q44" s="35">
        <f t="shared" si="0"/>
        <v>-1</v>
      </c>
      <c r="R44" s="10">
        <f t="shared" si="5"/>
        <v>-3.669999999999999</v>
      </c>
      <c r="S44" s="11">
        <f t="shared" si="1"/>
        <v>66.83</v>
      </c>
      <c r="T44" s="12">
        <f t="shared" si="2"/>
        <v>0.42857142857142855</v>
      </c>
      <c r="U44" s="13">
        <f t="shared" si="3"/>
        <v>-5.2056737588652507E-2</v>
      </c>
      <c r="V44" s="14">
        <f>COUNTIF($L$2:L44,1)</f>
        <v>18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7.25" customHeight="1" x14ac:dyDescent="0.2">
      <c r="A45" s="3">
        <v>43</v>
      </c>
      <c r="B45" s="4">
        <v>43113</v>
      </c>
      <c r="C45" s="3" t="s">
        <v>167</v>
      </c>
      <c r="D45" s="3" t="s">
        <v>70</v>
      </c>
      <c r="E45" s="3">
        <v>1</v>
      </c>
      <c r="F45" s="3" t="s">
        <v>168</v>
      </c>
      <c r="G45" s="3" t="s">
        <v>25</v>
      </c>
      <c r="H45" s="3" t="s">
        <v>30</v>
      </c>
      <c r="I45" s="3" t="s">
        <v>14</v>
      </c>
      <c r="J45" s="15" t="s">
        <v>169</v>
      </c>
      <c r="K45" s="15"/>
      <c r="L45" s="6" t="s">
        <v>17</v>
      </c>
      <c r="M45" s="7">
        <v>1.9</v>
      </c>
      <c r="N45" s="8">
        <v>7</v>
      </c>
      <c r="O45" s="9" t="s">
        <v>23</v>
      </c>
      <c r="P45" s="8">
        <f t="shared" si="4"/>
        <v>77.5</v>
      </c>
      <c r="Q45" s="36">
        <f t="shared" si="0"/>
        <v>5.634999999999998</v>
      </c>
      <c r="R45" s="10">
        <f t="shared" si="5"/>
        <v>1.964999999999999</v>
      </c>
      <c r="S45" s="11">
        <f t="shared" si="1"/>
        <v>79.465000000000003</v>
      </c>
      <c r="T45" s="12">
        <f t="shared" si="2"/>
        <v>0.44186046511627908</v>
      </c>
      <c r="U45" s="13">
        <f t="shared" si="3"/>
        <v>2.5354838709677464E-2</v>
      </c>
      <c r="V45" s="14">
        <f>COUNTIF($L$2:L45,1)</f>
        <v>19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6.5" customHeight="1" x14ac:dyDescent="0.2">
      <c r="A46" s="3">
        <v>44</v>
      </c>
      <c r="B46" s="4">
        <v>43113</v>
      </c>
      <c r="C46" s="3" t="s">
        <v>170</v>
      </c>
      <c r="D46" s="3" t="s">
        <v>70</v>
      </c>
      <c r="E46" s="3">
        <v>1</v>
      </c>
      <c r="F46" s="3" t="s">
        <v>171</v>
      </c>
      <c r="G46" s="3" t="s">
        <v>25</v>
      </c>
      <c r="H46" s="3" t="s">
        <v>30</v>
      </c>
      <c r="I46" s="3" t="s">
        <v>14</v>
      </c>
      <c r="J46" s="15" t="s">
        <v>100</v>
      </c>
      <c r="K46" s="15"/>
      <c r="L46" s="6" t="s">
        <v>17</v>
      </c>
      <c r="M46" s="7">
        <v>1.85</v>
      </c>
      <c r="N46" s="8">
        <v>2</v>
      </c>
      <c r="O46" s="9" t="s">
        <v>15</v>
      </c>
      <c r="P46" s="8">
        <f t="shared" si="4"/>
        <v>79.5</v>
      </c>
      <c r="Q46" s="36">
        <f t="shared" si="0"/>
        <v>1.7000000000000002</v>
      </c>
      <c r="R46" s="10">
        <f t="shared" si="5"/>
        <v>3.6649999999999991</v>
      </c>
      <c r="S46" s="11">
        <f t="shared" si="1"/>
        <v>83.164999999999992</v>
      </c>
      <c r="T46" s="12">
        <f t="shared" si="2"/>
        <v>0.45454545454545453</v>
      </c>
      <c r="U46" s="13">
        <f t="shared" si="3"/>
        <v>4.6100628930817511E-2</v>
      </c>
      <c r="V46" s="14">
        <f>COUNTIF($L$2:L46,1)</f>
        <v>20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51" x14ac:dyDescent="0.2">
      <c r="A47" s="3">
        <v>45</v>
      </c>
      <c r="B47" s="4">
        <v>43113</v>
      </c>
      <c r="C47" s="3" t="s">
        <v>172</v>
      </c>
      <c r="D47" s="3" t="s">
        <v>70</v>
      </c>
      <c r="E47" s="3">
        <v>4</v>
      </c>
      <c r="F47" s="3" t="s">
        <v>173</v>
      </c>
      <c r="G47" s="3" t="s">
        <v>25</v>
      </c>
      <c r="H47" s="3" t="s">
        <v>28</v>
      </c>
      <c r="I47" s="3" t="s">
        <v>14</v>
      </c>
      <c r="J47" s="15" t="s">
        <v>174</v>
      </c>
      <c r="K47" s="15"/>
      <c r="L47" s="6" t="s">
        <v>17</v>
      </c>
      <c r="M47" s="7">
        <v>5.43</v>
      </c>
      <c r="N47" s="8">
        <v>0.5</v>
      </c>
      <c r="O47" s="9" t="s">
        <v>23</v>
      </c>
      <c r="P47" s="8">
        <f t="shared" si="4"/>
        <v>80</v>
      </c>
      <c r="Q47" s="36">
        <f t="shared" si="0"/>
        <v>2.0792499999999996</v>
      </c>
      <c r="R47" s="10">
        <f t="shared" si="5"/>
        <v>5.7442499999999992</v>
      </c>
      <c r="S47" s="11">
        <f t="shared" si="1"/>
        <v>85.744249999999994</v>
      </c>
      <c r="T47" s="12">
        <f t="shared" si="2"/>
        <v>0.46666666666666667</v>
      </c>
      <c r="U47" s="13">
        <f t="shared" si="3"/>
        <v>7.1803124999999926E-2</v>
      </c>
      <c r="V47" s="14">
        <f>COUNTIF($L$2:L47,1)</f>
        <v>21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5.75" customHeight="1" x14ac:dyDescent="0.2">
      <c r="A48" s="3">
        <v>46</v>
      </c>
      <c r="B48" s="4">
        <v>43113</v>
      </c>
      <c r="C48" s="3" t="s">
        <v>175</v>
      </c>
      <c r="D48" s="3" t="s">
        <v>176</v>
      </c>
      <c r="E48" s="3">
        <v>1</v>
      </c>
      <c r="F48" s="3" t="s">
        <v>177</v>
      </c>
      <c r="G48" s="3" t="s">
        <v>27</v>
      </c>
      <c r="H48" s="3" t="s">
        <v>30</v>
      </c>
      <c r="I48" s="3" t="s">
        <v>14</v>
      </c>
      <c r="J48" s="5" t="s">
        <v>178</v>
      </c>
      <c r="K48" s="37" t="s">
        <v>199</v>
      </c>
      <c r="L48" s="6" t="s">
        <v>16</v>
      </c>
      <c r="M48" s="7">
        <v>1.8</v>
      </c>
      <c r="N48" s="8">
        <v>1.5</v>
      </c>
      <c r="O48" s="9" t="s">
        <v>15</v>
      </c>
      <c r="P48" s="8">
        <f t="shared" si="4"/>
        <v>81.5</v>
      </c>
      <c r="Q48" s="35">
        <f t="shared" si="0"/>
        <v>-1.5</v>
      </c>
      <c r="R48" s="10">
        <f t="shared" si="5"/>
        <v>4.2442499999999992</v>
      </c>
      <c r="S48" s="11">
        <f t="shared" si="1"/>
        <v>85.744249999999994</v>
      </c>
      <c r="T48" s="12">
        <f t="shared" si="2"/>
        <v>0.45652173913043476</v>
      </c>
      <c r="U48" s="13">
        <f t="shared" si="3"/>
        <v>5.2076687116564345E-2</v>
      </c>
      <c r="V48" s="14">
        <f>COUNTIF($L$2:L48,1)</f>
        <v>21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5" customHeight="1" x14ac:dyDescent="0.2">
      <c r="A49" s="3">
        <v>47</v>
      </c>
      <c r="B49" s="4">
        <v>43113</v>
      </c>
      <c r="C49" s="3" t="s">
        <v>179</v>
      </c>
      <c r="D49" s="3" t="s">
        <v>180</v>
      </c>
      <c r="E49" s="3">
        <v>1</v>
      </c>
      <c r="F49" s="3" t="s">
        <v>171</v>
      </c>
      <c r="G49" s="3" t="s">
        <v>27</v>
      </c>
      <c r="H49" s="3" t="s">
        <v>30</v>
      </c>
      <c r="I49" s="3" t="s">
        <v>29</v>
      </c>
      <c r="J49" s="5" t="s">
        <v>143</v>
      </c>
      <c r="K49" s="15"/>
      <c r="L49" s="6" t="s">
        <v>16</v>
      </c>
      <c r="M49" s="7">
        <v>1.97</v>
      </c>
      <c r="N49" s="8">
        <v>1</v>
      </c>
      <c r="O49" s="9" t="s">
        <v>15</v>
      </c>
      <c r="P49" s="8">
        <f t="shared" si="4"/>
        <v>82.5</v>
      </c>
      <c r="Q49" s="35">
        <f t="shared" si="0"/>
        <v>-1</v>
      </c>
      <c r="R49" s="10">
        <f t="shared" si="5"/>
        <v>3.2442499999999992</v>
      </c>
      <c r="S49" s="11">
        <f t="shared" si="1"/>
        <v>85.744249999999994</v>
      </c>
      <c r="T49" s="12">
        <f t="shared" si="2"/>
        <v>0.44680851063829785</v>
      </c>
      <c r="U49" s="13">
        <f t="shared" si="3"/>
        <v>3.9324242424242352E-2</v>
      </c>
      <c r="V49" s="14">
        <f>COUNTIF($L$2:L49,1)</f>
        <v>21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25.5" x14ac:dyDescent="0.2">
      <c r="A50" s="3">
        <v>48</v>
      </c>
      <c r="B50" s="4">
        <v>43113</v>
      </c>
      <c r="C50" s="3" t="s">
        <v>181</v>
      </c>
      <c r="D50" s="3" t="s">
        <v>176</v>
      </c>
      <c r="E50" s="3">
        <v>2</v>
      </c>
      <c r="F50" s="3" t="s">
        <v>182</v>
      </c>
      <c r="G50" s="3" t="s">
        <v>27</v>
      </c>
      <c r="H50" s="3" t="s">
        <v>30</v>
      </c>
      <c r="I50" s="3" t="s">
        <v>14</v>
      </c>
      <c r="J50" s="15" t="s">
        <v>183</v>
      </c>
      <c r="K50" s="15"/>
      <c r="L50" s="6" t="s">
        <v>17</v>
      </c>
      <c r="M50" s="7">
        <v>2.04</v>
      </c>
      <c r="N50" s="8">
        <v>1</v>
      </c>
      <c r="O50" s="9" t="s">
        <v>15</v>
      </c>
      <c r="P50" s="8">
        <f t="shared" si="4"/>
        <v>83.5</v>
      </c>
      <c r="Q50" s="36">
        <f t="shared" si="0"/>
        <v>1.04</v>
      </c>
      <c r="R50" s="10">
        <f t="shared" si="5"/>
        <v>4.2842499999999992</v>
      </c>
      <c r="S50" s="11">
        <f t="shared" si="1"/>
        <v>87.78425</v>
      </c>
      <c r="T50" s="12">
        <f t="shared" si="2"/>
        <v>0.45833333333333331</v>
      </c>
      <c r="U50" s="13">
        <f t="shared" si="3"/>
        <v>5.1308383233532935E-2</v>
      </c>
      <c r="V50" s="14">
        <f>COUNTIF($L$2:L50,1)</f>
        <v>22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25.5" x14ac:dyDescent="0.2">
      <c r="A51" s="3">
        <v>49</v>
      </c>
      <c r="B51" s="4">
        <v>43113</v>
      </c>
      <c r="C51" s="3" t="s">
        <v>184</v>
      </c>
      <c r="D51" s="3" t="s">
        <v>70</v>
      </c>
      <c r="E51" s="3">
        <v>2</v>
      </c>
      <c r="F51" s="3" t="s">
        <v>185</v>
      </c>
      <c r="G51" s="3" t="s">
        <v>25</v>
      </c>
      <c r="H51" s="3" t="s">
        <v>30</v>
      </c>
      <c r="I51" s="3" t="s">
        <v>14</v>
      </c>
      <c r="J51" s="15" t="s">
        <v>186</v>
      </c>
      <c r="K51" s="15"/>
      <c r="L51" s="6" t="s">
        <v>17</v>
      </c>
      <c r="M51" s="7">
        <v>2.149</v>
      </c>
      <c r="N51" s="8">
        <v>2</v>
      </c>
      <c r="O51" s="9" t="s">
        <v>15</v>
      </c>
      <c r="P51" s="8">
        <f t="shared" si="4"/>
        <v>85.5</v>
      </c>
      <c r="Q51" s="36">
        <f t="shared" si="0"/>
        <v>2.298</v>
      </c>
      <c r="R51" s="10">
        <f t="shared" si="5"/>
        <v>6.5822499999999993</v>
      </c>
      <c r="S51" s="11">
        <f t="shared" si="1"/>
        <v>92.082250000000002</v>
      </c>
      <c r="T51" s="12">
        <f t="shared" si="2"/>
        <v>0.46938775510204084</v>
      </c>
      <c r="U51" s="13">
        <f t="shared" si="3"/>
        <v>7.6985380116959087E-2</v>
      </c>
      <c r="V51" s="14">
        <f>COUNTIF($L$2:L51,1)</f>
        <v>23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5.75" customHeight="1" x14ac:dyDescent="0.2">
      <c r="A52" s="3">
        <v>50</v>
      </c>
      <c r="B52" s="4">
        <v>43114</v>
      </c>
      <c r="C52" s="3" t="s">
        <v>187</v>
      </c>
      <c r="D52" s="3" t="s">
        <v>70</v>
      </c>
      <c r="E52" s="3">
        <v>1</v>
      </c>
      <c r="F52" s="3" t="s">
        <v>104</v>
      </c>
      <c r="G52" s="3" t="s">
        <v>25</v>
      </c>
      <c r="H52" s="3" t="s">
        <v>30</v>
      </c>
      <c r="I52" s="3" t="s">
        <v>14</v>
      </c>
      <c r="J52" s="15" t="s">
        <v>188</v>
      </c>
      <c r="K52" s="15"/>
      <c r="L52" s="6" t="s">
        <v>17</v>
      </c>
      <c r="M52" s="7">
        <v>1.4019999999999999</v>
      </c>
      <c r="N52" s="8">
        <v>3</v>
      </c>
      <c r="O52" s="9" t="s">
        <v>15</v>
      </c>
      <c r="P52" s="8">
        <f t="shared" si="4"/>
        <v>88.5</v>
      </c>
      <c r="Q52" s="36">
        <f t="shared" si="0"/>
        <v>1.2059999999999995</v>
      </c>
      <c r="R52" s="10">
        <f t="shared" si="5"/>
        <v>7.7882499999999988</v>
      </c>
      <c r="S52" s="11">
        <f t="shared" si="1"/>
        <v>96.288250000000005</v>
      </c>
      <c r="T52" s="12">
        <f t="shared" si="2"/>
        <v>0.48</v>
      </c>
      <c r="U52" s="13">
        <f t="shared" si="3"/>
        <v>8.8002824858757114E-2</v>
      </c>
      <c r="V52" s="14">
        <f>COUNTIF($L$2:L52,1)</f>
        <v>24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8" customHeight="1" x14ac:dyDescent="0.2">
      <c r="A53" s="3">
        <v>51</v>
      </c>
      <c r="B53" s="4">
        <v>43114</v>
      </c>
      <c r="C53" s="3" t="s">
        <v>189</v>
      </c>
      <c r="D53" s="3" t="s">
        <v>26</v>
      </c>
      <c r="E53" s="3">
        <v>1</v>
      </c>
      <c r="F53" s="3" t="s">
        <v>190</v>
      </c>
      <c r="G53" s="3" t="s">
        <v>191</v>
      </c>
      <c r="H53" s="3" t="s">
        <v>28</v>
      </c>
      <c r="I53" s="3" t="s">
        <v>14</v>
      </c>
      <c r="J53" s="15" t="s">
        <v>192</v>
      </c>
      <c r="K53" s="15"/>
      <c r="L53" s="6" t="s">
        <v>17</v>
      </c>
      <c r="M53" s="7">
        <v>2.0499999999999998</v>
      </c>
      <c r="N53" s="8">
        <v>2.5</v>
      </c>
      <c r="O53" s="9" t="s">
        <v>23</v>
      </c>
      <c r="P53" s="8">
        <f t="shared" si="4"/>
        <v>91</v>
      </c>
      <c r="Q53" s="36">
        <f t="shared" si="0"/>
        <v>2.3687499999999995</v>
      </c>
      <c r="R53" s="10">
        <f t="shared" si="5"/>
        <v>10.156999999999998</v>
      </c>
      <c r="S53" s="11">
        <f t="shared" si="1"/>
        <v>101.157</v>
      </c>
      <c r="T53" s="12">
        <f t="shared" si="2"/>
        <v>0.49019607843137253</v>
      </c>
      <c r="U53" s="13">
        <f t="shared" si="3"/>
        <v>0.11161538461538457</v>
      </c>
      <c r="V53" s="14">
        <f>COUNTIF($L$2:L53,1)</f>
        <v>25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26.25" customHeight="1" x14ac:dyDescent="0.2">
      <c r="A54" s="3">
        <v>52</v>
      </c>
      <c r="B54" s="4">
        <v>43114</v>
      </c>
      <c r="C54" s="3" t="s">
        <v>193</v>
      </c>
      <c r="D54" s="3" t="s">
        <v>176</v>
      </c>
      <c r="E54" s="3">
        <v>2</v>
      </c>
      <c r="F54" s="3" t="s">
        <v>194</v>
      </c>
      <c r="G54" s="3" t="s">
        <v>27</v>
      </c>
      <c r="H54" s="3" t="s">
        <v>30</v>
      </c>
      <c r="I54" s="3" t="s">
        <v>14</v>
      </c>
      <c r="J54" s="15" t="s">
        <v>195</v>
      </c>
      <c r="K54" s="37" t="s">
        <v>199</v>
      </c>
      <c r="L54" s="6" t="s">
        <v>16</v>
      </c>
      <c r="M54" s="7">
        <v>1.8</v>
      </c>
      <c r="N54" s="8">
        <v>1</v>
      </c>
      <c r="O54" s="9" t="s">
        <v>15</v>
      </c>
      <c r="P54" s="8">
        <f t="shared" si="4"/>
        <v>92</v>
      </c>
      <c r="Q54" s="35">
        <f t="shared" si="0"/>
        <v>-1</v>
      </c>
      <c r="R54" s="10">
        <f t="shared" si="5"/>
        <v>9.1569999999999983</v>
      </c>
      <c r="S54" s="11">
        <f t="shared" si="1"/>
        <v>101.157</v>
      </c>
      <c r="T54" s="12">
        <f t="shared" si="2"/>
        <v>0.48076923076923078</v>
      </c>
      <c r="U54" s="13">
        <f t="shared" si="3"/>
        <v>9.9532608695652142E-2</v>
      </c>
      <c r="V54" s="14">
        <f>COUNTIF($L$2:L54,1)</f>
        <v>25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25.5" x14ac:dyDescent="0.2">
      <c r="A55" s="3">
        <v>53</v>
      </c>
      <c r="B55" s="4">
        <v>43114</v>
      </c>
      <c r="C55" s="3" t="s">
        <v>196</v>
      </c>
      <c r="D55" s="3" t="s">
        <v>70</v>
      </c>
      <c r="E55" s="3">
        <v>2</v>
      </c>
      <c r="F55" s="3" t="s">
        <v>197</v>
      </c>
      <c r="G55" s="3" t="s">
        <v>25</v>
      </c>
      <c r="H55" s="3" t="s">
        <v>30</v>
      </c>
      <c r="I55" s="3" t="s">
        <v>14</v>
      </c>
      <c r="J55" s="15" t="s">
        <v>198</v>
      </c>
      <c r="K55" s="15"/>
      <c r="L55" s="6" t="s">
        <v>17</v>
      </c>
      <c r="M55" s="7">
        <v>2.0099999999999998</v>
      </c>
      <c r="N55" s="8">
        <v>2</v>
      </c>
      <c r="O55" s="9" t="s">
        <v>15</v>
      </c>
      <c r="P55" s="8">
        <f t="shared" si="4"/>
        <v>94</v>
      </c>
      <c r="Q55" s="36">
        <f t="shared" si="0"/>
        <v>2.0199999999999996</v>
      </c>
      <c r="R55" s="31">
        <f t="shared" si="5"/>
        <v>11.176999999999998</v>
      </c>
      <c r="S55" s="32">
        <f t="shared" si="1"/>
        <v>105.17699999999999</v>
      </c>
      <c r="T55" s="33">
        <f t="shared" si="2"/>
        <v>0.49056603773584906</v>
      </c>
      <c r="U55" s="13">
        <f t="shared" si="3"/>
        <v>0.11890425531914886</v>
      </c>
      <c r="V55" s="14">
        <f>COUNTIF($L$2:L55,1)</f>
        <v>26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25.5" x14ac:dyDescent="0.2">
      <c r="A56" s="3">
        <v>54</v>
      </c>
      <c r="B56" s="4">
        <v>43115</v>
      </c>
      <c r="C56" s="3" t="s">
        <v>201</v>
      </c>
      <c r="D56" s="3" t="s">
        <v>119</v>
      </c>
      <c r="E56" s="3">
        <v>2</v>
      </c>
      <c r="F56" s="3" t="s">
        <v>202</v>
      </c>
      <c r="G56" s="3" t="s">
        <v>27</v>
      </c>
      <c r="H56" s="3" t="s">
        <v>30</v>
      </c>
      <c r="I56" s="3" t="s">
        <v>14</v>
      </c>
      <c r="J56" s="15" t="s">
        <v>203</v>
      </c>
      <c r="K56" s="15"/>
      <c r="L56" s="6" t="s">
        <v>16</v>
      </c>
      <c r="M56" s="7">
        <v>2.04</v>
      </c>
      <c r="N56" s="8">
        <v>1</v>
      </c>
      <c r="O56" s="9" t="s">
        <v>15</v>
      </c>
      <c r="P56" s="8">
        <f>P55+N56</f>
        <v>95</v>
      </c>
      <c r="Q56" s="35">
        <f>IF(AND(L56="1",O56="ja"),(N56*M56*0.95)-N56,IF(AND(L56="1",O56="nein"),N56*M56-N56,-N56))</f>
        <v>-1</v>
      </c>
      <c r="R56" s="38">
        <f>R55+Q56</f>
        <v>10.176999999999998</v>
      </c>
      <c r="S56" s="39">
        <f>P56+R56</f>
        <v>105.17699999999999</v>
      </c>
      <c r="T56" s="40">
        <f>V56/W56</f>
        <v>0.48148148148148145</v>
      </c>
      <c r="U56" s="13">
        <f>((S56-P56)/P56)*100%</f>
        <v>0.10712631578947361</v>
      </c>
      <c r="V56" s="14">
        <f>COUNTIF($L$2:L56,1)</f>
        <v>26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8" customHeight="1" x14ac:dyDescent="0.2">
      <c r="A57" s="3">
        <v>55</v>
      </c>
      <c r="B57" s="4">
        <v>43115</v>
      </c>
      <c r="C57" s="3" t="s">
        <v>204</v>
      </c>
      <c r="D57" s="3" t="s">
        <v>39</v>
      </c>
      <c r="E57" s="3">
        <v>1</v>
      </c>
      <c r="F57" s="3" t="s">
        <v>205</v>
      </c>
      <c r="G57" s="3" t="s">
        <v>25</v>
      </c>
      <c r="H57" s="3" t="s">
        <v>30</v>
      </c>
      <c r="I57" s="3" t="s">
        <v>14</v>
      </c>
      <c r="J57" s="15" t="s">
        <v>158</v>
      </c>
      <c r="K57" s="15"/>
      <c r="L57" s="6" t="s">
        <v>17</v>
      </c>
      <c r="M57" s="7">
        <v>1.8</v>
      </c>
      <c r="N57" s="8">
        <v>1</v>
      </c>
      <c r="O57" s="9" t="s">
        <v>15</v>
      </c>
      <c r="P57" s="8">
        <f>P56+N57</f>
        <v>96</v>
      </c>
      <c r="Q57" s="36">
        <f>IF(AND(L57="1",O57="ja"),(N57*M57*0.95)-N57,IF(AND(L57="1",O57="nein"),N57*M57-N57,-N57))</f>
        <v>0.8</v>
      </c>
      <c r="R57" s="10">
        <f>R56+Q57</f>
        <v>10.976999999999999</v>
      </c>
      <c r="S57" s="11">
        <f>P57+R57</f>
        <v>106.977</v>
      </c>
      <c r="T57" s="12">
        <f>V57/W57</f>
        <v>0.49090909090909091</v>
      </c>
      <c r="U57" s="13">
        <f>((S57-P57)/P57)*100%</f>
        <v>0.11434375000000004</v>
      </c>
      <c r="V57" s="14">
        <f>COUNTIF($L$2:L57,1)</f>
        <v>27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5.75" customHeight="1" x14ac:dyDescent="0.2">
      <c r="A58" s="3">
        <v>56</v>
      </c>
      <c r="B58" s="4">
        <v>43116</v>
      </c>
      <c r="C58" s="3" t="s">
        <v>206</v>
      </c>
      <c r="D58" s="3" t="s">
        <v>70</v>
      </c>
      <c r="E58" s="3">
        <v>1</v>
      </c>
      <c r="F58" s="3" t="s">
        <v>207</v>
      </c>
      <c r="G58" s="3" t="s">
        <v>27</v>
      </c>
      <c r="H58" s="3" t="s">
        <v>30</v>
      </c>
      <c r="I58" s="3" t="s">
        <v>14</v>
      </c>
      <c r="J58" s="5" t="s">
        <v>208</v>
      </c>
      <c r="K58" s="15"/>
      <c r="L58" s="6" t="s">
        <v>16</v>
      </c>
      <c r="M58" s="7">
        <v>2.25</v>
      </c>
      <c r="N58" s="8">
        <v>3.5</v>
      </c>
      <c r="O58" s="9" t="s">
        <v>15</v>
      </c>
      <c r="P58" s="8">
        <f>P57+N58</f>
        <v>99.5</v>
      </c>
      <c r="Q58" s="35">
        <f>IF(AND(L58="1",O58="ja"),(N58*M58*0.95)-N58,IF(AND(L58="1",O58="nein"),N58*M58-N58,-N58))</f>
        <v>-3.5</v>
      </c>
      <c r="R58" s="10">
        <f>R57+Q58</f>
        <v>7.4769999999999985</v>
      </c>
      <c r="S58" s="11">
        <f>P58+R58</f>
        <v>106.977</v>
      </c>
      <c r="T58" s="12">
        <f>V58/W58</f>
        <v>0.48214285714285715</v>
      </c>
      <c r="U58" s="13">
        <f>((S58-P58)/P58)*100%</f>
        <v>7.5145728643216114E-2</v>
      </c>
      <c r="V58" s="14">
        <f>COUNTIF($L$2:L58,1)</f>
        <v>27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5" customHeight="1" x14ac:dyDescent="0.2">
      <c r="A59" s="3">
        <v>57</v>
      </c>
      <c r="B59" s="4">
        <v>43116</v>
      </c>
      <c r="C59" s="3" t="s">
        <v>209</v>
      </c>
      <c r="D59" s="3" t="s">
        <v>26</v>
      </c>
      <c r="E59" s="3">
        <v>1</v>
      </c>
      <c r="F59" s="3" t="s">
        <v>210</v>
      </c>
      <c r="G59" s="3" t="s">
        <v>191</v>
      </c>
      <c r="H59" s="3" t="s">
        <v>28</v>
      </c>
      <c r="I59" s="3" t="s">
        <v>14</v>
      </c>
      <c r="J59" s="5" t="s">
        <v>211</v>
      </c>
      <c r="K59" s="37" t="s">
        <v>136</v>
      </c>
      <c r="L59" s="6" t="s">
        <v>16</v>
      </c>
      <c r="M59" s="7">
        <v>2</v>
      </c>
      <c r="N59" s="8">
        <v>1</v>
      </c>
      <c r="O59" s="9" t="s">
        <v>23</v>
      </c>
      <c r="P59" s="8">
        <f>P58+N59</f>
        <v>100.5</v>
      </c>
      <c r="Q59" s="35">
        <f>IF(AND(L59="1",O59="ja"),(N59*M59*0.95)-N59,IF(AND(L59="1",O59="nein"),N59*M59-N59,-N59))</f>
        <v>-1</v>
      </c>
      <c r="R59" s="10">
        <f>R58+Q59</f>
        <v>6.4769999999999985</v>
      </c>
      <c r="S59" s="11">
        <f>P59+R59</f>
        <v>106.977</v>
      </c>
      <c r="T59" s="12">
        <f>V59/W59</f>
        <v>0.47368421052631576</v>
      </c>
      <c r="U59" s="13">
        <f>((S59-P59)/P59)*100%</f>
        <v>6.4447761194029896E-2</v>
      </c>
      <c r="V59" s="14">
        <f>COUNTIF($L$2:L59,1)</f>
        <v>27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7.25" customHeight="1" x14ac:dyDescent="0.2">
      <c r="A60" s="3">
        <v>58</v>
      </c>
      <c r="B60" s="4">
        <v>43116</v>
      </c>
      <c r="C60" s="3" t="s">
        <v>212</v>
      </c>
      <c r="D60" s="3" t="s">
        <v>70</v>
      </c>
      <c r="E60" s="3">
        <v>1</v>
      </c>
      <c r="F60" s="3" t="s">
        <v>168</v>
      </c>
      <c r="G60" s="3" t="s">
        <v>25</v>
      </c>
      <c r="H60" s="3" t="s">
        <v>30</v>
      </c>
      <c r="I60" s="3" t="s">
        <v>14</v>
      </c>
      <c r="J60" s="15" t="s">
        <v>213</v>
      </c>
      <c r="K60" s="15"/>
      <c r="L60" s="6" t="s">
        <v>17</v>
      </c>
      <c r="M60" s="7">
        <v>1.875</v>
      </c>
      <c r="N60" s="8">
        <v>2</v>
      </c>
      <c r="O60" s="9" t="s">
        <v>15</v>
      </c>
      <c r="P60" s="8">
        <f t="shared" ref="P60:P123" si="6">P59+N60</f>
        <v>102.5</v>
      </c>
      <c r="Q60" s="36">
        <f t="shared" ref="Q60:Q123" si="7">IF(AND(L60="1",O60="ja"),(N60*M60*0.95)-N60,IF(AND(L60="1",O60="nein"),N60*M60-N60,-N60))</f>
        <v>1.75</v>
      </c>
      <c r="R60" s="10">
        <f t="shared" ref="R60:R123" si="8">R59+Q60</f>
        <v>8.2269999999999985</v>
      </c>
      <c r="S60" s="11">
        <f t="shared" ref="S60:S123" si="9">P60+R60</f>
        <v>110.727</v>
      </c>
      <c r="T60" s="12">
        <f t="shared" ref="T60:T123" si="10">V60/W60</f>
        <v>0.48275862068965519</v>
      </c>
      <c r="U60" s="13">
        <f t="shared" ref="U60:U123" si="11">((S60-P60)/P60)*100%</f>
        <v>8.0263414634146379E-2</v>
      </c>
      <c r="V60" s="14">
        <f>COUNTIF($L$2:L60,1)</f>
        <v>28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5.75" customHeight="1" x14ac:dyDescent="0.2">
      <c r="A61" s="3">
        <v>59</v>
      </c>
      <c r="B61" s="4">
        <v>43116</v>
      </c>
      <c r="C61" s="3" t="s">
        <v>214</v>
      </c>
      <c r="D61" s="3" t="s">
        <v>70</v>
      </c>
      <c r="E61" s="3">
        <v>1</v>
      </c>
      <c r="F61" s="3" t="s">
        <v>215</v>
      </c>
      <c r="G61" s="3" t="s">
        <v>25</v>
      </c>
      <c r="H61" s="3" t="s">
        <v>30</v>
      </c>
      <c r="I61" s="3" t="s">
        <v>14</v>
      </c>
      <c r="J61" s="5" t="s">
        <v>143</v>
      </c>
      <c r="K61" s="37" t="s">
        <v>216</v>
      </c>
      <c r="L61" s="6" t="s">
        <v>16</v>
      </c>
      <c r="M61" s="7">
        <v>1.9</v>
      </c>
      <c r="N61" s="8">
        <v>1.5</v>
      </c>
      <c r="O61" s="9" t="s">
        <v>15</v>
      </c>
      <c r="P61" s="8">
        <f t="shared" si="6"/>
        <v>104</v>
      </c>
      <c r="Q61" s="35">
        <f t="shared" si="7"/>
        <v>-1.5</v>
      </c>
      <c r="R61" s="10">
        <f t="shared" si="8"/>
        <v>6.7269999999999985</v>
      </c>
      <c r="S61" s="11">
        <f t="shared" si="9"/>
        <v>110.727</v>
      </c>
      <c r="T61" s="12">
        <f t="shared" si="10"/>
        <v>0.47457627118644069</v>
      </c>
      <c r="U61" s="13">
        <f t="shared" si="11"/>
        <v>6.4682692307692344E-2</v>
      </c>
      <c r="V61" s="14">
        <f>COUNTIF($L$2:L61,1)</f>
        <v>28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25.5" x14ac:dyDescent="0.2">
      <c r="A62" s="3">
        <v>60</v>
      </c>
      <c r="B62" s="4">
        <v>43116</v>
      </c>
      <c r="C62" s="3" t="s">
        <v>217</v>
      </c>
      <c r="D62" s="3" t="s">
        <v>218</v>
      </c>
      <c r="E62" s="3">
        <v>2</v>
      </c>
      <c r="F62" s="3" t="s">
        <v>219</v>
      </c>
      <c r="G62" s="3" t="s">
        <v>25</v>
      </c>
      <c r="H62" s="3" t="s">
        <v>30</v>
      </c>
      <c r="I62" s="3" t="s">
        <v>14</v>
      </c>
      <c r="J62" s="15" t="s">
        <v>220</v>
      </c>
      <c r="K62" s="15"/>
      <c r="L62" s="6" t="s">
        <v>17</v>
      </c>
      <c r="M62" s="7">
        <v>1.57</v>
      </c>
      <c r="N62" s="8">
        <v>1</v>
      </c>
      <c r="O62" s="9" t="s">
        <v>15</v>
      </c>
      <c r="P62" s="8">
        <f t="shared" si="6"/>
        <v>105</v>
      </c>
      <c r="Q62" s="36">
        <f t="shared" si="7"/>
        <v>0.57000000000000006</v>
      </c>
      <c r="R62" s="10">
        <f t="shared" si="8"/>
        <v>7.2969999999999988</v>
      </c>
      <c r="S62" s="11">
        <f t="shared" si="9"/>
        <v>112.297</v>
      </c>
      <c r="T62" s="12">
        <f t="shared" si="10"/>
        <v>0.48333333333333334</v>
      </c>
      <c r="U62" s="13">
        <f t="shared" si="11"/>
        <v>6.9495238095238068E-2</v>
      </c>
      <c r="V62" s="14">
        <f>COUNTIF($L$2:L62,1)</f>
        <v>29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39" customHeight="1" x14ac:dyDescent="0.2">
      <c r="A63" s="3">
        <v>61</v>
      </c>
      <c r="B63" s="4">
        <v>43117</v>
      </c>
      <c r="C63" s="3" t="s">
        <v>221</v>
      </c>
      <c r="D63" s="3" t="s">
        <v>70</v>
      </c>
      <c r="E63" s="3">
        <v>3</v>
      </c>
      <c r="F63" s="3" t="s">
        <v>222</v>
      </c>
      <c r="G63" s="3" t="s">
        <v>25</v>
      </c>
      <c r="H63" s="3" t="s">
        <v>30</v>
      </c>
      <c r="I63" s="3" t="s">
        <v>14</v>
      </c>
      <c r="J63" s="15" t="s">
        <v>223</v>
      </c>
      <c r="K63" s="15"/>
      <c r="L63" s="6" t="s">
        <v>17</v>
      </c>
      <c r="M63" s="7">
        <v>2.1579999999999999</v>
      </c>
      <c r="N63" s="8">
        <v>4</v>
      </c>
      <c r="O63" s="9" t="s">
        <v>15</v>
      </c>
      <c r="P63" s="8">
        <f t="shared" si="6"/>
        <v>109</v>
      </c>
      <c r="Q63" s="36">
        <f t="shared" si="7"/>
        <v>4.6319999999999997</v>
      </c>
      <c r="R63" s="10">
        <f t="shared" si="8"/>
        <v>11.928999999999998</v>
      </c>
      <c r="S63" s="11">
        <f t="shared" si="9"/>
        <v>120.929</v>
      </c>
      <c r="T63" s="12">
        <f t="shared" si="10"/>
        <v>0.49180327868852458</v>
      </c>
      <c r="U63" s="13">
        <f t="shared" si="11"/>
        <v>0.10944036697247708</v>
      </c>
      <c r="V63" s="14">
        <f>COUNTIF($L$2:L63,1)</f>
        <v>30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6.5" customHeight="1" x14ac:dyDescent="0.2">
      <c r="A64" s="3">
        <v>62</v>
      </c>
      <c r="B64" s="4">
        <v>43117</v>
      </c>
      <c r="C64" s="3" t="s">
        <v>224</v>
      </c>
      <c r="D64" s="3" t="s">
        <v>70</v>
      </c>
      <c r="E64" s="3">
        <v>1</v>
      </c>
      <c r="F64" s="3" t="s">
        <v>225</v>
      </c>
      <c r="G64" s="3" t="s">
        <v>25</v>
      </c>
      <c r="H64" s="3" t="s">
        <v>28</v>
      </c>
      <c r="I64" s="3" t="s">
        <v>14</v>
      </c>
      <c r="J64" s="15" t="s">
        <v>226</v>
      </c>
      <c r="K64" s="15"/>
      <c r="L64" s="6" t="s">
        <v>17</v>
      </c>
      <c r="M64" s="7">
        <v>1.85</v>
      </c>
      <c r="N64" s="8">
        <v>5</v>
      </c>
      <c r="O64" s="9" t="s">
        <v>23</v>
      </c>
      <c r="P64" s="8">
        <f t="shared" si="6"/>
        <v>114</v>
      </c>
      <c r="Q64" s="36">
        <f t="shared" si="7"/>
        <v>3.7874999999999996</v>
      </c>
      <c r="R64" s="10">
        <f t="shared" si="8"/>
        <v>15.716499999999998</v>
      </c>
      <c r="S64" s="11">
        <f t="shared" si="9"/>
        <v>129.7165</v>
      </c>
      <c r="T64" s="12">
        <f t="shared" si="10"/>
        <v>0.5</v>
      </c>
      <c r="U64" s="13">
        <f t="shared" si="11"/>
        <v>0.13786403508771927</v>
      </c>
      <c r="V64" s="14">
        <f>COUNTIF($L$2:L64,1)</f>
        <v>31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8.75" customHeight="1" x14ac:dyDescent="0.2">
      <c r="A65" s="3">
        <v>63</v>
      </c>
      <c r="B65" s="4">
        <v>43117</v>
      </c>
      <c r="C65" s="3" t="s">
        <v>227</v>
      </c>
      <c r="D65" s="3" t="s">
        <v>70</v>
      </c>
      <c r="E65" s="3">
        <v>1</v>
      </c>
      <c r="F65" s="3" t="s">
        <v>228</v>
      </c>
      <c r="G65" s="3" t="s">
        <v>25</v>
      </c>
      <c r="H65" s="3" t="s">
        <v>229</v>
      </c>
      <c r="I65" s="3" t="s">
        <v>14</v>
      </c>
      <c r="J65" s="5" t="s">
        <v>230</v>
      </c>
      <c r="K65" s="15"/>
      <c r="L65" s="6" t="s">
        <v>16</v>
      </c>
      <c r="M65" s="7">
        <v>2.02</v>
      </c>
      <c r="N65" s="8">
        <v>2</v>
      </c>
      <c r="O65" s="9" t="s">
        <v>23</v>
      </c>
      <c r="P65" s="8">
        <f t="shared" si="6"/>
        <v>116</v>
      </c>
      <c r="Q65" s="35">
        <f t="shared" si="7"/>
        <v>-2</v>
      </c>
      <c r="R65" s="10">
        <f t="shared" si="8"/>
        <v>13.716499999999998</v>
      </c>
      <c r="S65" s="11">
        <f t="shared" si="9"/>
        <v>129.7165</v>
      </c>
      <c r="T65" s="12">
        <f t="shared" si="10"/>
        <v>0.49206349206349204</v>
      </c>
      <c r="U65" s="13">
        <f t="shared" si="11"/>
        <v>0.11824568965517238</v>
      </c>
      <c r="V65" s="14">
        <f>COUNTIF($L$2:L65,1)</f>
        <v>31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8" customHeight="1" x14ac:dyDescent="0.2">
      <c r="A66" s="3">
        <v>64</v>
      </c>
      <c r="B66" s="4">
        <v>43117</v>
      </c>
      <c r="C66" s="3" t="s">
        <v>231</v>
      </c>
      <c r="D66" s="3" t="s">
        <v>70</v>
      </c>
      <c r="E66" s="3">
        <v>1</v>
      </c>
      <c r="F66" s="3" t="s">
        <v>168</v>
      </c>
      <c r="G66" s="3" t="s">
        <v>25</v>
      </c>
      <c r="H66" s="3" t="s">
        <v>30</v>
      </c>
      <c r="I66" s="3" t="s">
        <v>14</v>
      </c>
      <c r="J66" s="5" t="s">
        <v>232</v>
      </c>
      <c r="K66" s="15"/>
      <c r="L66" s="6" t="s">
        <v>16</v>
      </c>
      <c r="M66" s="7">
        <v>1.95</v>
      </c>
      <c r="N66" s="8">
        <v>2</v>
      </c>
      <c r="O66" s="9" t="s">
        <v>15</v>
      </c>
      <c r="P66" s="8">
        <f t="shared" si="6"/>
        <v>118</v>
      </c>
      <c r="Q66" s="35">
        <f t="shared" si="7"/>
        <v>-2</v>
      </c>
      <c r="R66" s="10">
        <f t="shared" si="8"/>
        <v>11.716499999999998</v>
      </c>
      <c r="S66" s="11">
        <f t="shared" si="9"/>
        <v>129.7165</v>
      </c>
      <c r="T66" s="12">
        <f t="shared" si="10"/>
        <v>0.484375</v>
      </c>
      <c r="U66" s="13">
        <f t="shared" si="11"/>
        <v>9.9292372881355895E-2</v>
      </c>
      <c r="V66" s="14">
        <f>COUNTIF($L$2:L66,1)</f>
        <v>31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7.25" customHeight="1" x14ac:dyDescent="0.2">
      <c r="A67" s="3">
        <v>65</v>
      </c>
      <c r="B67" s="4">
        <v>43117</v>
      </c>
      <c r="C67" s="3" t="s">
        <v>233</v>
      </c>
      <c r="D67" s="3" t="s">
        <v>70</v>
      </c>
      <c r="E67" s="3">
        <v>1</v>
      </c>
      <c r="F67" s="3" t="s">
        <v>234</v>
      </c>
      <c r="G67" s="3" t="s">
        <v>25</v>
      </c>
      <c r="H67" s="3" t="s">
        <v>30</v>
      </c>
      <c r="I67" s="3" t="s">
        <v>14</v>
      </c>
      <c r="J67" s="15" t="s">
        <v>235</v>
      </c>
      <c r="K67" s="15"/>
      <c r="L67" s="6" t="s">
        <v>17</v>
      </c>
      <c r="M67" s="7">
        <v>1.7749999999999999</v>
      </c>
      <c r="N67" s="8">
        <v>3</v>
      </c>
      <c r="O67" s="9" t="s">
        <v>15</v>
      </c>
      <c r="P67" s="8">
        <f t="shared" si="6"/>
        <v>121</v>
      </c>
      <c r="Q67" s="36">
        <f t="shared" si="7"/>
        <v>2.3249999999999993</v>
      </c>
      <c r="R67" s="10">
        <f t="shared" si="8"/>
        <v>14.041499999999997</v>
      </c>
      <c r="S67" s="11">
        <f t="shared" si="9"/>
        <v>135.04149999999998</v>
      </c>
      <c r="T67" s="12">
        <f t="shared" si="10"/>
        <v>0.49230769230769234</v>
      </c>
      <c r="U67" s="13">
        <f t="shared" si="11"/>
        <v>0.11604545454545442</v>
      </c>
      <c r="V67" s="14">
        <f>COUNTIF($L$2:L67,1)</f>
        <v>32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7.25" customHeight="1" x14ac:dyDescent="0.2">
      <c r="A68" s="3">
        <v>66</v>
      </c>
      <c r="B68" s="4">
        <v>43117</v>
      </c>
      <c r="C68" s="3" t="s">
        <v>236</v>
      </c>
      <c r="D68" s="3" t="s">
        <v>70</v>
      </c>
      <c r="E68" s="3">
        <v>1</v>
      </c>
      <c r="F68" s="3" t="s">
        <v>234</v>
      </c>
      <c r="G68" s="3" t="s">
        <v>25</v>
      </c>
      <c r="H68" s="3" t="s">
        <v>30</v>
      </c>
      <c r="I68" s="3" t="s">
        <v>14</v>
      </c>
      <c r="J68" s="5" t="s">
        <v>237</v>
      </c>
      <c r="K68" s="15"/>
      <c r="L68" s="6" t="s">
        <v>16</v>
      </c>
      <c r="M68" s="7">
        <v>1.98</v>
      </c>
      <c r="N68" s="8">
        <v>2</v>
      </c>
      <c r="O68" s="9" t="s">
        <v>23</v>
      </c>
      <c r="P68" s="8">
        <f t="shared" si="6"/>
        <v>123</v>
      </c>
      <c r="Q68" s="35">
        <f t="shared" si="7"/>
        <v>-2</v>
      </c>
      <c r="R68" s="10">
        <f t="shared" si="8"/>
        <v>12.041499999999997</v>
      </c>
      <c r="S68" s="11">
        <f t="shared" si="9"/>
        <v>135.04149999999998</v>
      </c>
      <c r="T68" s="12">
        <f t="shared" si="10"/>
        <v>0.48484848484848486</v>
      </c>
      <c r="U68" s="13">
        <f t="shared" si="11"/>
        <v>9.7898373983739712E-2</v>
      </c>
      <c r="V68" s="14">
        <f>COUNTIF($L$2:L68,1)</f>
        <v>32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7.25" customHeight="1" x14ac:dyDescent="0.2">
      <c r="A69" s="3">
        <v>67</v>
      </c>
      <c r="B69" s="4">
        <v>43117</v>
      </c>
      <c r="C69" s="3" t="s">
        <v>238</v>
      </c>
      <c r="D69" s="3" t="s">
        <v>26</v>
      </c>
      <c r="E69" s="3">
        <v>1</v>
      </c>
      <c r="F69" s="3" t="s">
        <v>171</v>
      </c>
      <c r="G69" s="3" t="s">
        <v>191</v>
      </c>
      <c r="H69" s="3" t="s">
        <v>28</v>
      </c>
      <c r="I69" s="3" t="s">
        <v>14</v>
      </c>
      <c r="J69" s="5" t="s">
        <v>237</v>
      </c>
      <c r="K69" s="37" t="s">
        <v>239</v>
      </c>
      <c r="L69" s="6" t="s">
        <v>16</v>
      </c>
      <c r="M69" s="7">
        <v>2.0299999999999998</v>
      </c>
      <c r="N69" s="8">
        <v>1</v>
      </c>
      <c r="O69" s="9" t="s">
        <v>23</v>
      </c>
      <c r="P69" s="8">
        <f t="shared" si="6"/>
        <v>124</v>
      </c>
      <c r="Q69" s="35">
        <f t="shared" si="7"/>
        <v>-1</v>
      </c>
      <c r="R69" s="10">
        <f t="shared" si="8"/>
        <v>11.041499999999997</v>
      </c>
      <c r="S69" s="11">
        <f t="shared" si="9"/>
        <v>135.04149999999998</v>
      </c>
      <c r="T69" s="12">
        <f t="shared" si="10"/>
        <v>0.47761194029850745</v>
      </c>
      <c r="U69" s="13">
        <f t="shared" si="11"/>
        <v>8.9044354838709552E-2</v>
      </c>
      <c r="V69" s="14">
        <f>COUNTIF($L$2:L69,1)</f>
        <v>32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25.5" x14ac:dyDescent="0.2">
      <c r="A70" s="3">
        <v>68</v>
      </c>
      <c r="B70" s="4">
        <v>43118</v>
      </c>
      <c r="C70" s="3" t="s">
        <v>240</v>
      </c>
      <c r="D70" s="3" t="s">
        <v>70</v>
      </c>
      <c r="E70" s="3">
        <v>2</v>
      </c>
      <c r="F70" s="3" t="s">
        <v>241</v>
      </c>
      <c r="G70" s="3" t="s">
        <v>25</v>
      </c>
      <c r="H70" s="3" t="s">
        <v>30</v>
      </c>
      <c r="I70" s="3" t="s">
        <v>14</v>
      </c>
      <c r="J70" s="15" t="s">
        <v>242</v>
      </c>
      <c r="K70" s="15"/>
      <c r="L70" s="6" t="s">
        <v>17</v>
      </c>
      <c r="M70" s="7">
        <v>1.85</v>
      </c>
      <c r="N70" s="8">
        <v>2.5</v>
      </c>
      <c r="O70" s="9" t="s">
        <v>15</v>
      </c>
      <c r="P70" s="8">
        <f t="shared" si="6"/>
        <v>126.5</v>
      </c>
      <c r="Q70" s="36">
        <f t="shared" si="7"/>
        <v>2.125</v>
      </c>
      <c r="R70" s="10">
        <f t="shared" si="8"/>
        <v>13.166499999999997</v>
      </c>
      <c r="S70" s="11">
        <f t="shared" si="9"/>
        <v>139.66649999999998</v>
      </c>
      <c r="T70" s="12">
        <f t="shared" si="10"/>
        <v>0.48529411764705882</v>
      </c>
      <c r="U70" s="13">
        <f t="shared" si="11"/>
        <v>0.10408300395256904</v>
      </c>
      <c r="V70" s="14">
        <f>COUNTIF($L$2:L70,1)</f>
        <v>33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5.75" customHeight="1" x14ac:dyDescent="0.2">
      <c r="A71" s="3">
        <v>69</v>
      </c>
      <c r="B71" s="4">
        <v>43118</v>
      </c>
      <c r="C71" s="3" t="s">
        <v>243</v>
      </c>
      <c r="D71" s="3" t="s">
        <v>70</v>
      </c>
      <c r="E71" s="3">
        <v>2</v>
      </c>
      <c r="F71" s="3" t="s">
        <v>228</v>
      </c>
      <c r="G71" s="3" t="s">
        <v>25</v>
      </c>
      <c r="H71" s="3" t="s">
        <v>28</v>
      </c>
      <c r="I71" s="3" t="s">
        <v>14</v>
      </c>
      <c r="J71" s="15" t="s">
        <v>105</v>
      </c>
      <c r="K71" s="15"/>
      <c r="L71" s="6" t="s">
        <v>17</v>
      </c>
      <c r="M71" s="7">
        <v>1.9</v>
      </c>
      <c r="N71" s="8">
        <v>3</v>
      </c>
      <c r="O71" s="9" t="s">
        <v>23</v>
      </c>
      <c r="P71" s="8">
        <f t="shared" si="6"/>
        <v>129.5</v>
      </c>
      <c r="Q71" s="36">
        <f t="shared" si="7"/>
        <v>2.4149999999999991</v>
      </c>
      <c r="R71" s="10">
        <f t="shared" si="8"/>
        <v>15.581499999999997</v>
      </c>
      <c r="S71" s="11">
        <f t="shared" si="9"/>
        <v>145.08150000000001</v>
      </c>
      <c r="T71" s="12">
        <f t="shared" si="10"/>
        <v>0.49275362318840582</v>
      </c>
      <c r="U71" s="13">
        <f t="shared" si="11"/>
        <v>0.12032046332046337</v>
      </c>
      <c r="V71" s="14">
        <f>COUNTIF($L$2:L71,1)</f>
        <v>34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8" customHeight="1" x14ac:dyDescent="0.2">
      <c r="A72" s="3">
        <v>70</v>
      </c>
      <c r="B72" s="4">
        <v>43118</v>
      </c>
      <c r="C72" s="3" t="s">
        <v>244</v>
      </c>
      <c r="D72" s="3" t="s">
        <v>70</v>
      </c>
      <c r="E72" s="3">
        <v>1</v>
      </c>
      <c r="F72" s="3">
        <v>1</v>
      </c>
      <c r="G72" s="3" t="s">
        <v>25</v>
      </c>
      <c r="H72" s="3" t="s">
        <v>30</v>
      </c>
      <c r="I72" s="3" t="s">
        <v>14</v>
      </c>
      <c r="J72" s="5" t="s">
        <v>245</v>
      </c>
      <c r="K72" s="15"/>
      <c r="L72" s="6" t="s">
        <v>16</v>
      </c>
      <c r="M72" s="7">
        <v>2.63</v>
      </c>
      <c r="N72" s="8">
        <v>1.5</v>
      </c>
      <c r="O72" s="9" t="s">
        <v>23</v>
      </c>
      <c r="P72" s="8">
        <f t="shared" si="6"/>
        <v>131</v>
      </c>
      <c r="Q72" s="35">
        <f t="shared" si="7"/>
        <v>-1.5</v>
      </c>
      <c r="R72" s="10">
        <f t="shared" si="8"/>
        <v>14.081499999999997</v>
      </c>
      <c r="S72" s="11">
        <f t="shared" si="9"/>
        <v>145.08150000000001</v>
      </c>
      <c r="T72" s="12">
        <f t="shared" si="10"/>
        <v>0.48571428571428571</v>
      </c>
      <c r="U72" s="13">
        <f t="shared" si="11"/>
        <v>0.10749236641221378</v>
      </c>
      <c r="V72" s="14">
        <f>COUNTIF($L$2:L72,1)</f>
        <v>34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6.5" customHeight="1" x14ac:dyDescent="0.2">
      <c r="A73" s="3">
        <v>71</v>
      </c>
      <c r="B73" s="4">
        <v>43118</v>
      </c>
      <c r="C73" s="3" t="s">
        <v>244</v>
      </c>
      <c r="D73" s="3" t="s">
        <v>70</v>
      </c>
      <c r="E73" s="3">
        <v>1</v>
      </c>
      <c r="F73" s="3">
        <v>1</v>
      </c>
      <c r="G73" s="3" t="s">
        <v>191</v>
      </c>
      <c r="H73" s="3" t="s">
        <v>30</v>
      </c>
      <c r="I73" s="3" t="s">
        <v>14</v>
      </c>
      <c r="J73" s="5" t="s">
        <v>245</v>
      </c>
      <c r="K73" s="15"/>
      <c r="L73" s="6" t="s">
        <v>16</v>
      </c>
      <c r="M73" s="7">
        <v>2.33</v>
      </c>
      <c r="N73" s="8">
        <v>1.5</v>
      </c>
      <c r="O73" s="9" t="s">
        <v>23</v>
      </c>
      <c r="P73" s="8">
        <f t="shared" si="6"/>
        <v>132.5</v>
      </c>
      <c r="Q73" s="35">
        <f t="shared" si="7"/>
        <v>-1.5</v>
      </c>
      <c r="R73" s="10">
        <f t="shared" si="8"/>
        <v>12.581499999999997</v>
      </c>
      <c r="S73" s="11">
        <f t="shared" si="9"/>
        <v>145.08150000000001</v>
      </c>
      <c r="T73" s="12">
        <f t="shared" si="10"/>
        <v>0.47887323943661969</v>
      </c>
      <c r="U73" s="13">
        <f t="shared" si="11"/>
        <v>9.4954716981132115E-2</v>
      </c>
      <c r="V73" s="14">
        <f>COUNTIF($L$2:L73,1)</f>
        <v>34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2.75" x14ac:dyDescent="0.2">
      <c r="A74" s="3">
        <v>72</v>
      </c>
      <c r="B74" s="4">
        <v>43119</v>
      </c>
      <c r="C74" s="3" t="s">
        <v>246</v>
      </c>
      <c r="D74" s="3" t="s">
        <v>218</v>
      </c>
      <c r="E74" s="3">
        <v>1</v>
      </c>
      <c r="F74" s="3" t="s">
        <v>247</v>
      </c>
      <c r="G74" s="3" t="s">
        <v>27</v>
      </c>
      <c r="H74" s="3" t="s">
        <v>30</v>
      </c>
      <c r="I74" s="3" t="s">
        <v>29</v>
      </c>
      <c r="J74" s="15" t="s">
        <v>188</v>
      </c>
      <c r="K74" s="15"/>
      <c r="L74" s="6" t="s">
        <v>17</v>
      </c>
      <c r="M74" s="7">
        <v>1.7</v>
      </c>
      <c r="N74" s="8">
        <v>1</v>
      </c>
      <c r="O74" s="9" t="s">
        <v>15</v>
      </c>
      <c r="P74" s="8">
        <f t="shared" si="6"/>
        <v>133.5</v>
      </c>
      <c r="Q74" s="36">
        <f t="shared" si="7"/>
        <v>0.7</v>
      </c>
      <c r="R74" s="10">
        <f t="shared" si="8"/>
        <v>13.281499999999996</v>
      </c>
      <c r="S74" s="11">
        <f t="shared" si="9"/>
        <v>146.78149999999999</v>
      </c>
      <c r="T74" s="12">
        <f t="shared" si="10"/>
        <v>0.4861111111111111</v>
      </c>
      <c r="U74" s="13">
        <f t="shared" si="11"/>
        <v>9.9486891385767745E-2</v>
      </c>
      <c r="V74" s="14">
        <f>COUNTIF($L$2:L74,1)</f>
        <v>35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8" customHeight="1" x14ac:dyDescent="0.2">
      <c r="A75" s="3">
        <v>73</v>
      </c>
      <c r="B75" s="4">
        <v>43119</v>
      </c>
      <c r="C75" s="3" t="s">
        <v>248</v>
      </c>
      <c r="D75" s="3" t="s">
        <v>176</v>
      </c>
      <c r="E75" s="3">
        <v>1</v>
      </c>
      <c r="F75" s="3" t="s">
        <v>249</v>
      </c>
      <c r="G75" s="3" t="s">
        <v>27</v>
      </c>
      <c r="H75" s="3" t="s">
        <v>28</v>
      </c>
      <c r="I75" s="3" t="s">
        <v>14</v>
      </c>
      <c r="J75" s="5" t="s">
        <v>15</v>
      </c>
      <c r="K75" s="15"/>
      <c r="L75" s="6" t="s">
        <v>16</v>
      </c>
      <c r="M75" s="7">
        <v>2.1</v>
      </c>
      <c r="N75" s="8">
        <v>3</v>
      </c>
      <c r="O75" s="9" t="s">
        <v>23</v>
      </c>
      <c r="P75" s="8">
        <f t="shared" si="6"/>
        <v>136.5</v>
      </c>
      <c r="Q75" s="35">
        <f t="shared" si="7"/>
        <v>-3</v>
      </c>
      <c r="R75" s="10">
        <f t="shared" si="8"/>
        <v>10.281499999999996</v>
      </c>
      <c r="S75" s="11">
        <f t="shared" si="9"/>
        <v>146.78149999999999</v>
      </c>
      <c r="T75" s="12">
        <f t="shared" si="10"/>
        <v>0.47945205479452052</v>
      </c>
      <c r="U75" s="13">
        <f t="shared" si="11"/>
        <v>7.5322344322344276E-2</v>
      </c>
      <c r="V75" s="14">
        <f>COUNTIF($L$2:L75,1)</f>
        <v>35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7.25" customHeight="1" x14ac:dyDescent="0.2">
      <c r="A76" s="3">
        <v>74</v>
      </c>
      <c r="B76" s="4">
        <v>43119</v>
      </c>
      <c r="C76" s="3" t="s">
        <v>250</v>
      </c>
      <c r="D76" s="3" t="s">
        <v>70</v>
      </c>
      <c r="E76" s="3">
        <v>1</v>
      </c>
      <c r="F76" s="3" t="s">
        <v>73</v>
      </c>
      <c r="G76" s="3" t="s">
        <v>25</v>
      </c>
      <c r="H76" s="3" t="s">
        <v>30</v>
      </c>
      <c r="I76" s="3" t="s">
        <v>14</v>
      </c>
      <c r="J76" s="15" t="s">
        <v>71</v>
      </c>
      <c r="K76" s="15"/>
      <c r="L76" s="6" t="s">
        <v>17</v>
      </c>
      <c r="M76" s="7">
        <v>1.9</v>
      </c>
      <c r="N76" s="8">
        <v>2.5</v>
      </c>
      <c r="O76" s="9" t="s">
        <v>15</v>
      </c>
      <c r="P76" s="8">
        <f t="shared" si="6"/>
        <v>139</v>
      </c>
      <c r="Q76" s="36">
        <f t="shared" si="7"/>
        <v>2.25</v>
      </c>
      <c r="R76" s="10">
        <f t="shared" si="8"/>
        <v>12.531499999999996</v>
      </c>
      <c r="S76" s="11">
        <f t="shared" si="9"/>
        <v>151.53149999999999</v>
      </c>
      <c r="T76" s="12">
        <f t="shared" si="10"/>
        <v>0.48648648648648651</v>
      </c>
      <c r="U76" s="13">
        <f t="shared" si="11"/>
        <v>9.0154676258992761E-2</v>
      </c>
      <c r="V76" s="14">
        <f>COUNTIF($L$2:L76,1)</f>
        <v>36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25.5" x14ac:dyDescent="0.2">
      <c r="A77" s="3">
        <v>75</v>
      </c>
      <c r="B77" s="4">
        <v>43119</v>
      </c>
      <c r="C77" s="3" t="s">
        <v>251</v>
      </c>
      <c r="D77" s="3" t="s">
        <v>218</v>
      </c>
      <c r="E77" s="3">
        <v>2</v>
      </c>
      <c r="F77" s="3" t="s">
        <v>252</v>
      </c>
      <c r="G77" s="3" t="s">
        <v>25</v>
      </c>
      <c r="H77" s="3" t="s">
        <v>30</v>
      </c>
      <c r="I77" s="3" t="s">
        <v>14</v>
      </c>
      <c r="J77" s="15" t="s">
        <v>253</v>
      </c>
      <c r="K77" s="15"/>
      <c r="L77" s="6" t="s">
        <v>16</v>
      </c>
      <c r="M77" s="7">
        <v>2.25</v>
      </c>
      <c r="N77" s="8">
        <v>1</v>
      </c>
      <c r="O77" s="9" t="s">
        <v>15</v>
      </c>
      <c r="P77" s="8">
        <f t="shared" si="6"/>
        <v>140</v>
      </c>
      <c r="Q77" s="35">
        <f t="shared" si="7"/>
        <v>-1</v>
      </c>
      <c r="R77" s="10">
        <f t="shared" si="8"/>
        <v>11.531499999999996</v>
      </c>
      <c r="S77" s="11">
        <f t="shared" si="9"/>
        <v>151.53149999999999</v>
      </c>
      <c r="T77" s="12">
        <f t="shared" si="10"/>
        <v>0.48</v>
      </c>
      <c r="U77" s="13">
        <f t="shared" si="11"/>
        <v>8.2367857142857104E-2</v>
      </c>
      <c r="V77" s="14">
        <f>COUNTIF($L$2:L77,1)</f>
        <v>36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8.75" customHeight="1" x14ac:dyDescent="0.2">
      <c r="A78" s="3">
        <v>76</v>
      </c>
      <c r="B78" s="4">
        <v>43119</v>
      </c>
      <c r="C78" s="3" t="s">
        <v>254</v>
      </c>
      <c r="D78" s="3" t="s">
        <v>39</v>
      </c>
      <c r="E78" s="3">
        <v>1</v>
      </c>
      <c r="F78" s="3" t="s">
        <v>255</v>
      </c>
      <c r="G78" s="3" t="s">
        <v>25</v>
      </c>
      <c r="H78" s="3" t="s">
        <v>30</v>
      </c>
      <c r="I78" s="3" t="s">
        <v>14</v>
      </c>
      <c r="J78" s="15" t="s">
        <v>256</v>
      </c>
      <c r="K78" s="15"/>
      <c r="L78" s="6" t="s">
        <v>17</v>
      </c>
      <c r="M78" s="7">
        <v>1.9</v>
      </c>
      <c r="N78" s="8">
        <v>1</v>
      </c>
      <c r="O78" s="9" t="s">
        <v>15</v>
      </c>
      <c r="P78" s="8">
        <f t="shared" si="6"/>
        <v>141</v>
      </c>
      <c r="Q78" s="36">
        <f t="shared" si="7"/>
        <v>0.89999999999999991</v>
      </c>
      <c r="R78" s="10">
        <f t="shared" si="8"/>
        <v>12.431499999999996</v>
      </c>
      <c r="S78" s="11">
        <f t="shared" si="9"/>
        <v>153.4315</v>
      </c>
      <c r="T78" s="12">
        <f t="shared" si="10"/>
        <v>0.48684210526315791</v>
      </c>
      <c r="U78" s="13">
        <f t="shared" si="11"/>
        <v>8.8166666666666671E-2</v>
      </c>
      <c r="V78" s="14">
        <f>COUNTIF($L$2:L78,1)</f>
        <v>37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6.5" customHeight="1" x14ac:dyDescent="0.2">
      <c r="A79" s="3">
        <v>77</v>
      </c>
      <c r="B79" s="4">
        <v>43120</v>
      </c>
      <c r="C79" s="3" t="s">
        <v>257</v>
      </c>
      <c r="D79" s="3" t="s">
        <v>70</v>
      </c>
      <c r="E79" s="3">
        <v>1</v>
      </c>
      <c r="F79" s="3">
        <v>2</v>
      </c>
      <c r="G79" s="3" t="s">
        <v>25</v>
      </c>
      <c r="H79" s="3" t="s">
        <v>30</v>
      </c>
      <c r="I79" s="3" t="s">
        <v>14</v>
      </c>
      <c r="J79" s="15" t="s">
        <v>258</v>
      </c>
      <c r="K79" s="15"/>
      <c r="L79" s="6" t="s">
        <v>17</v>
      </c>
      <c r="M79" s="7">
        <v>1.92</v>
      </c>
      <c r="N79" s="8">
        <v>6</v>
      </c>
      <c r="O79" s="9" t="s">
        <v>15</v>
      </c>
      <c r="P79" s="8">
        <f t="shared" si="6"/>
        <v>147</v>
      </c>
      <c r="Q79" s="36">
        <f t="shared" si="7"/>
        <v>5.52</v>
      </c>
      <c r="R79" s="10">
        <f t="shared" si="8"/>
        <v>17.951499999999996</v>
      </c>
      <c r="S79" s="11">
        <f t="shared" si="9"/>
        <v>164.95150000000001</v>
      </c>
      <c r="T79" s="12">
        <f t="shared" si="10"/>
        <v>0.4935064935064935</v>
      </c>
      <c r="U79" s="13">
        <f t="shared" si="11"/>
        <v>0.12211904761904768</v>
      </c>
      <c r="V79" s="14">
        <f>COUNTIF($L$2:L79,1)</f>
        <v>38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7.25" customHeight="1" x14ac:dyDescent="0.2">
      <c r="A80" s="3">
        <v>78</v>
      </c>
      <c r="B80" s="4">
        <v>43120</v>
      </c>
      <c r="C80" s="3" t="s">
        <v>257</v>
      </c>
      <c r="D80" s="3" t="s">
        <v>70</v>
      </c>
      <c r="E80" s="3">
        <v>1</v>
      </c>
      <c r="F80" s="41" t="s">
        <v>259</v>
      </c>
      <c r="G80" s="3" t="s">
        <v>25</v>
      </c>
      <c r="H80" s="3" t="s">
        <v>30</v>
      </c>
      <c r="I80" s="3" t="s">
        <v>14</v>
      </c>
      <c r="J80" s="15" t="s">
        <v>260</v>
      </c>
      <c r="K80" s="15"/>
      <c r="L80" s="6" t="s">
        <v>17</v>
      </c>
      <c r="M80" s="7">
        <v>3</v>
      </c>
      <c r="N80" s="8">
        <v>1</v>
      </c>
      <c r="O80" s="9" t="s">
        <v>23</v>
      </c>
      <c r="P80" s="8">
        <f t="shared" si="6"/>
        <v>148</v>
      </c>
      <c r="Q80" s="36">
        <f t="shared" si="7"/>
        <v>1.8499999999999996</v>
      </c>
      <c r="R80" s="10">
        <f t="shared" si="8"/>
        <v>19.801499999999997</v>
      </c>
      <c r="S80" s="11">
        <f t="shared" si="9"/>
        <v>167.8015</v>
      </c>
      <c r="T80" s="12">
        <f t="shared" si="10"/>
        <v>0.5</v>
      </c>
      <c r="U80" s="13">
        <f t="shared" si="11"/>
        <v>0.13379391891891895</v>
      </c>
      <c r="V80" s="14">
        <f>COUNTIF($L$2:L80,1)</f>
        <v>39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6.5" customHeight="1" x14ac:dyDescent="0.2">
      <c r="A81" s="3">
        <v>79</v>
      </c>
      <c r="B81" s="4">
        <v>43120</v>
      </c>
      <c r="C81" s="3" t="s">
        <v>261</v>
      </c>
      <c r="D81" s="3" t="s">
        <v>70</v>
      </c>
      <c r="E81" s="3">
        <v>1</v>
      </c>
      <c r="F81" s="3" t="s">
        <v>262</v>
      </c>
      <c r="G81" s="3" t="s">
        <v>25</v>
      </c>
      <c r="H81" s="3" t="s">
        <v>30</v>
      </c>
      <c r="I81" s="3" t="s">
        <v>14</v>
      </c>
      <c r="J81" s="5" t="s">
        <v>245</v>
      </c>
      <c r="K81" s="37" t="s">
        <v>263</v>
      </c>
      <c r="L81" s="6" t="s">
        <v>16</v>
      </c>
      <c r="M81" s="7">
        <v>1.88</v>
      </c>
      <c r="N81" s="8">
        <v>4</v>
      </c>
      <c r="O81" s="9" t="s">
        <v>15</v>
      </c>
      <c r="P81" s="8">
        <f t="shared" si="6"/>
        <v>152</v>
      </c>
      <c r="Q81" s="35">
        <f t="shared" si="7"/>
        <v>-4</v>
      </c>
      <c r="R81" s="10">
        <f t="shared" si="8"/>
        <v>15.801499999999997</v>
      </c>
      <c r="S81" s="11">
        <f t="shared" si="9"/>
        <v>167.8015</v>
      </c>
      <c r="T81" s="12">
        <f t="shared" si="10"/>
        <v>0.49367088607594939</v>
      </c>
      <c r="U81" s="13">
        <f t="shared" si="11"/>
        <v>0.1039572368421053</v>
      </c>
      <c r="V81" s="14">
        <f>COUNTIF($L$2:L81,1)</f>
        <v>39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8" customHeight="1" x14ac:dyDescent="0.2">
      <c r="A82" s="3">
        <v>80</v>
      </c>
      <c r="B82" s="4">
        <v>43120</v>
      </c>
      <c r="C82" s="3" t="s">
        <v>264</v>
      </c>
      <c r="D82" s="3" t="s">
        <v>70</v>
      </c>
      <c r="E82" s="3">
        <v>1</v>
      </c>
      <c r="F82" s="3" t="s">
        <v>262</v>
      </c>
      <c r="G82" s="3" t="s">
        <v>25</v>
      </c>
      <c r="H82" s="3" t="s">
        <v>30</v>
      </c>
      <c r="I82" s="3" t="s">
        <v>14</v>
      </c>
      <c r="J82" s="15" t="s">
        <v>235</v>
      </c>
      <c r="K82" s="15"/>
      <c r="L82" s="6" t="s">
        <v>17</v>
      </c>
      <c r="M82" s="7">
        <v>1.8320000000000001</v>
      </c>
      <c r="N82" s="8">
        <v>1.5</v>
      </c>
      <c r="O82" s="9" t="s">
        <v>15</v>
      </c>
      <c r="P82" s="8">
        <f t="shared" si="6"/>
        <v>153.5</v>
      </c>
      <c r="Q82" s="36">
        <f t="shared" si="7"/>
        <v>1.2480000000000002</v>
      </c>
      <c r="R82" s="10">
        <f t="shared" si="8"/>
        <v>17.049499999999998</v>
      </c>
      <c r="S82" s="11">
        <f t="shared" si="9"/>
        <v>170.54949999999999</v>
      </c>
      <c r="T82" s="12">
        <f t="shared" si="10"/>
        <v>0.5</v>
      </c>
      <c r="U82" s="13">
        <f t="shared" si="11"/>
        <v>0.11107166123778499</v>
      </c>
      <c r="V82" s="14">
        <f>COUNTIF($L$2:L82,1)</f>
        <v>40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8" customHeight="1" x14ac:dyDescent="0.2">
      <c r="A83" s="3">
        <v>81</v>
      </c>
      <c r="B83" s="4">
        <v>43120</v>
      </c>
      <c r="C83" s="3" t="s">
        <v>265</v>
      </c>
      <c r="D83" s="3" t="s">
        <v>26</v>
      </c>
      <c r="E83" s="3">
        <v>1</v>
      </c>
      <c r="F83" s="3" t="s">
        <v>266</v>
      </c>
      <c r="G83" s="3" t="s">
        <v>27</v>
      </c>
      <c r="H83" s="3" t="s">
        <v>30</v>
      </c>
      <c r="I83" s="3" t="s">
        <v>14</v>
      </c>
      <c r="J83" s="5" t="s">
        <v>237</v>
      </c>
      <c r="K83" s="15"/>
      <c r="L83" s="6" t="s">
        <v>16</v>
      </c>
      <c r="M83" s="7">
        <v>2.0099999999999998</v>
      </c>
      <c r="N83" s="8">
        <v>1</v>
      </c>
      <c r="O83" s="9" t="s">
        <v>15</v>
      </c>
      <c r="P83" s="8">
        <f t="shared" si="6"/>
        <v>154.5</v>
      </c>
      <c r="Q83" s="35">
        <f t="shared" si="7"/>
        <v>-1</v>
      </c>
      <c r="R83" s="10">
        <f t="shared" si="8"/>
        <v>16.049499999999998</v>
      </c>
      <c r="S83" s="11">
        <f t="shared" si="9"/>
        <v>170.54949999999999</v>
      </c>
      <c r="T83" s="12">
        <f t="shared" si="10"/>
        <v>0.49382716049382713</v>
      </c>
      <c r="U83" s="13">
        <f t="shared" si="11"/>
        <v>0.10388025889967634</v>
      </c>
      <c r="V83" s="14">
        <f>COUNTIF($L$2:L83,1)</f>
        <v>40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8" customHeight="1" x14ac:dyDescent="0.2">
      <c r="A84" s="3">
        <v>82</v>
      </c>
      <c r="B84" s="4">
        <v>43120</v>
      </c>
      <c r="C84" s="3" t="s">
        <v>267</v>
      </c>
      <c r="D84" s="3" t="s">
        <v>70</v>
      </c>
      <c r="E84" s="3">
        <v>1</v>
      </c>
      <c r="F84" s="3" t="s">
        <v>99</v>
      </c>
      <c r="G84" s="3" t="s">
        <v>25</v>
      </c>
      <c r="H84" s="3" t="s">
        <v>30</v>
      </c>
      <c r="I84" s="3" t="s">
        <v>14</v>
      </c>
      <c r="J84" s="15" t="s">
        <v>268</v>
      </c>
      <c r="K84" s="15"/>
      <c r="L84" s="6" t="s">
        <v>17</v>
      </c>
      <c r="M84" s="7">
        <v>1.88</v>
      </c>
      <c r="N84" s="8">
        <v>2.5</v>
      </c>
      <c r="O84" s="9" t="s">
        <v>15</v>
      </c>
      <c r="P84" s="8">
        <f t="shared" si="6"/>
        <v>157</v>
      </c>
      <c r="Q84" s="36">
        <f t="shared" si="7"/>
        <v>2.1999999999999993</v>
      </c>
      <c r="R84" s="10">
        <f t="shared" si="8"/>
        <v>18.249499999999998</v>
      </c>
      <c r="S84" s="11">
        <f t="shared" si="9"/>
        <v>175.24950000000001</v>
      </c>
      <c r="T84" s="12">
        <f t="shared" si="10"/>
        <v>0.5</v>
      </c>
      <c r="U84" s="13">
        <f t="shared" si="11"/>
        <v>0.11623885350318479</v>
      </c>
      <c r="V84" s="14">
        <f>COUNTIF($L$2:L84,1)</f>
        <v>41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8.75" customHeight="1" x14ac:dyDescent="0.2">
      <c r="A85" s="3">
        <v>83</v>
      </c>
      <c r="B85" s="4">
        <v>43120</v>
      </c>
      <c r="C85" s="3" t="s">
        <v>269</v>
      </c>
      <c r="D85" s="3" t="s">
        <v>70</v>
      </c>
      <c r="E85" s="3">
        <v>1</v>
      </c>
      <c r="F85" s="3" t="s">
        <v>168</v>
      </c>
      <c r="G85" s="3" t="s">
        <v>25</v>
      </c>
      <c r="H85" s="3" t="s">
        <v>30</v>
      </c>
      <c r="I85" s="3" t="s">
        <v>14</v>
      </c>
      <c r="J85" s="15" t="s">
        <v>226</v>
      </c>
      <c r="K85" s="15"/>
      <c r="L85" s="6" t="s">
        <v>17</v>
      </c>
      <c r="M85" s="7">
        <v>1.9</v>
      </c>
      <c r="N85" s="8">
        <v>1.5</v>
      </c>
      <c r="O85" s="9" t="s">
        <v>15</v>
      </c>
      <c r="P85" s="8">
        <f t="shared" si="6"/>
        <v>158.5</v>
      </c>
      <c r="Q85" s="36">
        <f t="shared" si="7"/>
        <v>1.3499999999999996</v>
      </c>
      <c r="R85" s="10">
        <f t="shared" si="8"/>
        <v>19.599499999999999</v>
      </c>
      <c r="S85" s="11">
        <f t="shared" si="9"/>
        <v>178.09950000000001</v>
      </c>
      <c r="T85" s="12">
        <f t="shared" si="10"/>
        <v>0.50602409638554213</v>
      </c>
      <c r="U85" s="13">
        <f t="shared" si="11"/>
        <v>0.12365615141955839</v>
      </c>
      <c r="V85" s="14">
        <f>COUNTIF($L$2:L85,1)</f>
        <v>42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51" x14ac:dyDescent="0.2">
      <c r="A86" s="3">
        <v>84</v>
      </c>
      <c r="B86" s="4">
        <v>43120</v>
      </c>
      <c r="C86" s="3" t="s">
        <v>270</v>
      </c>
      <c r="D86" s="3" t="s">
        <v>70</v>
      </c>
      <c r="E86" s="3">
        <v>4</v>
      </c>
      <c r="F86" s="3" t="s">
        <v>271</v>
      </c>
      <c r="G86" s="3" t="s">
        <v>25</v>
      </c>
      <c r="H86" s="3" t="s">
        <v>28</v>
      </c>
      <c r="I86" s="3" t="s">
        <v>14</v>
      </c>
      <c r="J86" s="15" t="s">
        <v>272</v>
      </c>
      <c r="K86" s="37" t="s">
        <v>273</v>
      </c>
      <c r="L86" s="6" t="s">
        <v>16</v>
      </c>
      <c r="M86" s="7">
        <v>10.39</v>
      </c>
      <c r="N86" s="8">
        <v>1</v>
      </c>
      <c r="O86" s="9" t="s">
        <v>23</v>
      </c>
      <c r="P86" s="8">
        <f t="shared" si="6"/>
        <v>159.5</v>
      </c>
      <c r="Q86" s="35">
        <f t="shared" si="7"/>
        <v>-1</v>
      </c>
      <c r="R86" s="10">
        <f t="shared" si="8"/>
        <v>18.599499999999999</v>
      </c>
      <c r="S86" s="11">
        <f t="shared" si="9"/>
        <v>178.09950000000001</v>
      </c>
      <c r="T86" s="12">
        <f t="shared" si="10"/>
        <v>0.5</v>
      </c>
      <c r="U86" s="13">
        <f t="shared" si="11"/>
        <v>0.11661128526645771</v>
      </c>
      <c r="V86" s="14">
        <f>COUNTIF($L$2:L86,1)</f>
        <v>42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8" customHeight="1" x14ac:dyDescent="0.2">
      <c r="A87" s="3">
        <v>85</v>
      </c>
      <c r="B87" s="4">
        <v>43120</v>
      </c>
      <c r="C87" s="3" t="s">
        <v>274</v>
      </c>
      <c r="D87" s="3" t="s">
        <v>70</v>
      </c>
      <c r="E87" s="3">
        <v>1</v>
      </c>
      <c r="F87" s="3" t="s">
        <v>275</v>
      </c>
      <c r="G87" s="3" t="s">
        <v>25</v>
      </c>
      <c r="H87" s="3" t="s">
        <v>30</v>
      </c>
      <c r="I87" s="3" t="s">
        <v>29</v>
      </c>
      <c r="J87" s="5" t="s">
        <v>97</v>
      </c>
      <c r="K87" s="15"/>
      <c r="L87" s="6" t="s">
        <v>16</v>
      </c>
      <c r="M87" s="7">
        <v>2</v>
      </c>
      <c r="N87" s="8">
        <v>1</v>
      </c>
      <c r="O87" s="9" t="s">
        <v>23</v>
      </c>
      <c r="P87" s="8">
        <f t="shared" si="6"/>
        <v>160.5</v>
      </c>
      <c r="Q87" s="35">
        <f t="shared" si="7"/>
        <v>-1</v>
      </c>
      <c r="R87" s="10">
        <f t="shared" si="8"/>
        <v>17.599499999999999</v>
      </c>
      <c r="S87" s="11">
        <f t="shared" si="9"/>
        <v>178.09950000000001</v>
      </c>
      <c r="T87" s="12">
        <f t="shared" si="10"/>
        <v>0.49411764705882355</v>
      </c>
      <c r="U87" s="13">
        <f t="shared" si="11"/>
        <v>0.10965420560747667</v>
      </c>
      <c r="V87" s="14">
        <f>COUNTIF($L$2:L87,1)</f>
        <v>42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2.75" x14ac:dyDescent="0.2">
      <c r="A88" s="3">
        <v>86</v>
      </c>
      <c r="B88" s="4">
        <v>43120</v>
      </c>
      <c r="C88" s="3" t="s">
        <v>276</v>
      </c>
      <c r="D88" s="3" t="s">
        <v>70</v>
      </c>
      <c r="E88" s="3">
        <v>1</v>
      </c>
      <c r="F88" s="3" t="s">
        <v>262</v>
      </c>
      <c r="G88" s="3" t="s">
        <v>25</v>
      </c>
      <c r="H88" s="3" t="s">
        <v>30</v>
      </c>
      <c r="I88" s="3" t="s">
        <v>29</v>
      </c>
      <c r="J88" s="15" t="s">
        <v>100</v>
      </c>
      <c r="K88" s="15"/>
      <c r="L88" s="6" t="s">
        <v>17</v>
      </c>
      <c r="M88" s="7">
        <v>2.0099999999999998</v>
      </c>
      <c r="N88" s="8">
        <v>1.5</v>
      </c>
      <c r="O88" s="9" t="s">
        <v>15</v>
      </c>
      <c r="P88" s="8">
        <f t="shared" si="6"/>
        <v>162</v>
      </c>
      <c r="Q88" s="36">
        <f t="shared" si="7"/>
        <v>1.5149999999999997</v>
      </c>
      <c r="R88" s="10">
        <f t="shared" si="8"/>
        <v>19.1145</v>
      </c>
      <c r="S88" s="11">
        <f t="shared" si="9"/>
        <v>181.11449999999999</v>
      </c>
      <c r="T88" s="12">
        <f t="shared" si="10"/>
        <v>0.5</v>
      </c>
      <c r="U88" s="13">
        <f t="shared" si="11"/>
        <v>0.11799074074074069</v>
      </c>
      <c r="V88" s="14">
        <f>COUNTIF($L$2:L88,1)</f>
        <v>43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8" customHeight="1" x14ac:dyDescent="0.2">
      <c r="A89" s="3">
        <v>87</v>
      </c>
      <c r="B89" s="4">
        <v>43120</v>
      </c>
      <c r="C89" s="3" t="s">
        <v>257</v>
      </c>
      <c r="D89" s="3" t="s">
        <v>70</v>
      </c>
      <c r="E89" s="3">
        <v>1</v>
      </c>
      <c r="F89" s="41" t="s">
        <v>277</v>
      </c>
      <c r="G89" s="3" t="s">
        <v>25</v>
      </c>
      <c r="H89" s="3" t="s">
        <v>278</v>
      </c>
      <c r="I89" s="3" t="s">
        <v>14</v>
      </c>
      <c r="J89" s="15" t="s">
        <v>279</v>
      </c>
      <c r="K89" s="15"/>
      <c r="L89" s="6" t="s">
        <v>17</v>
      </c>
      <c r="M89" s="7">
        <v>3.25</v>
      </c>
      <c r="N89" s="8">
        <v>1.5</v>
      </c>
      <c r="O89" s="9" t="s">
        <v>23</v>
      </c>
      <c r="P89" s="8">
        <f t="shared" si="6"/>
        <v>163.5</v>
      </c>
      <c r="Q89" s="36">
        <f t="shared" si="7"/>
        <v>3.1312499999999996</v>
      </c>
      <c r="R89" s="10">
        <f t="shared" si="8"/>
        <v>22.245750000000001</v>
      </c>
      <c r="S89" s="11">
        <f t="shared" si="9"/>
        <v>185.74574999999999</v>
      </c>
      <c r="T89" s="12">
        <f t="shared" si="10"/>
        <v>0.50574712643678166</v>
      </c>
      <c r="U89" s="13">
        <f t="shared" si="11"/>
        <v>0.13605963302752286</v>
      </c>
      <c r="V89" s="14">
        <f>COUNTIF($L$2:L89,1)</f>
        <v>44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8.75" customHeight="1" x14ac:dyDescent="0.2">
      <c r="A90" s="3">
        <v>88</v>
      </c>
      <c r="B90" s="4">
        <v>43120</v>
      </c>
      <c r="C90" s="3" t="s">
        <v>257</v>
      </c>
      <c r="D90" s="3" t="s">
        <v>70</v>
      </c>
      <c r="E90" s="3">
        <v>1</v>
      </c>
      <c r="F90" s="3" t="s">
        <v>280</v>
      </c>
      <c r="G90" s="3" t="s">
        <v>25</v>
      </c>
      <c r="H90" s="3" t="s">
        <v>278</v>
      </c>
      <c r="I90" s="3" t="s">
        <v>14</v>
      </c>
      <c r="J90" s="15" t="s">
        <v>279</v>
      </c>
      <c r="K90" s="15"/>
      <c r="L90" s="6" t="s">
        <v>17</v>
      </c>
      <c r="M90" s="7">
        <v>6</v>
      </c>
      <c r="N90" s="8">
        <v>1</v>
      </c>
      <c r="O90" s="9" t="s">
        <v>23</v>
      </c>
      <c r="P90" s="8">
        <f t="shared" si="6"/>
        <v>164.5</v>
      </c>
      <c r="Q90" s="36">
        <f t="shared" si="7"/>
        <v>4.6999999999999993</v>
      </c>
      <c r="R90" s="10">
        <f t="shared" si="8"/>
        <v>26.94575</v>
      </c>
      <c r="S90" s="11">
        <f t="shared" si="9"/>
        <v>191.44575</v>
      </c>
      <c r="T90" s="12">
        <f t="shared" si="10"/>
        <v>0.51136363636363635</v>
      </c>
      <c r="U90" s="13">
        <f t="shared" si="11"/>
        <v>0.16380395136778117</v>
      </c>
      <c r="V90" s="14">
        <f>COUNTIF($L$2:L90,1)</f>
        <v>45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20.25" customHeight="1" x14ac:dyDescent="0.2">
      <c r="A91" s="3">
        <v>89</v>
      </c>
      <c r="B91" s="4">
        <v>43120</v>
      </c>
      <c r="C91" s="3" t="s">
        <v>257</v>
      </c>
      <c r="D91" s="3" t="s">
        <v>70</v>
      </c>
      <c r="E91" s="3">
        <v>1</v>
      </c>
      <c r="F91" s="3" t="s">
        <v>281</v>
      </c>
      <c r="G91" s="3" t="s">
        <v>25</v>
      </c>
      <c r="H91" s="3" t="s">
        <v>278</v>
      </c>
      <c r="I91" s="3" t="s">
        <v>14</v>
      </c>
      <c r="J91" s="15" t="s">
        <v>279</v>
      </c>
      <c r="K91" s="15"/>
      <c r="L91" s="6" t="s">
        <v>17</v>
      </c>
      <c r="M91" s="7">
        <v>12</v>
      </c>
      <c r="N91" s="8">
        <v>0.5</v>
      </c>
      <c r="O91" s="9" t="s">
        <v>23</v>
      </c>
      <c r="P91" s="8">
        <f t="shared" si="6"/>
        <v>165</v>
      </c>
      <c r="Q91" s="36">
        <f t="shared" si="7"/>
        <v>5.1999999999999993</v>
      </c>
      <c r="R91" s="10">
        <f t="shared" si="8"/>
        <v>32.14575</v>
      </c>
      <c r="S91" s="11">
        <f t="shared" si="9"/>
        <v>197.14574999999999</v>
      </c>
      <c r="T91" s="12">
        <f t="shared" si="10"/>
        <v>0.5168539325842697</v>
      </c>
      <c r="U91" s="13">
        <f t="shared" si="11"/>
        <v>0.19482272727272723</v>
      </c>
      <c r="V91" s="14">
        <f>COUNTIF($L$2:L91,1)</f>
        <v>46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2.75" x14ac:dyDescent="0.2">
      <c r="A92" s="3">
        <v>90</v>
      </c>
      <c r="B92" s="4">
        <v>43120</v>
      </c>
      <c r="C92" s="3" t="s">
        <v>282</v>
      </c>
      <c r="D92" s="3" t="s">
        <v>26</v>
      </c>
      <c r="E92" s="3">
        <v>1</v>
      </c>
      <c r="F92" s="3" t="s">
        <v>283</v>
      </c>
      <c r="G92" s="3" t="s">
        <v>191</v>
      </c>
      <c r="H92" s="3" t="s">
        <v>28</v>
      </c>
      <c r="I92" s="3" t="s">
        <v>29</v>
      </c>
      <c r="J92" s="15" t="s">
        <v>284</v>
      </c>
      <c r="K92" s="15"/>
      <c r="L92" s="6" t="s">
        <v>17</v>
      </c>
      <c r="M92" s="7">
        <v>2.75</v>
      </c>
      <c r="N92" s="8">
        <v>1</v>
      </c>
      <c r="O92" s="9" t="s">
        <v>23</v>
      </c>
      <c r="P92" s="8">
        <f t="shared" si="6"/>
        <v>166</v>
      </c>
      <c r="Q92" s="36">
        <f t="shared" si="7"/>
        <v>1.6124999999999998</v>
      </c>
      <c r="R92" s="10">
        <f t="shared" si="8"/>
        <v>33.758249999999997</v>
      </c>
      <c r="S92" s="11">
        <f t="shared" si="9"/>
        <v>199.75825</v>
      </c>
      <c r="T92" s="12">
        <f t="shared" si="10"/>
        <v>0.52222222222222225</v>
      </c>
      <c r="U92" s="13">
        <f t="shared" si="11"/>
        <v>0.20336295180722894</v>
      </c>
      <c r="V92" s="14">
        <f>COUNTIF($L$2:L92,1)</f>
        <v>47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7.25" customHeight="1" x14ac:dyDescent="0.2">
      <c r="A93" s="3">
        <v>91</v>
      </c>
      <c r="B93" s="4">
        <v>43121</v>
      </c>
      <c r="C93" s="3" t="s">
        <v>285</v>
      </c>
      <c r="D93" s="3" t="s">
        <v>70</v>
      </c>
      <c r="E93" s="3">
        <v>1</v>
      </c>
      <c r="F93" s="3">
        <v>2</v>
      </c>
      <c r="G93" s="3" t="s">
        <v>25</v>
      </c>
      <c r="H93" s="3" t="s">
        <v>30</v>
      </c>
      <c r="I93" s="3" t="s">
        <v>14</v>
      </c>
      <c r="J93" s="15" t="s">
        <v>286</v>
      </c>
      <c r="K93" s="15"/>
      <c r="L93" s="6" t="s">
        <v>17</v>
      </c>
      <c r="M93" s="7">
        <v>2.17</v>
      </c>
      <c r="N93" s="8">
        <v>2</v>
      </c>
      <c r="O93" s="9" t="s">
        <v>15</v>
      </c>
      <c r="P93" s="8">
        <f t="shared" si="6"/>
        <v>168</v>
      </c>
      <c r="Q93" s="36">
        <f t="shared" si="7"/>
        <v>2.34</v>
      </c>
      <c r="R93" s="10">
        <f t="shared" si="8"/>
        <v>36.098249999999993</v>
      </c>
      <c r="S93" s="11">
        <f t="shared" si="9"/>
        <v>204.09825000000001</v>
      </c>
      <c r="T93" s="12">
        <f t="shared" si="10"/>
        <v>0.52747252747252749</v>
      </c>
      <c r="U93" s="13">
        <f t="shared" si="11"/>
        <v>0.21487053571428577</v>
      </c>
      <c r="V93" s="14">
        <f>COUNTIF($L$2:L93,1)</f>
        <v>48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7.25" customHeight="1" x14ac:dyDescent="0.2">
      <c r="A94" s="3">
        <v>92</v>
      </c>
      <c r="B94" s="4">
        <v>43121</v>
      </c>
      <c r="C94" s="3" t="s">
        <v>285</v>
      </c>
      <c r="D94" s="3" t="s">
        <v>70</v>
      </c>
      <c r="E94" s="3">
        <v>1</v>
      </c>
      <c r="F94" s="3" t="s">
        <v>287</v>
      </c>
      <c r="G94" s="3" t="s">
        <v>25</v>
      </c>
      <c r="H94" s="3" t="s">
        <v>30</v>
      </c>
      <c r="I94" s="3" t="s">
        <v>14</v>
      </c>
      <c r="J94" s="5" t="s">
        <v>286</v>
      </c>
      <c r="K94" s="15"/>
      <c r="L94" s="6" t="s">
        <v>16</v>
      </c>
      <c r="M94" s="7">
        <v>2.17</v>
      </c>
      <c r="N94" s="8">
        <v>1.5</v>
      </c>
      <c r="O94" s="9" t="s">
        <v>23</v>
      </c>
      <c r="P94" s="8">
        <f t="shared" si="6"/>
        <v>169.5</v>
      </c>
      <c r="Q94" s="35">
        <f t="shared" si="7"/>
        <v>-1.5</v>
      </c>
      <c r="R94" s="10">
        <f t="shared" si="8"/>
        <v>34.598249999999993</v>
      </c>
      <c r="S94" s="11">
        <f t="shared" si="9"/>
        <v>204.09825000000001</v>
      </c>
      <c r="T94" s="12">
        <f t="shared" si="10"/>
        <v>0.52173913043478259</v>
      </c>
      <c r="U94" s="13">
        <f t="shared" si="11"/>
        <v>0.20411946902654871</v>
      </c>
      <c r="V94" s="14">
        <f>COUNTIF($L$2:L94,1)</f>
        <v>48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38.25" x14ac:dyDescent="0.2">
      <c r="A95" s="3">
        <v>93</v>
      </c>
      <c r="B95" s="4">
        <v>43121</v>
      </c>
      <c r="C95" s="3" t="s">
        <v>288</v>
      </c>
      <c r="D95" s="3" t="s">
        <v>36</v>
      </c>
      <c r="E95" s="3">
        <v>3</v>
      </c>
      <c r="F95" s="3" t="s">
        <v>289</v>
      </c>
      <c r="G95" s="3" t="s">
        <v>27</v>
      </c>
      <c r="H95" s="3" t="s">
        <v>30</v>
      </c>
      <c r="I95" s="3" t="s">
        <v>14</v>
      </c>
      <c r="J95" s="15" t="s">
        <v>290</v>
      </c>
      <c r="K95" s="37" t="s">
        <v>291</v>
      </c>
      <c r="L95" s="6" t="s">
        <v>16</v>
      </c>
      <c r="M95" s="7">
        <v>2.16</v>
      </c>
      <c r="N95" s="8">
        <v>1</v>
      </c>
      <c r="O95" s="9" t="s">
        <v>15</v>
      </c>
      <c r="P95" s="8">
        <f t="shared" si="6"/>
        <v>170.5</v>
      </c>
      <c r="Q95" s="35">
        <f t="shared" si="7"/>
        <v>-1</v>
      </c>
      <c r="R95" s="10">
        <f t="shared" si="8"/>
        <v>33.598249999999993</v>
      </c>
      <c r="S95" s="11">
        <f t="shared" si="9"/>
        <v>204.09825000000001</v>
      </c>
      <c r="T95" s="12">
        <f t="shared" si="10"/>
        <v>0.5161290322580645</v>
      </c>
      <c r="U95" s="13">
        <f t="shared" si="11"/>
        <v>0.19705718475073319</v>
      </c>
      <c r="V95" s="14">
        <f>COUNTIF($L$2:L95,1)</f>
        <v>48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38.25" x14ac:dyDescent="0.2">
      <c r="A96" s="3">
        <v>94</v>
      </c>
      <c r="B96" s="4">
        <v>43121</v>
      </c>
      <c r="C96" s="3" t="s">
        <v>292</v>
      </c>
      <c r="D96" s="3" t="s">
        <v>26</v>
      </c>
      <c r="E96" s="3">
        <v>3</v>
      </c>
      <c r="F96" s="3" t="s">
        <v>293</v>
      </c>
      <c r="G96" s="3" t="s">
        <v>191</v>
      </c>
      <c r="H96" s="3" t="s">
        <v>28</v>
      </c>
      <c r="I96" s="3" t="s">
        <v>14</v>
      </c>
      <c r="J96" s="15" t="s">
        <v>294</v>
      </c>
      <c r="K96" s="37"/>
      <c r="L96" s="6" t="s">
        <v>16</v>
      </c>
      <c r="M96" s="7">
        <v>8.68</v>
      </c>
      <c r="N96" s="8">
        <v>0.5</v>
      </c>
      <c r="O96" s="9" t="s">
        <v>23</v>
      </c>
      <c r="P96" s="8">
        <f t="shared" si="6"/>
        <v>171</v>
      </c>
      <c r="Q96" s="35">
        <f t="shared" si="7"/>
        <v>-0.5</v>
      </c>
      <c r="R96" s="10">
        <f t="shared" si="8"/>
        <v>33.098249999999993</v>
      </c>
      <c r="S96" s="11">
        <f t="shared" si="9"/>
        <v>204.09825000000001</v>
      </c>
      <c r="T96" s="12">
        <f t="shared" si="10"/>
        <v>0.51063829787234039</v>
      </c>
      <c r="U96" s="13">
        <f t="shared" si="11"/>
        <v>0.19355701754385971</v>
      </c>
      <c r="V96" s="14">
        <f>COUNTIF($L$2:L96,1)</f>
        <v>48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12.75" x14ac:dyDescent="0.2">
      <c r="A97" s="3">
        <v>95</v>
      </c>
      <c r="B97" s="4">
        <v>43121</v>
      </c>
      <c r="C97" s="3" t="s">
        <v>295</v>
      </c>
      <c r="D97" s="3" t="s">
        <v>218</v>
      </c>
      <c r="E97" s="3">
        <v>1</v>
      </c>
      <c r="F97" s="3" t="s">
        <v>296</v>
      </c>
      <c r="G97" s="3" t="s">
        <v>27</v>
      </c>
      <c r="H97" s="3" t="s">
        <v>30</v>
      </c>
      <c r="I97" s="3" t="s">
        <v>29</v>
      </c>
      <c r="J97" s="15" t="s">
        <v>297</v>
      </c>
      <c r="K97" s="15"/>
      <c r="L97" s="6" t="s">
        <v>17</v>
      </c>
      <c r="M97" s="7">
        <v>2.37</v>
      </c>
      <c r="N97" s="8">
        <v>1</v>
      </c>
      <c r="O97" s="9" t="s">
        <v>15</v>
      </c>
      <c r="P97" s="8">
        <f t="shared" si="6"/>
        <v>172</v>
      </c>
      <c r="Q97" s="36">
        <f t="shared" si="7"/>
        <v>1.37</v>
      </c>
      <c r="R97" s="31">
        <f t="shared" si="8"/>
        <v>34.468249999999991</v>
      </c>
      <c r="S97" s="32">
        <f t="shared" si="9"/>
        <v>206.46824999999998</v>
      </c>
      <c r="T97" s="33">
        <f t="shared" si="10"/>
        <v>0.51578947368421058</v>
      </c>
      <c r="U97" s="13">
        <f t="shared" si="11"/>
        <v>0.2003968023255813</v>
      </c>
      <c r="V97" s="14">
        <f>COUNTIF($L$2:L97,1)</f>
        <v>49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38.25" x14ac:dyDescent="0.2">
      <c r="A98" s="3">
        <v>96</v>
      </c>
      <c r="B98" s="4">
        <v>43122</v>
      </c>
      <c r="C98" s="3" t="s">
        <v>298</v>
      </c>
      <c r="D98" s="3" t="s">
        <v>218</v>
      </c>
      <c r="E98" s="3">
        <v>3</v>
      </c>
      <c r="F98" s="3" t="s">
        <v>299</v>
      </c>
      <c r="G98" s="3" t="s">
        <v>25</v>
      </c>
      <c r="H98" s="3" t="s">
        <v>30</v>
      </c>
      <c r="I98" s="3" t="s">
        <v>14</v>
      </c>
      <c r="J98" s="15" t="s">
        <v>300</v>
      </c>
      <c r="K98" s="15"/>
      <c r="L98" s="6" t="s">
        <v>16</v>
      </c>
      <c r="M98" s="7">
        <v>2.2400000000000002</v>
      </c>
      <c r="N98" s="8">
        <v>1</v>
      </c>
      <c r="O98" s="9" t="s">
        <v>15</v>
      </c>
      <c r="P98" s="8">
        <f t="shared" si="6"/>
        <v>173</v>
      </c>
      <c r="Q98" s="35">
        <f t="shared" si="7"/>
        <v>-1</v>
      </c>
      <c r="R98" s="10">
        <f t="shared" si="8"/>
        <v>33.468249999999991</v>
      </c>
      <c r="S98" s="11">
        <f t="shared" si="9"/>
        <v>206.46824999999998</v>
      </c>
      <c r="T98" s="12">
        <f t="shared" si="10"/>
        <v>0.51041666666666663</v>
      </c>
      <c r="U98" s="13">
        <f t="shared" si="11"/>
        <v>0.19345809248554904</v>
      </c>
      <c r="V98" s="14">
        <f>COUNTIF($L$2:L98,1)</f>
        <v>49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17.25" customHeight="1" x14ac:dyDescent="0.2">
      <c r="A99" s="3">
        <v>97</v>
      </c>
      <c r="B99" s="4">
        <v>43123</v>
      </c>
      <c r="C99" s="3" t="s">
        <v>301</v>
      </c>
      <c r="D99" s="3" t="s">
        <v>70</v>
      </c>
      <c r="E99" s="3">
        <v>1</v>
      </c>
      <c r="F99" s="3" t="s">
        <v>302</v>
      </c>
      <c r="G99" s="3" t="s">
        <v>25</v>
      </c>
      <c r="H99" s="3" t="s">
        <v>30</v>
      </c>
      <c r="I99" s="3" t="s">
        <v>14</v>
      </c>
      <c r="J99" s="15" t="s">
        <v>226</v>
      </c>
      <c r="K99" s="15"/>
      <c r="L99" s="6" t="s">
        <v>17</v>
      </c>
      <c r="M99" s="7">
        <v>1.8</v>
      </c>
      <c r="N99" s="8">
        <v>10</v>
      </c>
      <c r="O99" s="9" t="s">
        <v>15</v>
      </c>
      <c r="P99" s="8">
        <f t="shared" si="6"/>
        <v>183</v>
      </c>
      <c r="Q99" s="36">
        <f t="shared" si="7"/>
        <v>8</v>
      </c>
      <c r="R99" s="10">
        <f t="shared" si="8"/>
        <v>41.468249999999991</v>
      </c>
      <c r="S99" s="11">
        <f t="shared" si="9"/>
        <v>224.46824999999998</v>
      </c>
      <c r="T99" s="12">
        <f t="shared" si="10"/>
        <v>0.51546391752577314</v>
      </c>
      <c r="U99" s="13">
        <f t="shared" si="11"/>
        <v>0.22660245901639336</v>
      </c>
      <c r="V99" s="14">
        <f>COUNTIF($L$2:L99,1)</f>
        <v>50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17.25" customHeight="1" x14ac:dyDescent="0.2">
      <c r="A100" s="3">
        <v>98</v>
      </c>
      <c r="B100" s="4">
        <v>43123</v>
      </c>
      <c r="C100" s="3" t="s">
        <v>303</v>
      </c>
      <c r="D100" s="3" t="s">
        <v>70</v>
      </c>
      <c r="E100" s="3">
        <v>1</v>
      </c>
      <c r="F100" s="3">
        <v>2</v>
      </c>
      <c r="G100" s="3" t="s">
        <v>25</v>
      </c>
      <c r="H100" s="3" t="s">
        <v>28</v>
      </c>
      <c r="I100" s="3" t="s">
        <v>14</v>
      </c>
      <c r="J100" s="15" t="s">
        <v>286</v>
      </c>
      <c r="K100" s="15"/>
      <c r="L100" s="6" t="s">
        <v>17</v>
      </c>
      <c r="M100" s="7">
        <v>2.5</v>
      </c>
      <c r="N100" s="8">
        <v>2</v>
      </c>
      <c r="O100" s="9" t="s">
        <v>23</v>
      </c>
      <c r="P100" s="8">
        <f t="shared" si="6"/>
        <v>185</v>
      </c>
      <c r="Q100" s="36">
        <f t="shared" si="7"/>
        <v>2.75</v>
      </c>
      <c r="R100" s="10">
        <f t="shared" si="8"/>
        <v>44.218249999999991</v>
      </c>
      <c r="S100" s="11">
        <f t="shared" si="9"/>
        <v>229.21824999999998</v>
      </c>
      <c r="T100" s="12">
        <f t="shared" si="10"/>
        <v>0.52040816326530615</v>
      </c>
      <c r="U100" s="13">
        <f t="shared" si="11"/>
        <v>0.23901756756756748</v>
      </c>
      <c r="V100" s="14">
        <f>COUNTIF($L$2:L100,1)</f>
        <v>51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8" customHeight="1" x14ac:dyDescent="0.2">
      <c r="A101" s="3">
        <v>99</v>
      </c>
      <c r="B101" s="4">
        <v>43123</v>
      </c>
      <c r="C101" s="3" t="s">
        <v>303</v>
      </c>
      <c r="D101" s="3" t="s">
        <v>70</v>
      </c>
      <c r="E101" s="3">
        <v>1</v>
      </c>
      <c r="F101" s="3" t="s">
        <v>287</v>
      </c>
      <c r="G101" s="3" t="s">
        <v>25</v>
      </c>
      <c r="H101" s="3" t="s">
        <v>278</v>
      </c>
      <c r="I101" s="3" t="s">
        <v>14</v>
      </c>
      <c r="J101" s="5" t="s">
        <v>286</v>
      </c>
      <c r="K101" s="37" t="s">
        <v>304</v>
      </c>
      <c r="L101" s="6" t="s">
        <v>16</v>
      </c>
      <c r="M101" s="7">
        <v>1.95</v>
      </c>
      <c r="N101" s="8">
        <v>1.5</v>
      </c>
      <c r="O101" s="9" t="s">
        <v>23</v>
      </c>
      <c r="P101" s="8">
        <f t="shared" si="6"/>
        <v>186.5</v>
      </c>
      <c r="Q101" s="35">
        <f t="shared" si="7"/>
        <v>-1.5</v>
      </c>
      <c r="R101" s="10">
        <f t="shared" si="8"/>
        <v>42.718249999999991</v>
      </c>
      <c r="S101" s="11">
        <f t="shared" si="9"/>
        <v>229.21824999999998</v>
      </c>
      <c r="T101" s="12">
        <f t="shared" si="10"/>
        <v>0.51515151515151514</v>
      </c>
      <c r="U101" s="13">
        <f t="shared" si="11"/>
        <v>0.22905227882037524</v>
      </c>
      <c r="V101" s="14">
        <f>COUNTIF($L$2:L101,1)</f>
        <v>51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8" customHeight="1" x14ac:dyDescent="0.2">
      <c r="A102" s="3">
        <v>100</v>
      </c>
      <c r="B102" s="4">
        <v>43123</v>
      </c>
      <c r="C102" s="3" t="s">
        <v>305</v>
      </c>
      <c r="D102" s="3" t="s">
        <v>70</v>
      </c>
      <c r="E102" s="3">
        <v>1</v>
      </c>
      <c r="F102" s="3" t="s">
        <v>306</v>
      </c>
      <c r="G102" s="3" t="s">
        <v>25</v>
      </c>
      <c r="H102" s="3" t="s">
        <v>30</v>
      </c>
      <c r="I102" s="3" t="s">
        <v>14</v>
      </c>
      <c r="J102" s="15" t="s">
        <v>307</v>
      </c>
      <c r="K102" s="15"/>
      <c r="L102" s="6" t="s">
        <v>17</v>
      </c>
      <c r="M102" s="7">
        <v>1.95</v>
      </c>
      <c r="N102" s="8">
        <v>2</v>
      </c>
      <c r="O102" s="9" t="s">
        <v>15</v>
      </c>
      <c r="P102" s="8">
        <f t="shared" si="6"/>
        <v>188.5</v>
      </c>
      <c r="Q102" s="36">
        <f t="shared" si="7"/>
        <v>1.9</v>
      </c>
      <c r="R102" s="10">
        <f t="shared" si="8"/>
        <v>44.618249999999989</v>
      </c>
      <c r="S102" s="11">
        <f t="shared" si="9"/>
        <v>233.11824999999999</v>
      </c>
      <c r="T102" s="12">
        <f t="shared" si="10"/>
        <v>0.52</v>
      </c>
      <c r="U102" s="13">
        <f t="shared" si="11"/>
        <v>0.23670159151193629</v>
      </c>
      <c r="V102" s="14">
        <f>COUNTIF($L$2:L102,1)</f>
        <v>52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6.5" customHeight="1" x14ac:dyDescent="0.2">
      <c r="A103" s="3">
        <v>101</v>
      </c>
      <c r="B103" s="4">
        <v>43123</v>
      </c>
      <c r="C103" s="3" t="s">
        <v>308</v>
      </c>
      <c r="D103" s="3" t="s">
        <v>119</v>
      </c>
      <c r="E103" s="3">
        <v>1</v>
      </c>
      <c r="F103" s="3">
        <v>2</v>
      </c>
      <c r="G103" s="3" t="s">
        <v>27</v>
      </c>
      <c r="H103" s="3" t="s">
        <v>30</v>
      </c>
      <c r="I103" s="3" t="s">
        <v>14</v>
      </c>
      <c r="J103" s="5" t="s">
        <v>309</v>
      </c>
      <c r="K103" s="15"/>
      <c r="L103" s="6" t="s">
        <v>16</v>
      </c>
      <c r="M103" s="7">
        <v>1.86</v>
      </c>
      <c r="N103" s="8">
        <v>1</v>
      </c>
      <c r="O103" s="9" t="s">
        <v>15</v>
      </c>
      <c r="P103" s="8">
        <f t="shared" si="6"/>
        <v>189.5</v>
      </c>
      <c r="Q103" s="35">
        <f t="shared" si="7"/>
        <v>-1</v>
      </c>
      <c r="R103" s="10">
        <f t="shared" si="8"/>
        <v>43.618249999999989</v>
      </c>
      <c r="S103" s="11">
        <f t="shared" si="9"/>
        <v>233.11824999999999</v>
      </c>
      <c r="T103" s="12">
        <f t="shared" si="10"/>
        <v>0.51485148514851486</v>
      </c>
      <c r="U103" s="13">
        <f t="shared" si="11"/>
        <v>0.23017546174142475</v>
      </c>
      <c r="V103" s="14">
        <f>COUNTIF($L$2:L103,1)</f>
        <v>52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16.5" customHeight="1" x14ac:dyDescent="0.2">
      <c r="A104" s="3">
        <v>102</v>
      </c>
      <c r="B104" s="4">
        <v>43124</v>
      </c>
      <c r="C104" s="3" t="s">
        <v>310</v>
      </c>
      <c r="D104" s="3" t="s">
        <v>218</v>
      </c>
      <c r="E104" s="3">
        <v>1</v>
      </c>
      <c r="F104" s="3" t="s">
        <v>311</v>
      </c>
      <c r="G104" s="3" t="s">
        <v>27</v>
      </c>
      <c r="H104" s="3" t="s">
        <v>30</v>
      </c>
      <c r="I104" s="3" t="s">
        <v>14</v>
      </c>
      <c r="J104" s="15" t="s">
        <v>312</v>
      </c>
      <c r="K104" s="15"/>
      <c r="L104" s="6" t="s">
        <v>17</v>
      </c>
      <c r="M104" s="7">
        <v>1.86</v>
      </c>
      <c r="N104" s="8">
        <v>1.5</v>
      </c>
      <c r="O104" s="9" t="s">
        <v>15</v>
      </c>
      <c r="P104" s="8">
        <f t="shared" si="6"/>
        <v>191</v>
      </c>
      <c r="Q104" s="36">
        <f t="shared" si="7"/>
        <v>1.29</v>
      </c>
      <c r="R104" s="10">
        <f t="shared" si="8"/>
        <v>44.908249999999988</v>
      </c>
      <c r="S104" s="11">
        <f t="shared" si="9"/>
        <v>235.90824999999998</v>
      </c>
      <c r="T104" s="12">
        <f t="shared" si="10"/>
        <v>0.51960784313725494</v>
      </c>
      <c r="U104" s="13">
        <f t="shared" si="11"/>
        <v>0.235121727748691</v>
      </c>
      <c r="V104" s="14">
        <f>COUNTIF($L$2:L104,1)</f>
        <v>53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18" customHeight="1" x14ac:dyDescent="0.2">
      <c r="A105" s="3">
        <v>103</v>
      </c>
      <c r="B105" s="4">
        <v>43124</v>
      </c>
      <c r="C105" s="3" t="s">
        <v>313</v>
      </c>
      <c r="D105" s="3" t="s">
        <v>70</v>
      </c>
      <c r="E105" s="3">
        <v>1</v>
      </c>
      <c r="F105" s="3" t="s">
        <v>306</v>
      </c>
      <c r="G105" s="3" t="s">
        <v>25</v>
      </c>
      <c r="H105" s="3" t="s">
        <v>30</v>
      </c>
      <c r="I105" s="3" t="s">
        <v>14</v>
      </c>
      <c r="J105" s="15" t="s">
        <v>213</v>
      </c>
      <c r="K105" s="15"/>
      <c r="L105" s="6" t="s">
        <v>17</v>
      </c>
      <c r="M105" s="7">
        <v>1.85</v>
      </c>
      <c r="N105" s="8">
        <v>5</v>
      </c>
      <c r="O105" s="9" t="s">
        <v>15</v>
      </c>
      <c r="P105" s="8">
        <f t="shared" si="6"/>
        <v>196</v>
      </c>
      <c r="Q105" s="36">
        <f t="shared" si="7"/>
        <v>4.25</v>
      </c>
      <c r="R105" s="10">
        <f t="shared" si="8"/>
        <v>49.158249999999988</v>
      </c>
      <c r="S105" s="11">
        <f t="shared" si="9"/>
        <v>245.15824999999998</v>
      </c>
      <c r="T105" s="12">
        <f t="shared" si="10"/>
        <v>0.52427184466019416</v>
      </c>
      <c r="U105" s="13">
        <f t="shared" si="11"/>
        <v>0.25080739795918355</v>
      </c>
      <c r="V105" s="14">
        <f>COUNTIF($L$2:L105,1)</f>
        <v>54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7.25" customHeight="1" x14ac:dyDescent="0.2">
      <c r="A106" s="3">
        <v>104</v>
      </c>
      <c r="B106" s="4">
        <v>43124</v>
      </c>
      <c r="C106" s="3" t="s">
        <v>314</v>
      </c>
      <c r="D106" s="3" t="s">
        <v>70</v>
      </c>
      <c r="E106" s="3">
        <v>1</v>
      </c>
      <c r="F106" s="3" t="s">
        <v>266</v>
      </c>
      <c r="G106" s="3" t="s">
        <v>25</v>
      </c>
      <c r="H106" s="3" t="s">
        <v>30</v>
      </c>
      <c r="I106" s="3" t="s">
        <v>14</v>
      </c>
      <c r="J106" s="15" t="s">
        <v>268</v>
      </c>
      <c r="K106" s="15"/>
      <c r="L106" s="6" t="s">
        <v>17</v>
      </c>
      <c r="M106" s="7">
        <v>1.9</v>
      </c>
      <c r="N106" s="8">
        <v>2</v>
      </c>
      <c r="O106" s="9" t="s">
        <v>15</v>
      </c>
      <c r="P106" s="8">
        <f t="shared" si="6"/>
        <v>198</v>
      </c>
      <c r="Q106" s="36">
        <f t="shared" si="7"/>
        <v>1.7999999999999998</v>
      </c>
      <c r="R106" s="10">
        <f t="shared" si="8"/>
        <v>50.958249999999985</v>
      </c>
      <c r="S106" s="11">
        <f t="shared" si="9"/>
        <v>248.95824999999999</v>
      </c>
      <c r="T106" s="12">
        <f t="shared" si="10"/>
        <v>0.52884615384615385</v>
      </c>
      <c r="U106" s="13">
        <f t="shared" si="11"/>
        <v>0.25736489898989895</v>
      </c>
      <c r="V106" s="14">
        <f>COUNTIF($L$2:L106,1)</f>
        <v>55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17.25" customHeight="1" x14ac:dyDescent="0.2">
      <c r="A107" s="3">
        <v>105</v>
      </c>
      <c r="B107" s="4">
        <v>43124</v>
      </c>
      <c r="C107" s="3" t="s">
        <v>315</v>
      </c>
      <c r="D107" s="3" t="s">
        <v>70</v>
      </c>
      <c r="E107" s="3">
        <v>1</v>
      </c>
      <c r="F107" s="3" t="s">
        <v>316</v>
      </c>
      <c r="G107" s="3" t="s">
        <v>25</v>
      </c>
      <c r="H107" s="3" t="s">
        <v>30</v>
      </c>
      <c r="I107" s="3" t="s">
        <v>14</v>
      </c>
      <c r="J107" s="15" t="s">
        <v>235</v>
      </c>
      <c r="K107" s="15"/>
      <c r="L107" s="6" t="s">
        <v>17</v>
      </c>
      <c r="M107" s="7">
        <v>1.85</v>
      </c>
      <c r="N107" s="8">
        <v>1.5</v>
      </c>
      <c r="O107" s="9" t="s">
        <v>15</v>
      </c>
      <c r="P107" s="8">
        <f t="shared" si="6"/>
        <v>199.5</v>
      </c>
      <c r="Q107" s="36">
        <f t="shared" si="7"/>
        <v>1.2750000000000004</v>
      </c>
      <c r="R107" s="10">
        <f t="shared" si="8"/>
        <v>52.233249999999984</v>
      </c>
      <c r="S107" s="11">
        <f t="shared" si="9"/>
        <v>251.73325</v>
      </c>
      <c r="T107" s="12">
        <f t="shared" si="10"/>
        <v>0.53333333333333333</v>
      </c>
      <c r="U107" s="13">
        <f t="shared" si="11"/>
        <v>0.26182080200501251</v>
      </c>
      <c r="V107" s="14">
        <f>COUNTIF($L$2:L107,1)</f>
        <v>56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25.5" x14ac:dyDescent="0.2">
      <c r="A108" s="3">
        <v>106</v>
      </c>
      <c r="B108" s="4">
        <v>43124</v>
      </c>
      <c r="C108" s="3" t="s">
        <v>317</v>
      </c>
      <c r="D108" s="3" t="s">
        <v>70</v>
      </c>
      <c r="E108" s="3">
        <v>2</v>
      </c>
      <c r="F108" s="3" t="s">
        <v>318</v>
      </c>
      <c r="G108" s="3" t="s">
        <v>27</v>
      </c>
      <c r="H108" s="3" t="s">
        <v>30</v>
      </c>
      <c r="I108" s="3" t="s">
        <v>14</v>
      </c>
      <c r="J108" s="5" t="s">
        <v>319</v>
      </c>
      <c r="K108" s="15"/>
      <c r="L108" s="6" t="s">
        <v>16</v>
      </c>
      <c r="M108" s="7">
        <v>1.91</v>
      </c>
      <c r="N108" s="8">
        <v>1</v>
      </c>
      <c r="O108" s="9" t="s">
        <v>15</v>
      </c>
      <c r="P108" s="8">
        <f t="shared" si="6"/>
        <v>200.5</v>
      </c>
      <c r="Q108" s="35">
        <f t="shared" si="7"/>
        <v>-1</v>
      </c>
      <c r="R108" s="10">
        <f t="shared" si="8"/>
        <v>51.233249999999984</v>
      </c>
      <c r="S108" s="11">
        <f t="shared" si="9"/>
        <v>251.73325</v>
      </c>
      <c r="T108" s="12">
        <f t="shared" si="10"/>
        <v>0.52830188679245282</v>
      </c>
      <c r="U108" s="13">
        <f t="shared" si="11"/>
        <v>0.25552743142144635</v>
      </c>
      <c r="V108" s="14">
        <f>COUNTIF($L$2:L108,1)</f>
        <v>56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16.5" customHeight="1" x14ac:dyDescent="0.2">
      <c r="A109" s="3">
        <v>107</v>
      </c>
      <c r="B109" s="4">
        <v>43124</v>
      </c>
      <c r="C109" s="3" t="s">
        <v>320</v>
      </c>
      <c r="D109" s="3" t="s">
        <v>70</v>
      </c>
      <c r="E109" s="3">
        <v>1</v>
      </c>
      <c r="F109" s="3" t="s">
        <v>171</v>
      </c>
      <c r="G109" s="3" t="s">
        <v>25</v>
      </c>
      <c r="H109" s="3" t="s">
        <v>30</v>
      </c>
      <c r="I109" s="3" t="s">
        <v>14</v>
      </c>
      <c r="J109" s="15" t="s">
        <v>321</v>
      </c>
      <c r="K109" s="15"/>
      <c r="L109" s="6" t="s">
        <v>17</v>
      </c>
      <c r="M109" s="7">
        <v>2.48</v>
      </c>
      <c r="N109" s="8">
        <v>2</v>
      </c>
      <c r="O109" s="9" t="s">
        <v>15</v>
      </c>
      <c r="P109" s="8">
        <f t="shared" si="6"/>
        <v>202.5</v>
      </c>
      <c r="Q109" s="36">
        <f t="shared" si="7"/>
        <v>2.96</v>
      </c>
      <c r="R109" s="10">
        <f t="shared" si="8"/>
        <v>54.193249999999985</v>
      </c>
      <c r="S109" s="11">
        <f t="shared" si="9"/>
        <v>256.69324999999998</v>
      </c>
      <c r="T109" s="12">
        <f t="shared" si="10"/>
        <v>0.53271028037383172</v>
      </c>
      <c r="U109" s="13">
        <f t="shared" si="11"/>
        <v>0.26762098765432085</v>
      </c>
      <c r="V109" s="14">
        <f>COUNTIF($L$2:L109,1)</f>
        <v>57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18.75" customHeight="1" x14ac:dyDescent="0.2">
      <c r="A110" s="3">
        <v>108</v>
      </c>
      <c r="B110" s="4">
        <v>43124</v>
      </c>
      <c r="C110" s="3" t="s">
        <v>320</v>
      </c>
      <c r="D110" s="3" t="s">
        <v>70</v>
      </c>
      <c r="E110" s="3">
        <v>1</v>
      </c>
      <c r="F110" s="3" t="s">
        <v>322</v>
      </c>
      <c r="G110" s="3" t="s">
        <v>25</v>
      </c>
      <c r="H110" s="3" t="s">
        <v>30</v>
      </c>
      <c r="I110" s="3" t="s">
        <v>14</v>
      </c>
      <c r="J110" s="15" t="s">
        <v>321</v>
      </c>
      <c r="K110" s="15"/>
      <c r="L110" s="6" t="s">
        <v>17</v>
      </c>
      <c r="M110" s="7">
        <v>6.5</v>
      </c>
      <c r="N110" s="8">
        <v>0.5</v>
      </c>
      <c r="O110" s="9" t="s">
        <v>23</v>
      </c>
      <c r="P110" s="8">
        <f t="shared" si="6"/>
        <v>203</v>
      </c>
      <c r="Q110" s="36">
        <f t="shared" si="7"/>
        <v>2.5874999999999999</v>
      </c>
      <c r="R110" s="10">
        <f t="shared" si="8"/>
        <v>56.780749999999983</v>
      </c>
      <c r="S110" s="11">
        <f t="shared" si="9"/>
        <v>259.78075000000001</v>
      </c>
      <c r="T110" s="12">
        <f t="shared" si="10"/>
        <v>0.53703703703703709</v>
      </c>
      <c r="U110" s="13">
        <f t="shared" si="11"/>
        <v>0.27970812807881779</v>
      </c>
      <c r="V110" s="14">
        <f>COUNTIF($L$2:L110,1)</f>
        <v>58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17.25" customHeight="1" x14ac:dyDescent="0.2">
      <c r="A111" s="3">
        <v>109</v>
      </c>
      <c r="B111" s="4">
        <v>43124</v>
      </c>
      <c r="C111" s="3" t="s">
        <v>320</v>
      </c>
      <c r="D111" s="3" t="s">
        <v>70</v>
      </c>
      <c r="E111" s="3">
        <v>1</v>
      </c>
      <c r="F111" s="3" t="s">
        <v>323</v>
      </c>
      <c r="G111" s="3" t="s">
        <v>25</v>
      </c>
      <c r="H111" s="3" t="s">
        <v>30</v>
      </c>
      <c r="I111" s="3" t="s">
        <v>14</v>
      </c>
      <c r="J111" s="15" t="s">
        <v>321</v>
      </c>
      <c r="K111" s="15"/>
      <c r="L111" s="6" t="s">
        <v>17</v>
      </c>
      <c r="M111" s="7">
        <v>15</v>
      </c>
      <c r="N111" s="8">
        <v>0.5</v>
      </c>
      <c r="O111" s="9" t="s">
        <v>23</v>
      </c>
      <c r="P111" s="8">
        <f t="shared" si="6"/>
        <v>203.5</v>
      </c>
      <c r="Q111" s="36">
        <f t="shared" si="7"/>
        <v>6.625</v>
      </c>
      <c r="R111" s="10">
        <f t="shared" si="8"/>
        <v>63.405749999999983</v>
      </c>
      <c r="S111" s="11">
        <f t="shared" si="9"/>
        <v>266.90575000000001</v>
      </c>
      <c r="T111" s="12">
        <f t="shared" si="10"/>
        <v>0.54128440366972475</v>
      </c>
      <c r="U111" s="13">
        <f t="shared" si="11"/>
        <v>0.31157616707616714</v>
      </c>
      <c r="V111" s="14">
        <f>COUNTIF($L$2:L111,1)</f>
        <v>59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12.75" x14ac:dyDescent="0.2">
      <c r="A112" s="3">
        <v>110</v>
      </c>
      <c r="B112" s="4">
        <v>43124</v>
      </c>
      <c r="C112" s="3" t="s">
        <v>324</v>
      </c>
      <c r="D112" s="3" t="s">
        <v>26</v>
      </c>
      <c r="E112" s="3">
        <v>1</v>
      </c>
      <c r="F112" s="3" t="s">
        <v>325</v>
      </c>
      <c r="G112" s="3" t="s">
        <v>191</v>
      </c>
      <c r="H112" s="3" t="s">
        <v>28</v>
      </c>
      <c r="I112" s="3" t="s">
        <v>29</v>
      </c>
      <c r="J112" s="15" t="s">
        <v>326</v>
      </c>
      <c r="K112" s="15"/>
      <c r="L112" s="6" t="s">
        <v>17</v>
      </c>
      <c r="M112" s="7">
        <v>2.4</v>
      </c>
      <c r="N112" s="8">
        <v>1</v>
      </c>
      <c r="O112" s="9" t="s">
        <v>23</v>
      </c>
      <c r="P112" s="8">
        <f t="shared" si="6"/>
        <v>204.5</v>
      </c>
      <c r="Q112" s="36">
        <f t="shared" si="7"/>
        <v>1.2799999999999998</v>
      </c>
      <c r="R112" s="10">
        <f t="shared" si="8"/>
        <v>64.685749999999985</v>
      </c>
      <c r="S112" s="11">
        <f t="shared" si="9"/>
        <v>269.18574999999998</v>
      </c>
      <c r="T112" s="12">
        <f t="shared" si="10"/>
        <v>0.54545454545454541</v>
      </c>
      <c r="U112" s="13">
        <f t="shared" si="11"/>
        <v>0.31631173594132023</v>
      </c>
      <c r="V112" s="14">
        <f>COUNTIF($L$2:L112,1)</f>
        <v>60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12.75" x14ac:dyDescent="0.2">
      <c r="A113" s="3">
        <v>111</v>
      </c>
      <c r="B113" s="4">
        <v>43124</v>
      </c>
      <c r="C113" s="3" t="s">
        <v>327</v>
      </c>
      <c r="D113" s="3" t="s">
        <v>26</v>
      </c>
      <c r="E113" s="3">
        <v>1</v>
      </c>
      <c r="F113" s="3" t="s">
        <v>328</v>
      </c>
      <c r="G113" s="3" t="s">
        <v>191</v>
      </c>
      <c r="H113" s="3" t="s">
        <v>28</v>
      </c>
      <c r="I113" s="3" t="s">
        <v>29</v>
      </c>
      <c r="J113" s="5" t="s">
        <v>35</v>
      </c>
      <c r="K113" s="15"/>
      <c r="L113" s="6" t="s">
        <v>16</v>
      </c>
      <c r="M113" s="7">
        <v>5</v>
      </c>
      <c r="N113" s="8">
        <v>1</v>
      </c>
      <c r="O113" s="9" t="s">
        <v>23</v>
      </c>
      <c r="P113" s="8">
        <f t="shared" si="6"/>
        <v>205.5</v>
      </c>
      <c r="Q113" s="35">
        <f t="shared" si="7"/>
        <v>-1</v>
      </c>
      <c r="R113" s="10">
        <f t="shared" si="8"/>
        <v>63.685749999999985</v>
      </c>
      <c r="S113" s="11">
        <f t="shared" si="9"/>
        <v>269.18574999999998</v>
      </c>
      <c r="T113" s="12">
        <f t="shared" si="10"/>
        <v>0.54054054054054057</v>
      </c>
      <c r="U113" s="13">
        <f t="shared" si="11"/>
        <v>0.30990632603406321</v>
      </c>
      <c r="V113" s="14">
        <f>COUNTIF($L$2:L113,1)</f>
        <v>60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18" customHeight="1" x14ac:dyDescent="0.2">
      <c r="A114" s="3">
        <v>112</v>
      </c>
      <c r="B114" s="4">
        <v>43125</v>
      </c>
      <c r="C114" s="3" t="s">
        <v>329</v>
      </c>
      <c r="D114" s="3" t="s">
        <v>70</v>
      </c>
      <c r="E114" s="3">
        <v>1</v>
      </c>
      <c r="F114" s="3" t="s">
        <v>330</v>
      </c>
      <c r="G114" s="3" t="s">
        <v>25</v>
      </c>
      <c r="H114" s="3" t="s">
        <v>30</v>
      </c>
      <c r="I114" s="3" t="s">
        <v>14</v>
      </c>
      <c r="J114" s="15" t="s">
        <v>331</v>
      </c>
      <c r="K114" s="15"/>
      <c r="L114" s="6" t="s">
        <v>17</v>
      </c>
      <c r="M114" s="7">
        <v>1.4</v>
      </c>
      <c r="N114" s="8">
        <v>2</v>
      </c>
      <c r="O114" s="9" t="s">
        <v>15</v>
      </c>
      <c r="P114" s="8">
        <f t="shared" si="6"/>
        <v>207.5</v>
      </c>
      <c r="Q114" s="36">
        <f t="shared" si="7"/>
        <v>0.79999999999999982</v>
      </c>
      <c r="R114" s="10">
        <f t="shared" si="8"/>
        <v>64.485749999999982</v>
      </c>
      <c r="S114" s="11">
        <f t="shared" si="9"/>
        <v>271.98575</v>
      </c>
      <c r="T114" s="12">
        <f t="shared" si="10"/>
        <v>0.5446428571428571</v>
      </c>
      <c r="U114" s="13">
        <f t="shared" si="11"/>
        <v>0.31077469879518071</v>
      </c>
      <c r="V114" s="14">
        <f>COUNTIF($L$2:L114,1)</f>
        <v>61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18" customHeight="1" x14ac:dyDescent="0.2">
      <c r="A115" s="3">
        <v>113</v>
      </c>
      <c r="B115" s="4">
        <v>43125</v>
      </c>
      <c r="C115" s="3" t="s">
        <v>332</v>
      </c>
      <c r="D115" s="3" t="s">
        <v>70</v>
      </c>
      <c r="E115" s="3">
        <v>1</v>
      </c>
      <c r="F115" s="3" t="s">
        <v>168</v>
      </c>
      <c r="G115" s="3" t="s">
        <v>25</v>
      </c>
      <c r="H115" s="3" t="s">
        <v>28</v>
      </c>
      <c r="I115" s="3" t="s">
        <v>14</v>
      </c>
      <c r="J115" s="15" t="s">
        <v>100</v>
      </c>
      <c r="K115" s="15"/>
      <c r="L115" s="6" t="s">
        <v>17</v>
      </c>
      <c r="M115" s="7">
        <v>1.825</v>
      </c>
      <c r="N115" s="8">
        <v>2</v>
      </c>
      <c r="O115" s="9" t="s">
        <v>23</v>
      </c>
      <c r="P115" s="8">
        <f t="shared" si="6"/>
        <v>209.5</v>
      </c>
      <c r="Q115" s="36">
        <f t="shared" si="7"/>
        <v>1.4674999999999998</v>
      </c>
      <c r="R115" s="10">
        <f t="shared" si="8"/>
        <v>65.953249999999983</v>
      </c>
      <c r="S115" s="11">
        <f t="shared" si="9"/>
        <v>275.45324999999997</v>
      </c>
      <c r="T115" s="12">
        <f t="shared" si="10"/>
        <v>0.54867256637168138</v>
      </c>
      <c r="U115" s="13">
        <f t="shared" si="11"/>
        <v>0.31481264916467766</v>
      </c>
      <c r="V115" s="14">
        <f>COUNTIF($L$2:L115,1)</f>
        <v>62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17.25" customHeight="1" x14ac:dyDescent="0.2">
      <c r="A116" s="3">
        <v>114</v>
      </c>
      <c r="B116" s="4">
        <v>43125</v>
      </c>
      <c r="C116" s="3" t="s">
        <v>332</v>
      </c>
      <c r="D116" s="3" t="s">
        <v>70</v>
      </c>
      <c r="E116" s="3">
        <v>1</v>
      </c>
      <c r="F116" s="3" t="s">
        <v>333</v>
      </c>
      <c r="G116" s="3" t="s">
        <v>25</v>
      </c>
      <c r="H116" s="3" t="s">
        <v>28</v>
      </c>
      <c r="I116" s="3" t="s">
        <v>14</v>
      </c>
      <c r="J116" s="5" t="s">
        <v>100</v>
      </c>
      <c r="K116" s="15"/>
      <c r="L116" s="6" t="s">
        <v>16</v>
      </c>
      <c r="M116" s="7">
        <v>8.5</v>
      </c>
      <c r="N116" s="8">
        <v>0.5</v>
      </c>
      <c r="O116" s="9" t="s">
        <v>23</v>
      </c>
      <c r="P116" s="8">
        <f t="shared" si="6"/>
        <v>210</v>
      </c>
      <c r="Q116" s="35">
        <f t="shared" si="7"/>
        <v>-0.5</v>
      </c>
      <c r="R116" s="10">
        <f t="shared" si="8"/>
        <v>65.453249999999983</v>
      </c>
      <c r="S116" s="11">
        <f t="shared" si="9"/>
        <v>275.45324999999997</v>
      </c>
      <c r="T116" s="12">
        <f t="shared" si="10"/>
        <v>0.54385964912280704</v>
      </c>
      <c r="U116" s="13">
        <f t="shared" si="11"/>
        <v>0.31168214285714269</v>
      </c>
      <c r="V116" s="14">
        <f>COUNTIF($L$2:L116,1)</f>
        <v>62</v>
      </c>
      <c r="W116">
        <v>114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16.5" customHeight="1" x14ac:dyDescent="0.2">
      <c r="A117" s="3">
        <v>115</v>
      </c>
      <c r="B117" s="4">
        <v>43125</v>
      </c>
      <c r="C117" s="3" t="s">
        <v>334</v>
      </c>
      <c r="D117" s="3" t="s">
        <v>70</v>
      </c>
      <c r="E117" s="3">
        <v>1</v>
      </c>
      <c r="F117" s="3" t="s">
        <v>335</v>
      </c>
      <c r="G117" s="3" t="s">
        <v>25</v>
      </c>
      <c r="H117" s="3" t="s">
        <v>30</v>
      </c>
      <c r="I117" s="3" t="s">
        <v>14</v>
      </c>
      <c r="J117" s="15" t="s">
        <v>336</v>
      </c>
      <c r="K117" s="15"/>
      <c r="L117" s="6" t="s">
        <v>17</v>
      </c>
      <c r="M117" s="7">
        <v>1.8080000000000001</v>
      </c>
      <c r="N117" s="8">
        <v>1.5</v>
      </c>
      <c r="O117" s="9" t="s">
        <v>15</v>
      </c>
      <c r="P117" s="8">
        <f t="shared" si="6"/>
        <v>211.5</v>
      </c>
      <c r="Q117" s="36">
        <f t="shared" si="7"/>
        <v>1.2120000000000002</v>
      </c>
      <c r="R117" s="10">
        <f t="shared" si="8"/>
        <v>66.665249999999986</v>
      </c>
      <c r="S117" s="11">
        <f t="shared" si="9"/>
        <v>278.16525000000001</v>
      </c>
      <c r="T117" s="12">
        <f t="shared" si="10"/>
        <v>0.54782608695652169</v>
      </c>
      <c r="U117" s="13">
        <f t="shared" si="11"/>
        <v>0.31520212765957456</v>
      </c>
      <c r="V117" s="14">
        <f>COUNTIF($L$2:L117,1)</f>
        <v>63</v>
      </c>
      <c r="W117">
        <v>115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17.25" customHeight="1" x14ac:dyDescent="0.2">
      <c r="A118" s="3">
        <v>116</v>
      </c>
      <c r="B118" s="4">
        <v>43125</v>
      </c>
      <c r="C118" s="3" t="s">
        <v>337</v>
      </c>
      <c r="D118" s="3" t="s">
        <v>70</v>
      </c>
      <c r="E118" s="3">
        <v>1</v>
      </c>
      <c r="F118" s="3">
        <v>2</v>
      </c>
      <c r="G118" s="3" t="s">
        <v>25</v>
      </c>
      <c r="H118" s="3" t="s">
        <v>30</v>
      </c>
      <c r="I118" s="3" t="s">
        <v>14</v>
      </c>
      <c r="J118" s="5" t="s">
        <v>245</v>
      </c>
      <c r="K118" s="37" t="s">
        <v>338</v>
      </c>
      <c r="L118" s="6" t="s">
        <v>16</v>
      </c>
      <c r="M118" s="7">
        <v>4</v>
      </c>
      <c r="N118" s="8">
        <v>3</v>
      </c>
      <c r="O118" s="9" t="s">
        <v>23</v>
      </c>
      <c r="P118" s="8">
        <f t="shared" si="6"/>
        <v>214.5</v>
      </c>
      <c r="Q118" s="35">
        <f t="shared" si="7"/>
        <v>-3</v>
      </c>
      <c r="R118" s="10">
        <f t="shared" si="8"/>
        <v>63.665249999999986</v>
      </c>
      <c r="S118" s="11">
        <f t="shared" si="9"/>
        <v>278.16525000000001</v>
      </c>
      <c r="T118" s="12">
        <f t="shared" si="10"/>
        <v>0.5431034482758621</v>
      </c>
      <c r="U118" s="13">
        <f t="shared" si="11"/>
        <v>0.29680769230769238</v>
      </c>
      <c r="V118" s="14">
        <f>COUNTIF($L$2:L118,1)</f>
        <v>63</v>
      </c>
      <c r="W118">
        <v>116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18.75" customHeight="1" x14ac:dyDescent="0.2">
      <c r="A119" s="3">
        <v>117</v>
      </c>
      <c r="B119" s="4">
        <v>43126</v>
      </c>
      <c r="C119" s="3" t="s">
        <v>339</v>
      </c>
      <c r="D119" s="3" t="s">
        <v>70</v>
      </c>
      <c r="E119" s="3">
        <v>1</v>
      </c>
      <c r="F119" s="3" t="s">
        <v>262</v>
      </c>
      <c r="G119" s="3" t="s">
        <v>25</v>
      </c>
      <c r="H119" s="3" t="s">
        <v>30</v>
      </c>
      <c r="I119" s="3" t="s">
        <v>14</v>
      </c>
      <c r="J119" s="15" t="s">
        <v>188</v>
      </c>
      <c r="K119" s="15"/>
      <c r="L119" s="6" t="s">
        <v>17</v>
      </c>
      <c r="M119" s="7">
        <v>1.76</v>
      </c>
      <c r="N119" s="8">
        <v>3</v>
      </c>
      <c r="O119" s="9" t="s">
        <v>15</v>
      </c>
      <c r="P119" s="8">
        <f t="shared" si="6"/>
        <v>217.5</v>
      </c>
      <c r="Q119" s="36">
        <f t="shared" si="7"/>
        <v>2.2800000000000002</v>
      </c>
      <c r="R119" s="10">
        <f t="shared" si="8"/>
        <v>65.945249999999987</v>
      </c>
      <c r="S119" s="11">
        <f t="shared" si="9"/>
        <v>283.44524999999999</v>
      </c>
      <c r="T119" s="12">
        <f t="shared" si="10"/>
        <v>0.54700854700854706</v>
      </c>
      <c r="U119" s="13">
        <f t="shared" si="11"/>
        <v>0.3031965517241379</v>
      </c>
      <c r="V119" s="14">
        <f>COUNTIF($L$2:L119,1)</f>
        <v>64</v>
      </c>
      <c r="W119">
        <v>117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38.25" x14ac:dyDescent="0.2">
      <c r="A120" s="3">
        <v>118</v>
      </c>
      <c r="B120" s="4">
        <v>43126</v>
      </c>
      <c r="C120" s="3" t="s">
        <v>340</v>
      </c>
      <c r="D120" s="3" t="s">
        <v>341</v>
      </c>
      <c r="E120" s="3">
        <v>1</v>
      </c>
      <c r="F120" s="3" t="s">
        <v>299</v>
      </c>
      <c r="G120" s="3" t="s">
        <v>25</v>
      </c>
      <c r="H120" s="3" t="s">
        <v>34</v>
      </c>
      <c r="I120" s="3" t="s">
        <v>14</v>
      </c>
      <c r="J120" s="15" t="s">
        <v>342</v>
      </c>
      <c r="K120" s="15"/>
      <c r="L120" s="6" t="s">
        <v>16</v>
      </c>
      <c r="M120" s="7">
        <v>2.06</v>
      </c>
      <c r="N120" s="8">
        <v>1</v>
      </c>
      <c r="O120" s="9" t="s">
        <v>15</v>
      </c>
      <c r="P120" s="8">
        <f t="shared" si="6"/>
        <v>218.5</v>
      </c>
      <c r="Q120" s="35">
        <f t="shared" si="7"/>
        <v>-1</v>
      </c>
      <c r="R120" s="10">
        <f t="shared" si="8"/>
        <v>64.945249999999987</v>
      </c>
      <c r="S120" s="11">
        <f t="shared" si="9"/>
        <v>283.44524999999999</v>
      </c>
      <c r="T120" s="12">
        <f t="shared" si="10"/>
        <v>0.5423728813559322</v>
      </c>
      <c r="U120" s="13">
        <f t="shared" si="11"/>
        <v>0.29723226544622422</v>
      </c>
      <c r="V120" s="14">
        <f>COUNTIF($L$2:L120,1)</f>
        <v>64</v>
      </c>
      <c r="W120">
        <v>118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12.75" x14ac:dyDescent="0.2">
      <c r="A121" s="3">
        <v>119</v>
      </c>
      <c r="B121" s="4">
        <v>43126</v>
      </c>
      <c r="C121" s="3" t="s">
        <v>343</v>
      </c>
      <c r="D121" s="3" t="s">
        <v>70</v>
      </c>
      <c r="E121" s="3">
        <v>1</v>
      </c>
      <c r="F121" s="3" t="s">
        <v>344</v>
      </c>
      <c r="G121" s="3" t="s">
        <v>25</v>
      </c>
      <c r="H121" s="3" t="s">
        <v>28</v>
      </c>
      <c r="I121" s="3" t="s">
        <v>29</v>
      </c>
      <c r="J121" s="42" t="s">
        <v>245</v>
      </c>
      <c r="K121" s="15"/>
      <c r="L121" s="6" t="s">
        <v>17</v>
      </c>
      <c r="M121" s="7">
        <v>1</v>
      </c>
      <c r="N121" s="8">
        <v>1</v>
      </c>
      <c r="O121" s="9" t="s">
        <v>23</v>
      </c>
      <c r="P121" s="8">
        <f t="shared" si="6"/>
        <v>219.5</v>
      </c>
      <c r="Q121" s="43">
        <f t="shared" si="7"/>
        <v>-5.0000000000000044E-2</v>
      </c>
      <c r="R121" s="10">
        <f t="shared" si="8"/>
        <v>64.89524999999999</v>
      </c>
      <c r="S121" s="11">
        <f t="shared" si="9"/>
        <v>284.39524999999998</v>
      </c>
      <c r="T121" s="12">
        <f t="shared" si="10"/>
        <v>0.54621848739495793</v>
      </c>
      <c r="U121" s="13">
        <f t="shared" si="11"/>
        <v>0.29565034168564908</v>
      </c>
      <c r="V121" s="14">
        <f>COUNTIF($L$2:L121,1)</f>
        <v>65</v>
      </c>
      <c r="W121">
        <v>119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18" customHeight="1" x14ac:dyDescent="0.2">
      <c r="A122" s="3">
        <v>120</v>
      </c>
      <c r="B122" s="4">
        <v>43126</v>
      </c>
      <c r="C122" s="3" t="s">
        <v>345</v>
      </c>
      <c r="D122" s="3" t="s">
        <v>39</v>
      </c>
      <c r="E122" s="3">
        <v>1</v>
      </c>
      <c r="F122" s="3" t="s">
        <v>346</v>
      </c>
      <c r="G122" s="3" t="s">
        <v>25</v>
      </c>
      <c r="H122" s="3" t="s">
        <v>30</v>
      </c>
      <c r="I122" s="3" t="s">
        <v>14</v>
      </c>
      <c r="J122" s="15" t="s">
        <v>347</v>
      </c>
      <c r="K122" s="15"/>
      <c r="L122" s="6" t="s">
        <v>17</v>
      </c>
      <c r="M122" s="7">
        <v>1.7250000000000001</v>
      </c>
      <c r="N122" s="8">
        <v>1.5</v>
      </c>
      <c r="O122" s="9" t="s">
        <v>15</v>
      </c>
      <c r="P122" s="8">
        <f t="shared" si="6"/>
        <v>221</v>
      </c>
      <c r="Q122" s="36">
        <f t="shared" si="7"/>
        <v>1.0875000000000004</v>
      </c>
      <c r="R122" s="10">
        <f t="shared" si="8"/>
        <v>65.982749999999996</v>
      </c>
      <c r="S122" s="11">
        <f t="shared" si="9"/>
        <v>286.98275000000001</v>
      </c>
      <c r="T122" s="12">
        <f t="shared" si="10"/>
        <v>0.55000000000000004</v>
      </c>
      <c r="U122" s="13">
        <f t="shared" si="11"/>
        <v>0.29856447963800908</v>
      </c>
      <c r="V122" s="14">
        <f>COUNTIF($L$2:L122,1)</f>
        <v>66</v>
      </c>
      <c r="W122">
        <v>120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18" customHeight="1" x14ac:dyDescent="0.2">
      <c r="A123" s="3">
        <v>121</v>
      </c>
      <c r="B123" s="4">
        <v>43127</v>
      </c>
      <c r="C123" s="3" t="s">
        <v>348</v>
      </c>
      <c r="D123" s="3" t="s">
        <v>70</v>
      </c>
      <c r="E123" s="3">
        <v>1</v>
      </c>
      <c r="F123" s="3" t="s">
        <v>168</v>
      </c>
      <c r="G123" s="3" t="s">
        <v>25</v>
      </c>
      <c r="H123" s="3" t="s">
        <v>30</v>
      </c>
      <c r="I123" s="3" t="s">
        <v>14</v>
      </c>
      <c r="J123" s="5" t="s">
        <v>245</v>
      </c>
      <c r="K123" s="15"/>
      <c r="L123" s="6" t="s">
        <v>16</v>
      </c>
      <c r="M123" s="7">
        <v>1.8</v>
      </c>
      <c r="N123" s="8">
        <v>4</v>
      </c>
      <c r="O123" s="9" t="s">
        <v>23</v>
      </c>
      <c r="P123" s="8">
        <f t="shared" si="6"/>
        <v>225</v>
      </c>
      <c r="Q123" s="35">
        <f t="shared" si="7"/>
        <v>-4</v>
      </c>
      <c r="R123" s="10">
        <f t="shared" si="8"/>
        <v>61.982749999999996</v>
      </c>
      <c r="S123" s="11">
        <f t="shared" si="9"/>
        <v>286.98275000000001</v>
      </c>
      <c r="T123" s="12">
        <f t="shared" si="10"/>
        <v>0.54545454545454541</v>
      </c>
      <c r="U123" s="13">
        <f t="shared" si="11"/>
        <v>0.27547888888888894</v>
      </c>
      <c r="V123" s="14">
        <f>COUNTIF($L$2:L123,1)</f>
        <v>66</v>
      </c>
      <c r="W123">
        <v>121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18" customHeight="1" x14ac:dyDescent="0.2">
      <c r="A124" s="3">
        <v>122</v>
      </c>
      <c r="B124" s="4">
        <v>43127</v>
      </c>
      <c r="C124" s="3" t="s">
        <v>349</v>
      </c>
      <c r="D124" s="3" t="s">
        <v>70</v>
      </c>
      <c r="E124" s="3">
        <v>1</v>
      </c>
      <c r="F124" s="3" t="s">
        <v>350</v>
      </c>
      <c r="G124" s="3" t="s">
        <v>25</v>
      </c>
      <c r="H124" s="3" t="s">
        <v>30</v>
      </c>
      <c r="I124" s="3" t="s">
        <v>14</v>
      </c>
      <c r="J124" s="15" t="s">
        <v>351</v>
      </c>
      <c r="K124" s="15"/>
      <c r="L124" s="6" t="s">
        <v>17</v>
      </c>
      <c r="M124" s="7">
        <v>2</v>
      </c>
      <c r="N124" s="8">
        <v>2</v>
      </c>
      <c r="O124" s="9" t="s">
        <v>15</v>
      </c>
      <c r="P124" s="8">
        <f t="shared" ref="P124:P142" si="12">P123+N124</f>
        <v>227</v>
      </c>
      <c r="Q124" s="36">
        <f t="shared" ref="Q124:Q142" si="13">IF(AND(L124="1",O124="ja"),(N124*M124*0.95)-N124,IF(AND(L124="1",O124="nein"),N124*M124-N124,-N124))</f>
        <v>2</v>
      </c>
      <c r="R124" s="10">
        <f t="shared" ref="R124:R142" si="14">R123+Q124</f>
        <v>63.982749999999996</v>
      </c>
      <c r="S124" s="11">
        <f t="shared" ref="S124:S142" si="15">P124+R124</f>
        <v>290.98275000000001</v>
      </c>
      <c r="T124" s="12">
        <f t="shared" ref="T124:T142" si="16">V124/W124</f>
        <v>0.54918032786885251</v>
      </c>
      <c r="U124" s="13">
        <f t="shared" ref="U124:U142" si="17">((S124-P124)/P124)*100%</f>
        <v>0.28186233480176215</v>
      </c>
      <c r="V124" s="14">
        <f>COUNTIF($L$2:L124,1)</f>
        <v>67</v>
      </c>
      <c r="W124">
        <v>122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25.5" x14ac:dyDescent="0.2">
      <c r="A125" s="3">
        <v>123</v>
      </c>
      <c r="B125" s="4">
        <v>43127</v>
      </c>
      <c r="C125" s="3" t="s">
        <v>352</v>
      </c>
      <c r="D125" s="3" t="s">
        <v>70</v>
      </c>
      <c r="E125" s="3">
        <v>1</v>
      </c>
      <c r="F125" s="3" t="s">
        <v>353</v>
      </c>
      <c r="G125" s="3" t="s">
        <v>25</v>
      </c>
      <c r="H125" s="3" t="s">
        <v>30</v>
      </c>
      <c r="I125" s="3" t="s">
        <v>14</v>
      </c>
      <c r="J125" s="15" t="s">
        <v>354</v>
      </c>
      <c r="K125" s="15"/>
      <c r="L125" s="6" t="s">
        <v>17</v>
      </c>
      <c r="M125" s="7">
        <v>2.2549999999999999</v>
      </c>
      <c r="N125" s="8">
        <v>1.5</v>
      </c>
      <c r="O125" s="9" t="s">
        <v>15</v>
      </c>
      <c r="P125" s="8">
        <f t="shared" si="12"/>
        <v>228.5</v>
      </c>
      <c r="Q125" s="36">
        <f t="shared" si="13"/>
        <v>1.8824999999999998</v>
      </c>
      <c r="R125" s="10">
        <f t="shared" si="14"/>
        <v>65.865249999999989</v>
      </c>
      <c r="S125" s="11">
        <f t="shared" si="15"/>
        <v>294.36525</v>
      </c>
      <c r="T125" s="12">
        <f t="shared" si="16"/>
        <v>0.55284552845528456</v>
      </c>
      <c r="U125" s="13">
        <f t="shared" si="17"/>
        <v>0.28825054704595188</v>
      </c>
      <c r="V125" s="14">
        <f>COUNTIF($L$2:L125,1)</f>
        <v>68</v>
      </c>
      <c r="W125">
        <v>123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18.75" customHeight="1" x14ac:dyDescent="0.2">
      <c r="A126" s="3">
        <v>124</v>
      </c>
      <c r="B126" s="4">
        <v>43127</v>
      </c>
      <c r="C126" s="3" t="s">
        <v>355</v>
      </c>
      <c r="D126" s="3" t="s">
        <v>70</v>
      </c>
      <c r="E126" s="3">
        <v>1</v>
      </c>
      <c r="F126" s="3" t="s">
        <v>356</v>
      </c>
      <c r="G126" s="3" t="s">
        <v>25</v>
      </c>
      <c r="H126" s="3" t="s">
        <v>30</v>
      </c>
      <c r="I126" s="3" t="s">
        <v>14</v>
      </c>
      <c r="J126" s="15" t="s">
        <v>336</v>
      </c>
      <c r="K126" s="15"/>
      <c r="L126" s="6" t="s">
        <v>17</v>
      </c>
      <c r="M126" s="7">
        <v>1.8</v>
      </c>
      <c r="N126" s="8">
        <v>5</v>
      </c>
      <c r="O126" s="9" t="s">
        <v>15</v>
      </c>
      <c r="P126" s="8">
        <f t="shared" si="12"/>
        <v>233.5</v>
      </c>
      <c r="Q126" s="36">
        <f t="shared" si="13"/>
        <v>4</v>
      </c>
      <c r="R126" s="10">
        <f t="shared" si="14"/>
        <v>69.865249999999989</v>
      </c>
      <c r="S126" s="11">
        <f t="shared" si="15"/>
        <v>303.36525</v>
      </c>
      <c r="T126" s="12">
        <f t="shared" si="16"/>
        <v>0.55645161290322576</v>
      </c>
      <c r="U126" s="13">
        <f t="shared" si="17"/>
        <v>0.29920877944325486</v>
      </c>
      <c r="V126" s="14">
        <f>COUNTIF($L$2:L126,1)</f>
        <v>69</v>
      </c>
      <c r="W126">
        <v>124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16.5" customHeight="1" x14ac:dyDescent="0.2">
      <c r="A127" s="3">
        <v>125</v>
      </c>
      <c r="B127" s="4">
        <v>43127</v>
      </c>
      <c r="C127" s="3" t="s">
        <v>357</v>
      </c>
      <c r="D127" s="3" t="s">
        <v>70</v>
      </c>
      <c r="E127" s="3">
        <v>1</v>
      </c>
      <c r="F127" s="3" t="s">
        <v>358</v>
      </c>
      <c r="G127" s="3" t="s">
        <v>25</v>
      </c>
      <c r="H127" s="3" t="s">
        <v>30</v>
      </c>
      <c r="I127" s="3" t="s">
        <v>14</v>
      </c>
      <c r="J127" s="42" t="s">
        <v>100</v>
      </c>
      <c r="K127" s="15"/>
      <c r="L127" s="6" t="s">
        <v>17</v>
      </c>
      <c r="M127" s="7">
        <v>1</v>
      </c>
      <c r="N127" s="8">
        <v>1</v>
      </c>
      <c r="O127" s="9" t="s">
        <v>15</v>
      </c>
      <c r="P127" s="8">
        <f t="shared" si="12"/>
        <v>234.5</v>
      </c>
      <c r="Q127" s="43">
        <f t="shared" si="13"/>
        <v>0</v>
      </c>
      <c r="R127" s="10">
        <f t="shared" si="14"/>
        <v>69.865249999999989</v>
      </c>
      <c r="S127" s="11">
        <f t="shared" si="15"/>
        <v>304.36525</v>
      </c>
      <c r="T127" s="12">
        <f t="shared" si="16"/>
        <v>0.56000000000000005</v>
      </c>
      <c r="U127" s="13">
        <f t="shared" si="17"/>
        <v>0.29793283582089553</v>
      </c>
      <c r="V127" s="14">
        <f>COUNTIF($L$2:L127,1)</f>
        <v>70</v>
      </c>
      <c r="W127">
        <v>125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25.5" x14ac:dyDescent="0.2">
      <c r="A128" s="3">
        <v>126</v>
      </c>
      <c r="B128" s="4">
        <v>43127</v>
      </c>
      <c r="C128" s="3" t="s">
        <v>359</v>
      </c>
      <c r="D128" s="3" t="s">
        <v>70</v>
      </c>
      <c r="E128" s="3">
        <v>2</v>
      </c>
      <c r="F128" s="3" t="s">
        <v>360</v>
      </c>
      <c r="G128" s="3" t="s">
        <v>25</v>
      </c>
      <c r="H128" s="3" t="s">
        <v>30</v>
      </c>
      <c r="I128" s="3" t="s">
        <v>14</v>
      </c>
      <c r="J128" s="15" t="s">
        <v>361</v>
      </c>
      <c r="K128" s="15"/>
      <c r="L128" s="6" t="s">
        <v>16</v>
      </c>
      <c r="M128" s="7">
        <v>2.86</v>
      </c>
      <c r="N128" s="8">
        <v>1.5</v>
      </c>
      <c r="O128" s="9" t="s">
        <v>15</v>
      </c>
      <c r="P128" s="8">
        <f t="shared" si="12"/>
        <v>236</v>
      </c>
      <c r="Q128" s="35">
        <f t="shared" si="13"/>
        <v>-1.5</v>
      </c>
      <c r="R128" s="10">
        <f t="shared" si="14"/>
        <v>68.365249999999989</v>
      </c>
      <c r="S128" s="11">
        <f t="shared" si="15"/>
        <v>304.36525</v>
      </c>
      <c r="T128" s="12">
        <f t="shared" si="16"/>
        <v>0.55555555555555558</v>
      </c>
      <c r="U128" s="13">
        <f t="shared" si="17"/>
        <v>0.2896832627118644</v>
      </c>
      <c r="V128" s="14">
        <f>COUNTIF($L$2:L128,1)</f>
        <v>70</v>
      </c>
      <c r="W128">
        <v>126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25.5" x14ac:dyDescent="0.2">
      <c r="A129" s="3">
        <v>127</v>
      </c>
      <c r="B129" s="4">
        <v>43127</v>
      </c>
      <c r="C129" s="3" t="s">
        <v>362</v>
      </c>
      <c r="D129" s="3" t="s">
        <v>70</v>
      </c>
      <c r="E129" s="3">
        <v>2</v>
      </c>
      <c r="F129" s="3" t="s">
        <v>363</v>
      </c>
      <c r="G129" s="3" t="s">
        <v>27</v>
      </c>
      <c r="H129" s="3" t="s">
        <v>30</v>
      </c>
      <c r="I129" s="3" t="s">
        <v>14</v>
      </c>
      <c r="J129" s="15" t="s">
        <v>364</v>
      </c>
      <c r="K129" s="15"/>
      <c r="L129" s="6" t="s">
        <v>17</v>
      </c>
      <c r="M129" s="7">
        <v>1.9</v>
      </c>
      <c r="N129" s="8">
        <v>1.5</v>
      </c>
      <c r="O129" s="9" t="s">
        <v>15</v>
      </c>
      <c r="P129" s="8">
        <f t="shared" si="12"/>
        <v>237.5</v>
      </c>
      <c r="Q129" s="36">
        <f t="shared" si="13"/>
        <v>1.3499999999999996</v>
      </c>
      <c r="R129" s="10">
        <f t="shared" si="14"/>
        <v>69.715249999999983</v>
      </c>
      <c r="S129" s="11">
        <f t="shared" si="15"/>
        <v>307.21524999999997</v>
      </c>
      <c r="T129" s="12">
        <f t="shared" si="16"/>
        <v>0.55905511811023623</v>
      </c>
      <c r="U129" s="13">
        <f t="shared" si="17"/>
        <v>0.293537894736842</v>
      </c>
      <c r="V129" s="14">
        <f>COUNTIF($L$2:L129,1)</f>
        <v>71</v>
      </c>
      <c r="W129">
        <v>127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12.75" x14ac:dyDescent="0.2">
      <c r="A130" s="3">
        <v>128</v>
      </c>
      <c r="B130" s="4">
        <v>43127</v>
      </c>
      <c r="C130" s="3" t="s">
        <v>365</v>
      </c>
      <c r="D130" s="3" t="s">
        <v>70</v>
      </c>
      <c r="E130" s="3">
        <v>1</v>
      </c>
      <c r="F130" s="3" t="s">
        <v>350</v>
      </c>
      <c r="G130" s="3" t="s">
        <v>191</v>
      </c>
      <c r="H130" s="3" t="s">
        <v>28</v>
      </c>
      <c r="I130" s="3" t="s">
        <v>29</v>
      </c>
      <c r="J130" s="15" t="s">
        <v>366</v>
      </c>
      <c r="K130" s="15"/>
      <c r="L130" s="6" t="s">
        <v>17</v>
      </c>
      <c r="M130" s="7">
        <v>1.9750000000000001</v>
      </c>
      <c r="N130" s="8">
        <v>2.5</v>
      </c>
      <c r="O130" s="9" t="s">
        <v>23</v>
      </c>
      <c r="P130" s="8">
        <f t="shared" si="12"/>
        <v>240</v>
      </c>
      <c r="Q130" s="36">
        <f t="shared" si="13"/>
        <v>2.1906249999999998</v>
      </c>
      <c r="R130" s="10">
        <f t="shared" si="14"/>
        <v>71.90587499999998</v>
      </c>
      <c r="S130" s="11">
        <f t="shared" si="15"/>
        <v>311.90587499999998</v>
      </c>
      <c r="T130" s="12">
        <f t="shared" si="16"/>
        <v>0.5625</v>
      </c>
      <c r="U130" s="13">
        <f t="shared" si="17"/>
        <v>0.2996078124999999</v>
      </c>
      <c r="V130" s="14">
        <f>COUNTIF($L$2:L130,1)</f>
        <v>72</v>
      </c>
      <c r="W130">
        <v>128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16.5" customHeight="1" x14ac:dyDescent="0.2">
      <c r="A131" s="3">
        <v>129</v>
      </c>
      <c r="B131" s="4">
        <v>43127</v>
      </c>
      <c r="C131" s="3" t="s">
        <v>367</v>
      </c>
      <c r="D131" s="3" t="s">
        <v>26</v>
      </c>
      <c r="E131" s="3">
        <v>1</v>
      </c>
      <c r="F131" s="3" t="s">
        <v>368</v>
      </c>
      <c r="G131" s="3" t="s">
        <v>27</v>
      </c>
      <c r="H131" s="3" t="s">
        <v>28</v>
      </c>
      <c r="I131" s="3" t="s">
        <v>14</v>
      </c>
      <c r="J131" s="15" t="s">
        <v>192</v>
      </c>
      <c r="K131" s="15"/>
      <c r="L131" s="6" t="s">
        <v>17</v>
      </c>
      <c r="M131" s="7">
        <v>1.875</v>
      </c>
      <c r="N131" s="8">
        <v>1</v>
      </c>
      <c r="O131" s="9" t="s">
        <v>23</v>
      </c>
      <c r="P131" s="8">
        <f t="shared" si="12"/>
        <v>241</v>
      </c>
      <c r="Q131" s="36">
        <f t="shared" si="13"/>
        <v>0.78125</v>
      </c>
      <c r="R131" s="10">
        <f t="shared" si="14"/>
        <v>72.68712499999998</v>
      </c>
      <c r="S131" s="11">
        <f t="shared" si="15"/>
        <v>313.68712499999998</v>
      </c>
      <c r="T131" s="12">
        <f t="shared" si="16"/>
        <v>0.56589147286821706</v>
      </c>
      <c r="U131" s="13">
        <f t="shared" si="17"/>
        <v>0.3016063278008298</v>
      </c>
      <c r="V131" s="14">
        <f>COUNTIF($L$2:L131,1)</f>
        <v>73</v>
      </c>
      <c r="W131">
        <v>129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25.5" x14ac:dyDescent="0.2">
      <c r="A132" s="3">
        <v>130</v>
      </c>
      <c r="B132" s="4">
        <v>43127</v>
      </c>
      <c r="C132" s="3" t="s">
        <v>369</v>
      </c>
      <c r="D132" s="3" t="s">
        <v>26</v>
      </c>
      <c r="E132" s="3">
        <v>2</v>
      </c>
      <c r="F132" s="3" t="s">
        <v>370</v>
      </c>
      <c r="G132" s="3" t="s">
        <v>191</v>
      </c>
      <c r="H132" s="3" t="s">
        <v>28</v>
      </c>
      <c r="I132" s="3" t="s">
        <v>29</v>
      </c>
      <c r="J132" s="5" t="s">
        <v>371</v>
      </c>
      <c r="K132" s="37" t="s">
        <v>373</v>
      </c>
      <c r="L132" s="6" t="s">
        <v>16</v>
      </c>
      <c r="M132" s="7">
        <v>2.2000000000000002</v>
      </c>
      <c r="N132" s="8">
        <v>1</v>
      </c>
      <c r="O132" s="9" t="s">
        <v>23</v>
      </c>
      <c r="P132" s="8">
        <f t="shared" si="12"/>
        <v>242</v>
      </c>
      <c r="Q132" s="35">
        <f t="shared" si="13"/>
        <v>-1</v>
      </c>
      <c r="R132" s="10">
        <f t="shared" si="14"/>
        <v>71.68712499999998</v>
      </c>
      <c r="S132" s="11">
        <f t="shared" si="15"/>
        <v>313.68712499999998</v>
      </c>
      <c r="T132" s="12">
        <f t="shared" si="16"/>
        <v>0.56153846153846154</v>
      </c>
      <c r="U132" s="13">
        <f t="shared" si="17"/>
        <v>0.29622778925619825</v>
      </c>
      <c r="V132" s="14">
        <f>COUNTIF($L$2:L132,1)</f>
        <v>73</v>
      </c>
      <c r="W132">
        <v>130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18" customHeight="1" x14ac:dyDescent="0.2">
      <c r="A133" s="3">
        <v>131</v>
      </c>
      <c r="B133" s="4">
        <v>43128</v>
      </c>
      <c r="C133" s="3" t="s">
        <v>372</v>
      </c>
      <c r="D133" s="3" t="s">
        <v>70</v>
      </c>
      <c r="E133" s="3">
        <v>1</v>
      </c>
      <c r="F133" s="3" t="s">
        <v>350</v>
      </c>
      <c r="G133" s="3" t="s">
        <v>25</v>
      </c>
      <c r="H133" s="3" t="s">
        <v>30</v>
      </c>
      <c r="I133" s="3" t="s">
        <v>14</v>
      </c>
      <c r="J133" s="42" t="s">
        <v>188</v>
      </c>
      <c r="K133" s="15"/>
      <c r="L133" s="6" t="s">
        <v>17</v>
      </c>
      <c r="M133" s="7">
        <v>1</v>
      </c>
      <c r="N133" s="8">
        <v>1</v>
      </c>
      <c r="O133" s="9" t="s">
        <v>15</v>
      </c>
      <c r="P133" s="8">
        <f t="shared" si="12"/>
        <v>243</v>
      </c>
      <c r="Q133" s="43">
        <f t="shared" si="13"/>
        <v>0</v>
      </c>
      <c r="R133" s="31">
        <f t="shared" si="14"/>
        <v>71.68712499999998</v>
      </c>
      <c r="S133" s="32">
        <f t="shared" si="15"/>
        <v>314.68712499999998</v>
      </c>
      <c r="T133" s="33">
        <f t="shared" si="16"/>
        <v>0.56488549618320616</v>
      </c>
      <c r="U133" s="13">
        <f t="shared" si="17"/>
        <v>0.29500874485596701</v>
      </c>
      <c r="V133" s="14">
        <f>COUNTIF($L$2:L133,1)</f>
        <v>74</v>
      </c>
      <c r="W133">
        <v>131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16.5" customHeight="1" x14ac:dyDescent="0.2">
      <c r="A134" s="3">
        <v>132</v>
      </c>
      <c r="B134" s="4">
        <v>43130</v>
      </c>
      <c r="C134" s="3" t="s">
        <v>374</v>
      </c>
      <c r="D134" s="3" t="s">
        <v>70</v>
      </c>
      <c r="E134" s="3">
        <v>1</v>
      </c>
      <c r="F134" s="3" t="s">
        <v>375</v>
      </c>
      <c r="G134" s="3" t="s">
        <v>25</v>
      </c>
      <c r="H134" s="3" t="s">
        <v>28</v>
      </c>
      <c r="I134" s="3" t="s">
        <v>14</v>
      </c>
      <c r="J134" s="15" t="s">
        <v>351</v>
      </c>
      <c r="K134" s="15"/>
      <c r="L134" s="6" t="s">
        <v>17</v>
      </c>
      <c r="M134" s="7">
        <v>1.8</v>
      </c>
      <c r="N134" s="8">
        <v>3</v>
      </c>
      <c r="O134" s="9" t="s">
        <v>23</v>
      </c>
      <c r="P134" s="8">
        <f t="shared" si="12"/>
        <v>246</v>
      </c>
      <c r="Q134" s="36">
        <f t="shared" si="13"/>
        <v>2.13</v>
      </c>
      <c r="R134" s="10">
        <f t="shared" si="14"/>
        <v>73.817124999999976</v>
      </c>
      <c r="S134" s="11">
        <f t="shared" si="15"/>
        <v>319.81712499999998</v>
      </c>
      <c r="T134" s="12">
        <f t="shared" si="16"/>
        <v>0.56818181818181823</v>
      </c>
      <c r="U134" s="13">
        <f t="shared" si="17"/>
        <v>0.30006961382113811</v>
      </c>
      <c r="V134" s="14">
        <f>COUNTIF($L$2:L134,1)</f>
        <v>75</v>
      </c>
      <c r="W134">
        <v>132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19.5" customHeight="1" x14ac:dyDescent="0.2">
      <c r="A135" s="3">
        <v>133</v>
      </c>
      <c r="B135" s="4">
        <v>43130</v>
      </c>
      <c r="C135" s="3" t="s">
        <v>376</v>
      </c>
      <c r="D135" s="3" t="s">
        <v>70</v>
      </c>
      <c r="E135" s="3">
        <v>1</v>
      </c>
      <c r="F135" s="3" t="s">
        <v>168</v>
      </c>
      <c r="G135" s="3" t="s">
        <v>25</v>
      </c>
      <c r="H135" s="3" t="s">
        <v>30</v>
      </c>
      <c r="I135" s="3" t="s">
        <v>14</v>
      </c>
      <c r="J135" s="15" t="s">
        <v>213</v>
      </c>
      <c r="K135" s="15"/>
      <c r="L135" s="6" t="s">
        <v>17</v>
      </c>
      <c r="M135" s="7">
        <v>1.8</v>
      </c>
      <c r="N135" s="8">
        <v>5</v>
      </c>
      <c r="O135" s="9" t="s">
        <v>15</v>
      </c>
      <c r="P135" s="8">
        <f t="shared" si="12"/>
        <v>251</v>
      </c>
      <c r="Q135" s="36">
        <f t="shared" si="13"/>
        <v>4</v>
      </c>
      <c r="R135" s="10">
        <f t="shared" si="14"/>
        <v>77.817124999999976</v>
      </c>
      <c r="S135" s="11">
        <f t="shared" si="15"/>
        <v>328.81712499999998</v>
      </c>
      <c r="T135" s="12">
        <f t="shared" si="16"/>
        <v>0.5714285714285714</v>
      </c>
      <c r="U135" s="13">
        <f t="shared" si="17"/>
        <v>0.31002838645418318</v>
      </c>
      <c r="V135" s="14">
        <f>COUNTIF($L$2:L135,1)</f>
        <v>76</v>
      </c>
      <c r="W135">
        <v>133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18" customHeight="1" x14ac:dyDescent="0.2">
      <c r="A136" s="3">
        <v>134</v>
      </c>
      <c r="B136" s="4">
        <v>43130</v>
      </c>
      <c r="C136" s="3" t="s">
        <v>377</v>
      </c>
      <c r="D136" s="3" t="s">
        <v>70</v>
      </c>
      <c r="E136" s="3">
        <v>1</v>
      </c>
      <c r="F136" s="3" t="s">
        <v>358</v>
      </c>
      <c r="G136" s="3" t="s">
        <v>25</v>
      </c>
      <c r="H136" s="3" t="s">
        <v>30</v>
      </c>
      <c r="I136" s="3" t="s">
        <v>14</v>
      </c>
      <c r="J136" s="42" t="s">
        <v>331</v>
      </c>
      <c r="K136" s="15"/>
      <c r="L136" s="6" t="s">
        <v>17</v>
      </c>
      <c r="M136" s="7">
        <v>1</v>
      </c>
      <c r="N136" s="8">
        <v>4</v>
      </c>
      <c r="O136" s="9" t="s">
        <v>15</v>
      </c>
      <c r="P136" s="8">
        <f t="shared" si="12"/>
        <v>255</v>
      </c>
      <c r="Q136" s="43">
        <f t="shared" si="13"/>
        <v>0</v>
      </c>
      <c r="R136" s="10">
        <f t="shared" si="14"/>
        <v>77.817124999999976</v>
      </c>
      <c r="S136" s="11">
        <f t="shared" si="15"/>
        <v>332.81712499999998</v>
      </c>
      <c r="T136" s="12">
        <f t="shared" si="16"/>
        <v>0.57462686567164178</v>
      </c>
      <c r="U136" s="13">
        <f t="shared" si="17"/>
        <v>0.30516519607843129</v>
      </c>
      <c r="V136" s="14">
        <f>COUNTIF($L$2:L136,1)</f>
        <v>77</v>
      </c>
      <c r="W136">
        <v>134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  <row r="137" spans="1:245" ht="12.75" x14ac:dyDescent="0.2">
      <c r="A137" s="3">
        <v>135</v>
      </c>
      <c r="B137" s="4">
        <v>43130</v>
      </c>
      <c r="C137" s="3" t="s">
        <v>374</v>
      </c>
      <c r="D137" s="3" t="s">
        <v>70</v>
      </c>
      <c r="E137" s="3">
        <v>1</v>
      </c>
      <c r="F137" s="3" t="s">
        <v>378</v>
      </c>
      <c r="G137" s="3" t="s">
        <v>25</v>
      </c>
      <c r="H137" s="3" t="s">
        <v>28</v>
      </c>
      <c r="I137" s="3" t="s">
        <v>29</v>
      </c>
      <c r="J137" s="15" t="s">
        <v>351</v>
      </c>
      <c r="K137" s="15"/>
      <c r="L137" s="6" t="s">
        <v>17</v>
      </c>
      <c r="M137" s="7">
        <v>1.95</v>
      </c>
      <c r="N137" s="8">
        <v>3</v>
      </c>
      <c r="O137" s="9" t="s">
        <v>23</v>
      </c>
      <c r="P137" s="8">
        <f t="shared" si="12"/>
        <v>258</v>
      </c>
      <c r="Q137" s="36">
        <f t="shared" si="13"/>
        <v>2.5574999999999992</v>
      </c>
      <c r="R137" s="10">
        <f t="shared" si="14"/>
        <v>80.37462499999998</v>
      </c>
      <c r="S137" s="11">
        <f t="shared" si="15"/>
        <v>338.37462499999998</v>
      </c>
      <c r="T137" s="12">
        <f t="shared" si="16"/>
        <v>0.57777777777777772</v>
      </c>
      <c r="U137" s="13">
        <f t="shared" si="17"/>
        <v>0.31152955426356582</v>
      </c>
      <c r="V137" s="14">
        <f>COUNTIF($L$2:L137,1)</f>
        <v>78</v>
      </c>
      <c r="W137">
        <v>135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</row>
    <row r="138" spans="1:245" ht="12.75" x14ac:dyDescent="0.2">
      <c r="A138" s="3">
        <v>136</v>
      </c>
      <c r="B138" s="4">
        <v>43130</v>
      </c>
      <c r="C138" s="3" t="s">
        <v>374</v>
      </c>
      <c r="D138" s="3" t="s">
        <v>70</v>
      </c>
      <c r="E138" s="3">
        <v>1</v>
      </c>
      <c r="F138" s="3" t="s">
        <v>379</v>
      </c>
      <c r="G138" s="3" t="s">
        <v>25</v>
      </c>
      <c r="H138" s="3" t="s">
        <v>28</v>
      </c>
      <c r="I138" s="3" t="s">
        <v>29</v>
      </c>
      <c r="J138" s="15" t="s">
        <v>351</v>
      </c>
      <c r="K138" s="15"/>
      <c r="L138" s="6" t="s">
        <v>17</v>
      </c>
      <c r="M138" s="7">
        <v>1.95</v>
      </c>
      <c r="N138" s="8">
        <v>1</v>
      </c>
      <c r="O138" s="9" t="s">
        <v>23</v>
      </c>
      <c r="P138" s="8">
        <f t="shared" si="12"/>
        <v>259</v>
      </c>
      <c r="Q138" s="36">
        <f t="shared" si="13"/>
        <v>0.85249999999999981</v>
      </c>
      <c r="R138" s="10">
        <f t="shared" si="14"/>
        <v>81.227124999999987</v>
      </c>
      <c r="S138" s="11">
        <f t="shared" si="15"/>
        <v>340.227125</v>
      </c>
      <c r="T138" s="12">
        <f t="shared" si="16"/>
        <v>0.58088235294117652</v>
      </c>
      <c r="U138" s="13">
        <f t="shared" si="17"/>
        <v>0.31361824324324322</v>
      </c>
      <c r="V138" s="14">
        <f>COUNTIF($L$2:L138,1)</f>
        <v>79</v>
      </c>
      <c r="W138">
        <v>136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</row>
    <row r="139" spans="1:245" ht="17.25" customHeight="1" x14ac:dyDescent="0.2">
      <c r="A139" s="3">
        <v>137</v>
      </c>
      <c r="B139" s="4">
        <v>43131</v>
      </c>
      <c r="C139" s="3" t="s">
        <v>380</v>
      </c>
      <c r="D139" s="3" t="s">
        <v>70</v>
      </c>
      <c r="E139" s="3">
        <v>1</v>
      </c>
      <c r="F139" s="3" t="s">
        <v>350</v>
      </c>
      <c r="G139" s="3" t="s">
        <v>25</v>
      </c>
      <c r="H139" s="3" t="s">
        <v>30</v>
      </c>
      <c r="I139" s="3" t="s">
        <v>14</v>
      </c>
      <c r="J139" s="15" t="s">
        <v>226</v>
      </c>
      <c r="K139" s="15"/>
      <c r="L139" s="6" t="s">
        <v>17</v>
      </c>
      <c r="M139" s="7">
        <v>1.9</v>
      </c>
      <c r="N139" s="8">
        <v>2</v>
      </c>
      <c r="O139" s="9" t="s">
        <v>15</v>
      </c>
      <c r="P139" s="8">
        <f t="shared" si="12"/>
        <v>261</v>
      </c>
      <c r="Q139" s="36">
        <f t="shared" si="13"/>
        <v>1.7999999999999998</v>
      </c>
      <c r="R139" s="10">
        <f t="shared" si="14"/>
        <v>83.027124999999984</v>
      </c>
      <c r="S139" s="11">
        <f t="shared" si="15"/>
        <v>344.02712499999996</v>
      </c>
      <c r="T139" s="12">
        <f t="shared" si="16"/>
        <v>0.58394160583941601</v>
      </c>
      <c r="U139" s="13">
        <f t="shared" si="17"/>
        <v>0.31811159003831402</v>
      </c>
      <c r="V139" s="14">
        <f>COUNTIF($L$2:L139,1)</f>
        <v>80</v>
      </c>
      <c r="W139">
        <v>137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</row>
    <row r="140" spans="1:245" ht="17.25" customHeight="1" x14ac:dyDescent="0.2">
      <c r="A140" s="3">
        <v>138</v>
      </c>
      <c r="B140" s="4">
        <v>43131</v>
      </c>
      <c r="C140" s="3" t="s">
        <v>381</v>
      </c>
      <c r="D140" s="3" t="s">
        <v>70</v>
      </c>
      <c r="E140" s="3">
        <v>1</v>
      </c>
      <c r="F140" s="3" t="s">
        <v>168</v>
      </c>
      <c r="G140" s="3" t="s">
        <v>25</v>
      </c>
      <c r="H140" s="3" t="s">
        <v>30</v>
      </c>
      <c r="I140" s="3" t="s">
        <v>14</v>
      </c>
      <c r="J140" s="15" t="s">
        <v>213</v>
      </c>
      <c r="K140" s="15"/>
      <c r="L140" s="6" t="s">
        <v>17</v>
      </c>
      <c r="M140" s="7">
        <v>1.85</v>
      </c>
      <c r="N140" s="8">
        <v>2</v>
      </c>
      <c r="O140" s="9" t="s">
        <v>15</v>
      </c>
      <c r="P140" s="8">
        <f t="shared" si="12"/>
        <v>263</v>
      </c>
      <c r="Q140" s="36">
        <f t="shared" si="13"/>
        <v>1.7000000000000002</v>
      </c>
      <c r="R140" s="10">
        <f t="shared" si="14"/>
        <v>84.727124999999987</v>
      </c>
      <c r="S140" s="11">
        <f t="shared" si="15"/>
        <v>347.727125</v>
      </c>
      <c r="T140" s="12">
        <f t="shared" si="16"/>
        <v>0.58695652173913049</v>
      </c>
      <c r="U140" s="13">
        <f t="shared" si="17"/>
        <v>0.32215636882129278</v>
      </c>
      <c r="V140" s="14">
        <f>COUNTIF($L$2:L140,1)</f>
        <v>81</v>
      </c>
      <c r="W140">
        <v>138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</row>
    <row r="141" spans="1:245" ht="17.25" customHeight="1" x14ac:dyDescent="0.2">
      <c r="A141" s="3">
        <v>139</v>
      </c>
      <c r="B141" s="4">
        <v>43131</v>
      </c>
      <c r="C141" s="3" t="s">
        <v>382</v>
      </c>
      <c r="D141" s="3" t="s">
        <v>70</v>
      </c>
      <c r="E141" s="3">
        <v>1</v>
      </c>
      <c r="F141" s="3" t="s">
        <v>350</v>
      </c>
      <c r="G141" s="3" t="s">
        <v>25</v>
      </c>
      <c r="H141" s="3" t="s">
        <v>30</v>
      </c>
      <c r="I141" s="3" t="s">
        <v>14</v>
      </c>
      <c r="J141" s="15" t="s">
        <v>331</v>
      </c>
      <c r="K141" s="15"/>
      <c r="L141" s="6" t="s">
        <v>17</v>
      </c>
      <c r="M141" s="7">
        <v>1.9</v>
      </c>
      <c r="N141" s="8">
        <v>5</v>
      </c>
      <c r="O141" s="9" t="s">
        <v>15</v>
      </c>
      <c r="P141" s="8">
        <f t="shared" si="12"/>
        <v>268</v>
      </c>
      <c r="Q141" s="36">
        <f t="shared" si="13"/>
        <v>4.5</v>
      </c>
      <c r="R141" s="10">
        <f t="shared" si="14"/>
        <v>89.227124999999987</v>
      </c>
      <c r="S141" s="11">
        <f t="shared" si="15"/>
        <v>357.227125</v>
      </c>
      <c r="T141" s="12">
        <f t="shared" si="16"/>
        <v>0.58992805755395683</v>
      </c>
      <c r="U141" s="13">
        <f t="shared" si="17"/>
        <v>0.33293703358208954</v>
      </c>
      <c r="V141" s="14">
        <f>COUNTIF($L$2:L141,1)</f>
        <v>82</v>
      </c>
      <c r="W141">
        <v>139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</row>
    <row r="142" spans="1:245" ht="12.75" x14ac:dyDescent="0.2">
      <c r="A142" s="3">
        <v>140</v>
      </c>
      <c r="B142" s="4">
        <v>43131</v>
      </c>
      <c r="C142" s="3" t="s">
        <v>383</v>
      </c>
      <c r="D142" s="3" t="s">
        <v>26</v>
      </c>
      <c r="E142" s="3">
        <v>1</v>
      </c>
      <c r="F142" s="3" t="s">
        <v>228</v>
      </c>
      <c r="G142" s="3" t="s">
        <v>191</v>
      </c>
      <c r="H142" s="3" t="s">
        <v>30</v>
      </c>
      <c r="I142" s="3" t="s">
        <v>29</v>
      </c>
      <c r="J142" s="42" t="s">
        <v>117</v>
      </c>
      <c r="K142" s="15"/>
      <c r="L142" s="6" t="s">
        <v>17</v>
      </c>
      <c r="M142" s="7">
        <v>1</v>
      </c>
      <c r="N142" s="8">
        <v>2</v>
      </c>
      <c r="O142" s="9" t="s">
        <v>15</v>
      </c>
      <c r="P142" s="8">
        <f t="shared" si="12"/>
        <v>270</v>
      </c>
      <c r="Q142" s="43">
        <f t="shared" si="13"/>
        <v>0</v>
      </c>
      <c r="R142" s="31">
        <f t="shared" si="14"/>
        <v>89.227124999999987</v>
      </c>
      <c r="S142" s="32">
        <f t="shared" si="15"/>
        <v>359.227125</v>
      </c>
      <c r="T142" s="33">
        <f t="shared" si="16"/>
        <v>0.59285714285714286</v>
      </c>
      <c r="U142" s="13">
        <f t="shared" si="17"/>
        <v>0.33047083333333332</v>
      </c>
      <c r="V142" s="14">
        <f>COUNTIF($L$2:L142,1)</f>
        <v>83</v>
      </c>
      <c r="W142">
        <v>140</v>
      </c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</row>
  </sheetData>
  <sheetProtection selectLockedCells="1" selectUnlockedCells="1"/>
  <autoFilter ref="A1:IK142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Januar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2019-04-24T09:16:52Z</dcterms:modified>
</cp:coreProperties>
</file>