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Februar!$A$1:$IK$111</definedName>
    <definedName name="Excel_BuiltIn__FilterDatabase" localSheetId="0">Februar!#REF!</definedName>
    <definedName name="Excel_BuiltIn__FilterDatabase_1">Februar!#REF!</definedName>
  </definedNames>
  <calcPr calcId="171027"/>
</workbook>
</file>

<file path=xl/calcChain.xml><?xml version="1.0" encoding="utf-8"?>
<calcChain xmlns="http://schemas.openxmlformats.org/spreadsheetml/2006/main">
  <c r="V111" i="1" l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 l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 l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 l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 l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S22" i="1" l="1"/>
  <c r="U22" i="1" s="1"/>
  <c r="P23" i="1"/>
  <c r="S23" i="1" l="1"/>
  <c r="U23" i="1" s="1"/>
  <c r="P24" i="1"/>
  <c r="S24" i="1" l="1"/>
  <c r="U24" i="1" s="1"/>
  <c r="P25" i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S46" i="1" l="1"/>
  <c r="U46" i="1" s="1"/>
  <c r="P47" i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S68" i="1" l="1"/>
  <c r="U68" i="1" s="1"/>
  <c r="P69" i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S74" i="1" l="1"/>
  <c r="U74" i="1" s="1"/>
  <c r="P75" i="1"/>
  <c r="S75" i="1" l="1"/>
  <c r="U75" i="1" s="1"/>
  <c r="P76" i="1"/>
  <c r="P77" i="1" l="1"/>
  <c r="S76" i="1"/>
  <c r="U76" i="1" s="1"/>
  <c r="P78" i="1" l="1"/>
  <c r="S77" i="1"/>
  <c r="U77" i="1" s="1"/>
  <c r="P79" i="1" l="1"/>
  <c r="S78" i="1"/>
  <c r="U78" i="1" s="1"/>
  <c r="S79" i="1" l="1"/>
  <c r="U79" i="1" s="1"/>
  <c r="P80" i="1"/>
  <c r="P81" i="1" l="1"/>
  <c r="S80" i="1"/>
  <c r="U80" i="1" s="1"/>
  <c r="S81" i="1" l="1"/>
  <c r="U81" i="1" s="1"/>
  <c r="P82" i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S88" i="1" l="1"/>
  <c r="U88" i="1" s="1"/>
  <c r="P89" i="1"/>
  <c r="S89" i="1" l="1"/>
  <c r="U89" i="1" s="1"/>
  <c r="P90" i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S107" i="1" l="1"/>
  <c r="U107" i="1" s="1"/>
  <c r="P108" i="1"/>
  <c r="P109" i="1" l="1"/>
  <c r="S108" i="1"/>
  <c r="U108" i="1" s="1"/>
  <c r="P110" i="1" l="1"/>
  <c r="S109" i="1"/>
  <c r="U109" i="1" s="1"/>
  <c r="P111" i="1" l="1"/>
  <c r="S111" i="1" s="1"/>
  <c r="U111" i="1" s="1"/>
  <c r="S110" i="1"/>
  <c r="U110" i="1" s="1"/>
</calcChain>
</file>

<file path=xl/sharedStrings.xml><?xml version="1.0" encoding="utf-8"?>
<sst xmlns="http://schemas.openxmlformats.org/spreadsheetml/2006/main" count="1011" uniqueCount="303">
  <si>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</si>
  <si>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</si>
  <si>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</si>
  <si>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</si>
  <si>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</si>
  <si>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</si>
  <si>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</si>
  <si>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</si>
  <si>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</si>
  <si>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</si>
  <si>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</si>
  <si>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</si>
  <si>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</si>
  <si>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</si>
  <si>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</si>
  <si>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</si>
  <si>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</si>
  <si>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</si>
  <si>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</si>
  <si>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</si>
  <si>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</si>
  <si>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</si>
  <si>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</si>
  <si>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</si>
  <si>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</si>
  <si>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</si>
  <si>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</si>
  <si>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Bet365</t>
  </si>
  <si>
    <t>Live</t>
  </si>
  <si>
    <t>1x</t>
  </si>
  <si>
    <t>Projekt</t>
  </si>
  <si>
    <t>NBA-Spieler</t>
  </si>
  <si>
    <t>23</t>
  </si>
  <si>
    <t>16</t>
  </si>
  <si>
    <t>Testspiel</t>
  </si>
  <si>
    <t>6-0</t>
  </si>
  <si>
    <t>1 asian -5</t>
  </si>
  <si>
    <t>0-0</t>
  </si>
  <si>
    <t>…</t>
  </si>
  <si>
    <t>Amateure</t>
  </si>
  <si>
    <t>1/1
2/2</t>
  </si>
  <si>
    <t>4-0</t>
  </si>
  <si>
    <t>df</t>
  </si>
  <si>
    <t>6-1</t>
  </si>
  <si>
    <t>1-1</t>
  </si>
  <si>
    <t>betway</t>
  </si>
  <si>
    <t>2 HC -3</t>
  </si>
  <si>
    <t>2 asian -1,75</t>
  </si>
  <si>
    <t>1 asian -2</t>
  </si>
  <si>
    <t>12-0</t>
  </si>
  <si>
    <t>1
1</t>
  </si>
  <si>
    <t>over 3,5 Gelbe</t>
  </si>
  <si>
    <t>Mannsdorf - Neusiedl</t>
  </si>
  <si>
    <t>1 -5,5</t>
  </si>
  <si>
    <t>KSV - Weiz
Donau - Riverside</t>
  </si>
  <si>
    <r>
      <t xml:space="preserve">3-2
</t>
    </r>
    <r>
      <rPr>
        <b/>
        <sz val="10"/>
        <color rgb="FFFF0000"/>
        <rFont val="Arial"/>
        <family val="2"/>
      </rPr>
      <t>2-3</t>
    </r>
  </si>
  <si>
    <t>ASV 13 Wien - Admira II</t>
  </si>
  <si>
    <t>2 asian -2,25</t>
  </si>
  <si>
    <t>2-6</t>
  </si>
  <si>
    <t>Unterföhring - Donaustauf</t>
  </si>
  <si>
    <t xml:space="preserve">1 asian -1 </t>
  </si>
  <si>
    <t>6-2</t>
  </si>
  <si>
    <t>Köln - Dortmund
Marseille - Metz</t>
  </si>
  <si>
    <t>1 over 1,5 Gelbe
1</t>
  </si>
  <si>
    <t>2
6-3</t>
  </si>
  <si>
    <t>OKC - Pelicans</t>
  </si>
  <si>
    <t>Adams over 13,5</t>
  </si>
  <si>
    <t>Cluj - Unirea Dej</t>
  </si>
  <si>
    <t>Vöcklamarkt - BW Linz</t>
  </si>
  <si>
    <t>Garching - Offingen</t>
  </si>
  <si>
    <t>Pardubice - Mohelnice
Poprad - Podhale Nowy Targ
Hartberg - Bad Gleichenbach</t>
  </si>
  <si>
    <t>1 asian -2
1 asian -1,25
1 asian -1,75</t>
  </si>
  <si>
    <t>8-0
6-2
6-1</t>
  </si>
  <si>
    <t>Domzale - Sampion
Chattanooga - Dallas</t>
  </si>
  <si>
    <r>
      <t xml:space="preserve">3-0/6-0
</t>
    </r>
    <r>
      <rPr>
        <b/>
        <sz val="10"/>
        <color rgb="FFFF0000"/>
        <rFont val="Arial"/>
        <family val="2"/>
      </rPr>
      <t>1-1/1-1</t>
    </r>
  </si>
  <si>
    <t>Poprad - Podhale Nowy Targ</t>
  </si>
  <si>
    <t>1 asian -2 1. Hz</t>
  </si>
  <si>
    <t>Hartberg - Gleichenberg
Poprad - Podhale Nowy Targ</t>
  </si>
  <si>
    <t>1 asian -3,25
1 asian -6</t>
  </si>
  <si>
    <r>
      <rPr>
        <b/>
        <sz val="10"/>
        <color rgb="FF00B050"/>
        <rFont val="Arial"/>
        <family val="2"/>
      </rPr>
      <t>6-1</t>
    </r>
    <r>
      <rPr>
        <b/>
        <sz val="10"/>
        <color rgb="FFFF0000"/>
        <rFont val="Arial"/>
        <family val="2"/>
      </rPr>
      <t xml:space="preserve">
6-2</t>
    </r>
  </si>
  <si>
    <t>Domzale - Sampion</t>
  </si>
  <si>
    <t>Chattanooga - Dallas</t>
  </si>
  <si>
    <t>Hamburg - Hannover</t>
  </si>
  <si>
    <t>4</t>
  </si>
  <si>
    <t>Hoffe U19 - Haching U19
Dortmund U19 - Bielefeld U19</t>
  </si>
  <si>
    <t>1 HC -1,5
1 HC -1,5</t>
  </si>
  <si>
    <r>
      <rPr>
        <b/>
        <sz val="10"/>
        <color rgb="FF00B050"/>
        <rFont val="Arial"/>
        <family val="2"/>
      </rPr>
      <t>4-1</t>
    </r>
    <r>
      <rPr>
        <b/>
        <sz val="10"/>
        <color rgb="FFFF0000"/>
        <rFont val="Arial"/>
        <family val="2"/>
      </rPr>
      <t xml:space="preserve">
3-2</t>
    </r>
  </si>
  <si>
    <t>89. 3-2</t>
  </si>
  <si>
    <t>Velbert - Straelen</t>
  </si>
  <si>
    <t>1 asian 0</t>
  </si>
  <si>
    <t>2 HC 1,5
1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</si>
  <si>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41-33</t>
    </r>
  </si>
  <si>
    <t>Nets - Bucks</t>
  </si>
  <si>
    <t>Giannis over 27,5</t>
  </si>
  <si>
    <t>Karabakh - Gerasdorf</t>
  </si>
  <si>
    <t>da</t>
  </si>
  <si>
    <t>3-1</t>
  </si>
  <si>
    <t>Jadran Porec - Gorica</t>
  </si>
  <si>
    <t>1-2</t>
  </si>
  <si>
    <t>6-28 Schüsse</t>
  </si>
  <si>
    <t>Gersthofer - Neusiedl</t>
  </si>
  <si>
    <t>2 asian -1,5</t>
  </si>
  <si>
    <t>2-3</t>
  </si>
  <si>
    <t>90. + 2</t>
  </si>
  <si>
    <t>Ismaning - Buchbach</t>
  </si>
  <si>
    <t>2 asian -0,75</t>
  </si>
  <si>
    <t>1-3</t>
  </si>
  <si>
    <t>Paderborn - Bayern
Sochaux - Paris</t>
  </si>
  <si>
    <t>2 HC -1,5
2 HC -1,5</t>
  </si>
  <si>
    <t>0-6
1-4</t>
  </si>
  <si>
    <t>Nitra U19 - Feyenoord U19</t>
  </si>
  <si>
    <t>Elche - Moskau</t>
  </si>
  <si>
    <t>2 asian -1,25</t>
  </si>
  <si>
    <t>0-3</t>
  </si>
  <si>
    <t>Paderborn - Bayern</t>
  </si>
  <si>
    <t>2 asian -2,5</t>
  </si>
  <si>
    <t>0-6</t>
  </si>
  <si>
    <t>Kapfenstein - Mühlgraben</t>
  </si>
  <si>
    <t>2 asian -3,5</t>
  </si>
  <si>
    <t>Vasas - Ivancsa</t>
  </si>
  <si>
    <t>1 asian -2,75</t>
  </si>
  <si>
    <t>1-0</t>
  </si>
  <si>
    <t>15-2 Schüsse</t>
  </si>
  <si>
    <t>Unterföhring - Töging</t>
  </si>
  <si>
    <t>5-0</t>
  </si>
  <si>
    <t>Frankfurt - Mainz</t>
  </si>
  <si>
    <t>over 4,5 Gelbe</t>
  </si>
  <si>
    <t>5</t>
  </si>
  <si>
    <t>Tottenham - County</t>
  </si>
  <si>
    <t>2-0</t>
  </si>
  <si>
    <t>18-1 Schüsse</t>
  </si>
  <si>
    <t>Vasas - Keruleti 
Burghausen - Aiglsbach</t>
  </si>
  <si>
    <t>1/1
1/1</t>
  </si>
  <si>
    <t>5-0/7-0
5-0/6-0</t>
  </si>
  <si>
    <t>Burghausen - Aiglsbach</t>
  </si>
  <si>
    <t>1 asian -3</t>
  </si>
  <si>
    <t>Höchst - Austria Lustenau</t>
  </si>
  <si>
    <t>2 asian -3</t>
  </si>
  <si>
    <t>1-5</t>
  </si>
  <si>
    <t>2 asian -5,25</t>
  </si>
  <si>
    <t>haha</t>
  </si>
  <si>
    <t>Paderborn - Erfurt</t>
  </si>
  <si>
    <t>2. Tor 2</t>
  </si>
  <si>
    <t>0-1</t>
  </si>
  <si>
    <t>TeBe Berlin - Brandenburg</t>
  </si>
  <si>
    <t>Hz/Es 1/1</t>
  </si>
  <si>
    <t>Strommen - Gjovik
FAC Wien - First Vienna</t>
  </si>
  <si>
    <t>2-0/3-0
2-0/8-0</t>
  </si>
  <si>
    <t>Dortmund - HSV</t>
  </si>
  <si>
    <t>Batshu Tor</t>
  </si>
  <si>
    <t>Frankfurt - Köln
Real - Sociedad</t>
  </si>
  <si>
    <t>1,5 Gelbe 1
1 HC -1,5</t>
  </si>
  <si>
    <t>unibet</t>
  </si>
  <si>
    <t>2
4-0</t>
  </si>
  <si>
    <t>Strommen - Gjovik</t>
  </si>
  <si>
    <t>1 asian -4,25</t>
  </si>
  <si>
    <t>3-0</t>
  </si>
  <si>
    <t>25-2 Schüsse</t>
  </si>
  <si>
    <t>City - Leicester
Real - Sociedad</t>
  </si>
  <si>
    <t>1
1 HC -1,5</t>
  </si>
  <si>
    <t>all</t>
  </si>
  <si>
    <t>bigbet</t>
  </si>
  <si>
    <t>5-1
4-0</t>
  </si>
  <si>
    <t>Tottenham - Arsenal</t>
  </si>
  <si>
    <t>2. Tor 1</t>
  </si>
  <si>
    <t>SK - Cloud9
Vasas - Putnok</t>
  </si>
  <si>
    <t>esports</t>
  </si>
  <si>
    <t>1
1/1</t>
  </si>
  <si>
    <r>
      <t xml:space="preserve">0-2
</t>
    </r>
    <r>
      <rPr>
        <b/>
        <sz val="10"/>
        <color rgb="FF00B050"/>
        <rFont val="Arial"/>
        <family val="2"/>
      </rPr>
      <t>0-4/0-6</t>
    </r>
  </si>
  <si>
    <t>Schalke U19 - Münster U19
Spelle - Arminia Hannover</t>
  </si>
  <si>
    <r>
      <rPr>
        <b/>
        <sz val="10"/>
        <color rgb="FF00B050"/>
        <rFont val="Arial"/>
        <family val="2"/>
      </rPr>
      <t>1-0</t>
    </r>
    <r>
      <rPr>
        <b/>
        <sz val="10"/>
        <color rgb="FFFF0000"/>
        <rFont val="Arial"/>
        <family val="2"/>
      </rPr>
      <t xml:space="preserve">
1-6</t>
    </r>
  </si>
  <si>
    <t>Alanyaspor - Konyaspor</t>
  </si>
  <si>
    <t>over 14 Ecken</t>
  </si>
  <si>
    <t>19</t>
  </si>
  <si>
    <t>Barcelona - Getafe</t>
  </si>
  <si>
    <t>Rom - Benevento</t>
  </si>
  <si>
    <t>over 1,5 Gelbe</t>
  </si>
  <si>
    <t>Biathlon Herren Verfolgung</t>
  </si>
  <si>
    <t>Biathlon</t>
  </si>
  <si>
    <t>Fourcade 1.</t>
  </si>
  <si>
    <t>1.</t>
  </si>
  <si>
    <t>Schwaz - Kundl</t>
  </si>
  <si>
    <t>2-0/4-1</t>
  </si>
  <si>
    <t>Trondheim - Storjadls</t>
  </si>
  <si>
    <t>Elfsborg - Skövde
Basel - City</t>
  </si>
  <si>
    <t>1 asian -1,75
2</t>
  </si>
  <si>
    <t>2-0
0-2</t>
  </si>
  <si>
    <t>Basel - City</t>
  </si>
  <si>
    <t>over 67,5% Ball</t>
  </si>
  <si>
    <t>69</t>
  </si>
  <si>
    <t>2 HC -1,5</t>
  </si>
  <si>
    <t>Neukölln - Berliner SC</t>
  </si>
  <si>
    <t>Juve - Totten</t>
  </si>
  <si>
    <t>zuerst 9 E 2</t>
  </si>
  <si>
    <t>6</t>
  </si>
  <si>
    <t>Real - Paris</t>
  </si>
  <si>
    <t>Verratti Gelb</t>
  </si>
  <si>
    <t>Vasas - Monori</t>
  </si>
  <si>
    <t>1 asian -3,5</t>
  </si>
  <si>
    <t>3x Tor aberkannt</t>
  </si>
  <si>
    <t>Türkiyemspor - BFC Dynamo</t>
  </si>
  <si>
    <t>Pokal</t>
  </si>
  <si>
    <t>2 asian -1,25 Hz</t>
  </si>
  <si>
    <t>2 asian -3,75</t>
  </si>
  <si>
    <t>Nacho Gelb</t>
  </si>
  <si>
    <t>Kohlschreiber - Federer
Fourcade - Boe</t>
  </si>
  <si>
    <t>0-2
1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</si>
  <si>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2</t>
    </r>
  </si>
  <si>
    <t>Kohlschreiber - Federer</t>
  </si>
  <si>
    <t>Tennis</t>
  </si>
  <si>
    <t xml:space="preserve">2 unter 12,5 </t>
  </si>
  <si>
    <t>14</t>
  </si>
  <si>
    <t>FAC Wien - Donaufeld</t>
  </si>
  <si>
    <t>2-1</t>
  </si>
  <si>
    <t>Eibar - Barca
Neapel - Spal</t>
  </si>
  <si>
    <t>2
1 asian -1,5</t>
  </si>
  <si>
    <r>
      <t xml:space="preserve">0-2
</t>
    </r>
    <r>
      <rPr>
        <b/>
        <sz val="10"/>
        <color rgb="FFFF0000"/>
        <rFont val="Arial"/>
        <family val="2"/>
      </rPr>
      <t>1-0</t>
    </r>
  </si>
  <si>
    <t>Euskirchen - Siegburger</t>
  </si>
  <si>
    <t>Trier - Salmrohr
Weinheim - Ravensburg</t>
  </si>
  <si>
    <t>1
2</t>
  </si>
  <si>
    <t>3-0
0-2</t>
  </si>
  <si>
    <t>Wolfsburg II - Eutin
Völklingen - Offenbach</t>
  </si>
  <si>
    <t>2-1
0-3</t>
  </si>
  <si>
    <t>Köln - Hannover
Lupo - Gifhorn</t>
  </si>
  <si>
    <t>2
5-1</t>
  </si>
  <si>
    <t>Bremen II - Magdeburg
Wolfsburg - Bayern</t>
  </si>
  <si>
    <t>2
2</t>
  </si>
  <si>
    <t>1-3
1-2</t>
  </si>
  <si>
    <t>Koblenz - Pirmasens
Neapel - Spal</t>
  </si>
  <si>
    <r>
      <rPr>
        <b/>
        <sz val="10"/>
        <color rgb="FF00B05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1-0</t>
    </r>
  </si>
  <si>
    <t>Dortmund U19 - Fortuna U19</t>
  </si>
  <si>
    <t>1 asian -4</t>
  </si>
  <si>
    <t>Brieselang - Greif</t>
  </si>
  <si>
    <t>X2</t>
  </si>
  <si>
    <t>Lippstadt - Schalke II</t>
  </si>
  <si>
    <t>Klagenfurt B - Ferlach</t>
  </si>
  <si>
    <t>2 asian -1,5 Hz</t>
  </si>
  <si>
    <t>0-2</t>
  </si>
  <si>
    <t>Wigan - City
Chelsea - Barca</t>
  </si>
  <si>
    <t>2 HC -1,5
X2</t>
  </si>
  <si>
    <r>
      <t xml:space="preserve">1-0
</t>
    </r>
    <r>
      <rPr>
        <b/>
        <sz val="10"/>
        <color rgb="FF00B050"/>
        <rFont val="Arial"/>
        <family val="2"/>
      </rPr>
      <t>1-1</t>
    </r>
  </si>
  <si>
    <t>SK Gaming - Natus Vincere
Deutschlandsberg - Frauental</t>
  </si>
  <si>
    <t>Reserve…</t>
  </si>
  <si>
    <t>Deutschlandsberg - Frauental</t>
  </si>
  <si>
    <t>Bonn Endenich - Euskirchen
Bayern - Besiktas</t>
  </si>
  <si>
    <t>1-3
5-0</t>
  </si>
  <si>
    <t>Darmstadt - Lautern</t>
  </si>
  <si>
    <t>tipico</t>
  </si>
  <si>
    <t>2</t>
  </si>
  <si>
    <t>haha Bibi</t>
  </si>
  <si>
    <t>Ankerbrot - Favoritner</t>
  </si>
  <si>
    <t>Sturm Graz - Kalsdorf</t>
  </si>
  <si>
    <t>1 asian -1,5 1. Hz</t>
  </si>
  <si>
    <t>Rott - Aachen</t>
  </si>
  <si>
    <t>next Goal 2</t>
  </si>
  <si>
    <t>SK Gaming - Liquid
Kanada - Deutschland</t>
  </si>
  <si>
    <t>1-2
3-4</t>
  </si>
  <si>
    <t>Schweinfurt - Eltersdorf</t>
  </si>
  <si>
    <t>1 asian -0,75</t>
  </si>
  <si>
    <t>7-2</t>
  </si>
  <si>
    <t>Ergebniswetten</t>
  </si>
  <si>
    <t>Pisek - Pibram</t>
  </si>
  <si>
    <t>2 asian -1</t>
  </si>
  <si>
    <t>3-4</t>
  </si>
  <si>
    <t>Bremen - HSV</t>
  </si>
  <si>
    <t>Papa Gelb</t>
  </si>
  <si>
    <t>Steinbach - Watzenborn</t>
  </si>
  <si>
    <t>2 HC -2,5</t>
  </si>
  <si>
    <t>Wolfsburg U19 - Niendorf U19
Inter - Benevento</t>
  </si>
  <si>
    <t>6-0
2-0</t>
  </si>
  <si>
    <t>Kamenz - Bischofswerdaer</t>
  </si>
  <si>
    <t>Cottbus - Halberstadt</t>
  </si>
  <si>
    <t>1 HC -1,5</t>
  </si>
  <si>
    <t>Ufa - Red Arrows</t>
  </si>
  <si>
    <t>1 asian -2,25</t>
  </si>
  <si>
    <t>over 3 Gelbe</t>
  </si>
  <si>
    <t>witz</t>
  </si>
  <si>
    <t>Palace - Tottenham</t>
  </si>
  <si>
    <t>Sulingen - Lupo
Herkenrath - Merten</t>
  </si>
  <si>
    <t>2
1</t>
  </si>
  <si>
    <r>
      <t xml:space="preserve">0-0
</t>
    </r>
    <r>
      <rPr>
        <b/>
        <sz val="10"/>
        <color rgb="FF00B050"/>
        <rFont val="Arial"/>
        <family val="2"/>
      </rPr>
      <t>6-1</t>
    </r>
  </si>
  <si>
    <t>Euskirchen - Hürth</t>
  </si>
  <si>
    <t>H2H 2</t>
  </si>
  <si>
    <t>Genua - Udinese
Valencia - Sociedad
Arsenal - City
Lüttich - Brügge</t>
  </si>
  <si>
    <t>1
1
2
gg</t>
  </si>
  <si>
    <t>2-1
2-1
0-3
1-1</t>
  </si>
  <si>
    <t>Homberg - Velbert</t>
  </si>
  <si>
    <t>4-1</t>
  </si>
  <si>
    <t>Oldenburg - Uphusen</t>
  </si>
  <si>
    <t>2 asian +0,25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</si>
  <si>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0-4/1-5</t>
    </r>
  </si>
  <si>
    <t>OKC - Magic
Kings - Timberwolves</t>
  </si>
  <si>
    <t>Adams over 13,5
Towns over 23,5</t>
  </si>
  <si>
    <t>16
26</t>
  </si>
  <si>
    <t>SK Gaming - AVANGAR
FaZe - ORDER</t>
  </si>
  <si>
    <t>1 -6,5
1 -7,5</t>
  </si>
  <si>
    <r>
      <t xml:space="preserve">16-10
</t>
    </r>
    <r>
      <rPr>
        <b/>
        <sz val="10"/>
        <color rgb="FF00B050"/>
        <rFont val="Arial"/>
        <family val="2"/>
      </rPr>
      <t>16-3</t>
    </r>
  </si>
  <si>
    <t>Malmö - Roskilde</t>
  </si>
  <si>
    <t>2 1. Hz</t>
  </si>
  <si>
    <t>Sugita
Espanyol - Real</t>
  </si>
  <si>
    <t>1 2. Satz
2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</si>
  <si>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1-0</t>
    </r>
  </si>
  <si>
    <t>Benevento - Neapel
Patriots - Eagles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</si>
</sst>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10" fontId="2" fillId="2" borderId="12" xfId="0" applyNumberFormat="1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Februar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layout>
                <c:manualLayout>
                  <c:x val="-3.0030033580435069E-3"/>
                  <c:y val="-3.6892626382042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layout>
                <c:manualLayout>
                  <c:x val="-2.7272674128531196E-2"/>
                  <c:y val="1.8659881255301165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19645244487048E-2"/>
                      <c:h val="3.22053254793532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9.4922236917737268E-2"/>
                  <c:y val="3.3927056827820195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19645244487048E-2"/>
                      <c:h val="2.03308555896161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-5.2885958693858507E-3"/>
                  <c:y val="-4.2284599921193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layout>
                <c:manualLayout>
                  <c:x val="-4.8484860053653191E-2"/>
                  <c:y val="-8.4817642069550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layout>
                <c:manualLayout>
                  <c:x val="-1.3700790670673031E-3"/>
                  <c:y val="-1.3851322019862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5.152279921803847E-2"/>
                  <c:y val="-5.544402369551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layout>
                <c:manualLayout>
                  <c:x val="-3.2501797304176081E-3"/>
                  <c:y val="-2.3424362031081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5.9675509347532657E-4"/>
                  <c:y val="-6.4741907261592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-4.6905284396393321E-3"/>
                  <c:y val="-5.073430706657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layout>
                <c:manualLayout>
                  <c:x val="-1.0928964435748376E-2"/>
                  <c:y val="-1.6431924882629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layout>
                <c:manualLayout>
                  <c:x val="5.1416536396033212E-3"/>
                  <c:y val="2.796661860929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layout>
                <c:manualLayout>
                  <c:x val="-5.2805286626911016E-2"/>
                  <c:y val="-6.1162089329077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5.9990959642997914E-3"/>
                  <c:y val="-6.4449722882027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layout>
                <c:manualLayout>
                  <c:x val="-6.0060067160870693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layout>
                <c:manualLayout>
                  <c:x val="-1.0937488488280832E-3"/>
                  <c:y val="-2.48614410134611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Februar!$R$3:$R$111</c:f>
              <c:numCache>
                <c:formatCode>General</c:formatCode>
                <c:ptCount val="109"/>
                <c:pt idx="0">
                  <c:v>-3</c:v>
                </c:pt>
                <c:pt idx="1">
                  <c:v>-4.5</c:v>
                </c:pt>
                <c:pt idx="2">
                  <c:v>-1.8000000000000007</c:v>
                </c:pt>
                <c:pt idx="3">
                  <c:v>1.2299999999999995</c:v>
                </c:pt>
                <c:pt idx="4">
                  <c:v>3.1689999999999996</c:v>
                </c:pt>
                <c:pt idx="5">
                  <c:v>4.2565</c:v>
                </c:pt>
                <c:pt idx="6">
                  <c:v>5.8565000000000005</c:v>
                </c:pt>
                <c:pt idx="7">
                  <c:v>3.8565000000000005</c:v>
                </c:pt>
                <c:pt idx="8">
                  <c:v>8.1165000000000003</c:v>
                </c:pt>
                <c:pt idx="9">
                  <c:v>10.2271</c:v>
                </c:pt>
                <c:pt idx="10">
                  <c:v>8.2271000000000001</c:v>
                </c:pt>
                <c:pt idx="11">
                  <c:v>9.5770999999999997</c:v>
                </c:pt>
                <c:pt idx="12">
                  <c:v>8.5770999999999997</c:v>
                </c:pt>
                <c:pt idx="13">
                  <c:v>10.4171</c:v>
                </c:pt>
                <c:pt idx="14">
                  <c:v>8.4170999999999996</c:v>
                </c:pt>
                <c:pt idx="15">
                  <c:v>9.6245999999999992</c:v>
                </c:pt>
                <c:pt idx="16">
                  <c:v>11.1396</c:v>
                </c:pt>
                <c:pt idx="17">
                  <c:v>9.6395999999999997</c:v>
                </c:pt>
                <c:pt idx="18">
                  <c:v>9.6395999999999997</c:v>
                </c:pt>
                <c:pt idx="19">
                  <c:v>8.1395999999999997</c:v>
                </c:pt>
                <c:pt idx="20">
                  <c:v>7.1395999999999997</c:v>
                </c:pt>
                <c:pt idx="21">
                  <c:v>7.0895999999999999</c:v>
                </c:pt>
                <c:pt idx="22">
                  <c:v>5.0895999999999999</c:v>
                </c:pt>
                <c:pt idx="23">
                  <c:v>1.0895999999999999</c:v>
                </c:pt>
                <c:pt idx="24">
                  <c:v>3.7145999999999999</c:v>
                </c:pt>
                <c:pt idx="25">
                  <c:v>5.2295999999999996</c:v>
                </c:pt>
                <c:pt idx="26">
                  <c:v>7.0795999999999992</c:v>
                </c:pt>
                <c:pt idx="27">
                  <c:v>8.8320999999999987</c:v>
                </c:pt>
                <c:pt idx="28">
                  <c:v>9.8650999999999982</c:v>
                </c:pt>
                <c:pt idx="29">
                  <c:v>7.8650999999999982</c:v>
                </c:pt>
                <c:pt idx="30">
                  <c:v>5.8650999999999982</c:v>
                </c:pt>
                <c:pt idx="31">
                  <c:v>7.4650999999999978</c:v>
                </c:pt>
                <c:pt idx="32">
                  <c:v>8.317599999999997</c:v>
                </c:pt>
                <c:pt idx="33">
                  <c:v>7.317599999999997</c:v>
                </c:pt>
                <c:pt idx="34">
                  <c:v>9.1935999999999964</c:v>
                </c:pt>
                <c:pt idx="35">
                  <c:v>10.613599999999996</c:v>
                </c:pt>
                <c:pt idx="36">
                  <c:v>13.163599999999997</c:v>
                </c:pt>
                <c:pt idx="37">
                  <c:v>11.163599999999997</c:v>
                </c:pt>
                <c:pt idx="38">
                  <c:v>10.663599999999997</c:v>
                </c:pt>
                <c:pt idx="39">
                  <c:v>12.879099999999998</c:v>
                </c:pt>
                <c:pt idx="40">
                  <c:v>13.804099999999998</c:v>
                </c:pt>
                <c:pt idx="41">
                  <c:v>16.137349999999998</c:v>
                </c:pt>
                <c:pt idx="42">
                  <c:v>17.132349999999999</c:v>
                </c:pt>
                <c:pt idx="43">
                  <c:v>19.0381</c:v>
                </c:pt>
                <c:pt idx="44">
                  <c:v>16.0381</c:v>
                </c:pt>
                <c:pt idx="45">
                  <c:v>17.098099999999999</c:v>
                </c:pt>
                <c:pt idx="46">
                  <c:v>16.098099999999999</c:v>
                </c:pt>
                <c:pt idx="47">
                  <c:v>15.098099999999999</c:v>
                </c:pt>
                <c:pt idx="48">
                  <c:v>13.098099999999999</c:v>
                </c:pt>
                <c:pt idx="49">
                  <c:v>14.188099999999999</c:v>
                </c:pt>
                <c:pt idx="50">
                  <c:v>12.688099999999999</c:v>
                </c:pt>
                <c:pt idx="51">
                  <c:v>11.938099999999999</c:v>
                </c:pt>
                <c:pt idx="52">
                  <c:v>12.738099999999999</c:v>
                </c:pt>
                <c:pt idx="53">
                  <c:v>13.532349999999999</c:v>
                </c:pt>
                <c:pt idx="54">
                  <c:v>13.43235</c:v>
                </c:pt>
                <c:pt idx="55">
                  <c:v>14.354849999999999</c:v>
                </c:pt>
                <c:pt idx="56">
                  <c:v>15.774849999999999</c:v>
                </c:pt>
                <c:pt idx="57">
                  <c:v>17.479849999999999</c:v>
                </c:pt>
                <c:pt idx="58">
                  <c:v>14.479849999999999</c:v>
                </c:pt>
                <c:pt idx="59">
                  <c:v>13.479849999999999</c:v>
                </c:pt>
                <c:pt idx="60">
                  <c:v>12.479849999999999</c:v>
                </c:pt>
                <c:pt idx="61">
                  <c:v>10.479849999999999</c:v>
                </c:pt>
                <c:pt idx="62">
                  <c:v>8.979849999999999</c:v>
                </c:pt>
                <c:pt idx="63">
                  <c:v>6.979849999999999</c:v>
                </c:pt>
                <c:pt idx="64">
                  <c:v>0.979849999999999</c:v>
                </c:pt>
                <c:pt idx="65">
                  <c:v>2.354849999999999</c:v>
                </c:pt>
                <c:pt idx="66">
                  <c:v>0.854849999999999</c:v>
                </c:pt>
                <c:pt idx="67">
                  <c:v>-0.145150000000001</c:v>
                </c:pt>
                <c:pt idx="68">
                  <c:v>-2.145150000000001</c:v>
                </c:pt>
                <c:pt idx="69">
                  <c:v>-3.645150000000001</c:v>
                </c:pt>
                <c:pt idx="70">
                  <c:v>-2.6501500000000009</c:v>
                </c:pt>
                <c:pt idx="71">
                  <c:v>-2.060150000000001</c:v>
                </c:pt>
                <c:pt idx="72">
                  <c:v>-1.3881500000000011</c:v>
                </c:pt>
                <c:pt idx="73">
                  <c:v>-0.42165000000000141</c:v>
                </c:pt>
                <c:pt idx="74">
                  <c:v>0.7633499999999982</c:v>
                </c:pt>
                <c:pt idx="75">
                  <c:v>-1.7366500000000018</c:v>
                </c:pt>
                <c:pt idx="76">
                  <c:v>-1.9116500000000021</c:v>
                </c:pt>
                <c:pt idx="77">
                  <c:v>-0.77415000000000234</c:v>
                </c:pt>
                <c:pt idx="78">
                  <c:v>-1.7741500000000023</c:v>
                </c:pt>
                <c:pt idx="79">
                  <c:v>-0.16415000000000246</c:v>
                </c:pt>
                <c:pt idx="80">
                  <c:v>-1.1641500000000025</c:v>
                </c:pt>
                <c:pt idx="81">
                  <c:v>-2.6641500000000025</c:v>
                </c:pt>
                <c:pt idx="82">
                  <c:v>-0.87915000000000232</c:v>
                </c:pt>
                <c:pt idx="83">
                  <c:v>1.3233499999999974</c:v>
                </c:pt>
                <c:pt idx="84">
                  <c:v>-1.6766500000000026</c:v>
                </c:pt>
                <c:pt idx="85">
                  <c:v>-3.1766500000000026</c:v>
                </c:pt>
                <c:pt idx="86">
                  <c:v>-2.1766500000000026</c:v>
                </c:pt>
                <c:pt idx="87">
                  <c:v>-3.1766500000000026</c:v>
                </c:pt>
                <c:pt idx="88">
                  <c:v>-4.1766500000000022</c:v>
                </c:pt>
                <c:pt idx="89">
                  <c:v>-2.0466500000000023</c:v>
                </c:pt>
                <c:pt idx="90">
                  <c:v>-2.6466500000000024</c:v>
                </c:pt>
                <c:pt idx="91">
                  <c:v>-2.6966500000000027</c:v>
                </c:pt>
                <c:pt idx="92">
                  <c:v>-3.6966500000000027</c:v>
                </c:pt>
                <c:pt idx="93">
                  <c:v>-1.3646500000000028</c:v>
                </c:pt>
                <c:pt idx="94">
                  <c:v>0.28534999999999755</c:v>
                </c:pt>
                <c:pt idx="95">
                  <c:v>1.7853499999999976</c:v>
                </c:pt>
                <c:pt idx="96">
                  <c:v>2.6853499999999975</c:v>
                </c:pt>
                <c:pt idx="97">
                  <c:v>-0.31465000000000254</c:v>
                </c:pt>
                <c:pt idx="98">
                  <c:v>-1.8146500000000025</c:v>
                </c:pt>
                <c:pt idx="99">
                  <c:v>-1.0646500000000025</c:v>
                </c:pt>
                <c:pt idx="100">
                  <c:v>-3.0646500000000025</c:v>
                </c:pt>
                <c:pt idx="101">
                  <c:v>-1.6146500000000024</c:v>
                </c:pt>
                <c:pt idx="102">
                  <c:v>1.1628499999999975</c:v>
                </c:pt>
                <c:pt idx="103">
                  <c:v>-0.8371500000000025</c:v>
                </c:pt>
                <c:pt idx="104">
                  <c:v>1.4128499999999975</c:v>
                </c:pt>
                <c:pt idx="105">
                  <c:v>2.3900999999999977</c:v>
                </c:pt>
                <c:pt idx="106">
                  <c:v>1.8900999999999977</c:v>
                </c:pt>
                <c:pt idx="107">
                  <c:v>4.2900999999999971</c:v>
                </c:pt>
                <c:pt idx="108">
                  <c:v>3.2900999999999971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361953</xdr:colOff>
      <xdr:row>111</xdr:row>
      <xdr:rowOff>114300</xdr:rowOff>
    </xdr:from>
    <xdr:to>
      <xdr:col>13</xdr:col>
      <xdr:colOff>95251</xdr:colOff>
      <xdr:row>151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1"/>
  <sheetViews>
    <sheetView tabSelected="1" topLeftCell="A107" zoomScaleNormal="100" workbookViewId="0">
      <selection activeCell="P119" sqref="P119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4.4257812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7" t="s">
        <v>10</v>
      </c>
      <c r="S1" s="28" t="s">
        <v>11</v>
      </c>
      <c r="T1" s="29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6"/>
      <c r="W2" s="26"/>
    </row>
    <row r="3" spans="1:245" ht="15.75" customHeight="1" x14ac:dyDescent="0.2">
      <c r="A3" s="3">
        <v>1</v>
      </c>
      <c r="B3" s="4">
        <v>43133</v>
      </c>
      <c r="C3" s="3" t="s">
        <v>52</v>
      </c>
      <c r="D3" s="3" t="s">
        <v>34</v>
      </c>
      <c r="E3" s="3">
        <v>1</v>
      </c>
      <c r="F3" s="3" t="s">
        <v>53</v>
      </c>
      <c r="G3" s="3" t="s">
        <v>25</v>
      </c>
      <c r="H3" s="3" t="s">
        <v>27</v>
      </c>
      <c r="I3" s="3" t="s">
        <v>14</v>
      </c>
      <c r="J3" s="5" t="s">
        <v>43</v>
      </c>
      <c r="K3" s="30" t="s">
        <v>38</v>
      </c>
      <c r="L3" s="6" t="s">
        <v>16</v>
      </c>
      <c r="M3" s="8">
        <v>1.9</v>
      </c>
      <c r="N3" s="8">
        <v>3</v>
      </c>
      <c r="O3" s="9" t="s">
        <v>23</v>
      </c>
      <c r="P3" s="8">
        <f>N3</f>
        <v>3</v>
      </c>
      <c r="Q3" s="25">
        <f>IF(AND(L3="1",O3="ja"),(N3*M3*0.95)-N3,IF(AND(L3="1",O3="nein"),N3*M3-N3,-N3))</f>
        <v>-3</v>
      </c>
      <c r="R3" s="10">
        <f>Q3</f>
        <v>-3</v>
      </c>
      <c r="S3" s="11">
        <f>P3+R3</f>
        <v>0</v>
      </c>
      <c r="T3" s="12">
        <f>V3/W3</f>
        <v>0</v>
      </c>
      <c r="U3" s="13">
        <f>((S3-P3)/P3)*100%</f>
        <v>-1</v>
      </c>
      <c r="V3" s="14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7" customHeight="1" x14ac:dyDescent="0.2">
      <c r="A4" s="3">
        <v>2</v>
      </c>
      <c r="B4" s="4">
        <v>43133</v>
      </c>
      <c r="C4" s="3" t="s">
        <v>54</v>
      </c>
      <c r="D4" s="3" t="s">
        <v>34</v>
      </c>
      <c r="E4" s="3">
        <v>2</v>
      </c>
      <c r="F4" s="3" t="s">
        <v>50</v>
      </c>
      <c r="G4" s="3" t="s">
        <v>25</v>
      </c>
      <c r="H4" s="3" t="s">
        <v>29</v>
      </c>
      <c r="I4" s="3" t="s">
        <v>14</v>
      </c>
      <c r="J4" s="15" t="s">
        <v>55</v>
      </c>
      <c r="K4" s="30"/>
      <c r="L4" s="6" t="s">
        <v>16</v>
      </c>
      <c r="M4" s="8">
        <v>2.0499999999999998</v>
      </c>
      <c r="N4" s="8">
        <v>1.5</v>
      </c>
      <c r="O4" s="9" t="s">
        <v>15</v>
      </c>
      <c r="P4" s="8">
        <f>P3+N4</f>
        <v>4.5</v>
      </c>
      <c r="Q4" s="35">
        <f>IF(AND(L4="1",O4="ja"),(N4*M4*0.95)-N4,IF(AND(L4="1",O4="nein"),N4*M4-N4,-N4))</f>
        <v>-1.5</v>
      </c>
      <c r="R4" s="10">
        <f>R3+Q4</f>
        <v>-4.5</v>
      </c>
      <c r="S4" s="11">
        <f>P4+R4</f>
        <v>0</v>
      </c>
      <c r="T4" s="12">
        <f>V4/W4</f>
        <v>0</v>
      </c>
      <c r="U4" s="13">
        <f>((S4-P4)/P4)*100%</f>
        <v>-1</v>
      </c>
      <c r="V4" s="1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4.25" customHeight="1" x14ac:dyDescent="0.2">
      <c r="A5" s="3">
        <v>3</v>
      </c>
      <c r="B5" s="4">
        <v>43133</v>
      </c>
      <c r="C5" s="3" t="s">
        <v>56</v>
      </c>
      <c r="D5" s="3" t="s">
        <v>34</v>
      </c>
      <c r="E5" s="3">
        <v>1</v>
      </c>
      <c r="F5" s="3" t="s">
        <v>57</v>
      </c>
      <c r="G5" s="3" t="s">
        <v>25</v>
      </c>
      <c r="H5" s="3" t="s">
        <v>29</v>
      </c>
      <c r="I5" s="3" t="s">
        <v>14</v>
      </c>
      <c r="J5" s="15" t="s">
        <v>58</v>
      </c>
      <c r="K5" s="15"/>
      <c r="L5" s="6" t="s">
        <v>17</v>
      </c>
      <c r="M5" s="7">
        <v>1.9</v>
      </c>
      <c r="N5" s="8">
        <v>3</v>
      </c>
      <c r="O5" s="9" t="s">
        <v>15</v>
      </c>
      <c r="P5" s="8">
        <f>P4+N5</f>
        <v>7.5</v>
      </c>
      <c r="Q5" s="34">
        <f>IF(AND(L5="1",O5="ja"),(N5*M5*0.95)-N5,IF(AND(L5="1",O5="nein"),N5*M5-N5,-N5))</f>
        <v>2.6999999999999993</v>
      </c>
      <c r="R5" s="10">
        <f>R4+Q5</f>
        <v>-1.8000000000000007</v>
      </c>
      <c r="S5" s="11">
        <f>P5+R5</f>
        <v>5.6999999999999993</v>
      </c>
      <c r="T5" s="12">
        <f>V5/W5</f>
        <v>0.33333333333333331</v>
      </c>
      <c r="U5" s="13">
        <f>((S5-P5)/P5)*100%</f>
        <v>-0.2400000000000001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" customHeight="1" x14ac:dyDescent="0.2">
      <c r="A6" s="3">
        <v>4</v>
      </c>
      <c r="B6" s="4">
        <v>43133</v>
      </c>
      <c r="C6" s="3" t="s">
        <v>59</v>
      </c>
      <c r="D6" s="3" t="s">
        <v>34</v>
      </c>
      <c r="E6" s="3">
        <v>1</v>
      </c>
      <c r="F6" s="3" t="s">
        <v>60</v>
      </c>
      <c r="G6" s="3" t="s">
        <v>42</v>
      </c>
      <c r="H6" s="3" t="s">
        <v>27</v>
      </c>
      <c r="I6" s="3" t="s">
        <v>14</v>
      </c>
      <c r="J6" s="15" t="s">
        <v>61</v>
      </c>
      <c r="K6" s="30"/>
      <c r="L6" s="6" t="s">
        <v>17</v>
      </c>
      <c r="M6" s="7">
        <v>1.85</v>
      </c>
      <c r="N6" s="8">
        <v>4</v>
      </c>
      <c r="O6" s="9" t="s">
        <v>23</v>
      </c>
      <c r="P6" s="8">
        <f>P5+N6</f>
        <v>11.5</v>
      </c>
      <c r="Q6" s="34">
        <f>IF(AND(L6="1",O6="ja"),(N6*M6*0.95)-N6,IF(AND(L6="1",O6="nein"),N6*M6-N6,-N6))</f>
        <v>3.0300000000000002</v>
      </c>
      <c r="R6" s="10">
        <f>R5+Q6</f>
        <v>1.2299999999999995</v>
      </c>
      <c r="S6" s="11">
        <f>P6+R6</f>
        <v>12.73</v>
      </c>
      <c r="T6" s="12">
        <f>V6/W6</f>
        <v>0.5</v>
      </c>
      <c r="U6" s="13">
        <f>((S6-P6)/P6)*100%</f>
        <v>0.10695652173913048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7.75" customHeight="1" x14ac:dyDescent="0.2">
      <c r="A7" s="3">
        <v>5</v>
      </c>
      <c r="B7" s="4">
        <v>43133</v>
      </c>
      <c r="C7" s="3" t="s">
        <v>62</v>
      </c>
      <c r="D7" s="3" t="s">
        <v>26</v>
      </c>
      <c r="E7" s="3">
        <v>2</v>
      </c>
      <c r="F7" s="3" t="s">
        <v>63</v>
      </c>
      <c r="G7" s="3" t="s">
        <v>42</v>
      </c>
      <c r="H7" s="3" t="s">
        <v>29</v>
      </c>
      <c r="I7" s="3" t="s">
        <v>14</v>
      </c>
      <c r="J7" s="15" t="s">
        <v>64</v>
      </c>
      <c r="K7" s="15"/>
      <c r="L7" s="6" t="s">
        <v>17</v>
      </c>
      <c r="M7" s="7">
        <v>1.9695</v>
      </c>
      <c r="N7" s="8">
        <v>2</v>
      </c>
      <c r="O7" s="9" t="s">
        <v>15</v>
      </c>
      <c r="P7" s="8">
        <f>P6+N7</f>
        <v>13.5</v>
      </c>
      <c r="Q7" s="36">
        <f>IF(AND(L7="1",O7="ja"),(N7*M7*0.95)-N7,IF(AND(L7="1",O7="nein"),N7*M7-N7,-N7))</f>
        <v>1.9390000000000001</v>
      </c>
      <c r="R7" s="10">
        <f>R6+Q7</f>
        <v>3.1689999999999996</v>
      </c>
      <c r="S7" s="11">
        <f>P7+R7</f>
        <v>16.669</v>
      </c>
      <c r="T7" s="12">
        <f>V7/W7</f>
        <v>0.6</v>
      </c>
      <c r="U7" s="13">
        <f>((S7-P7)/P7)*100%</f>
        <v>0.23474074074074078</v>
      </c>
      <c r="V7" s="14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6</v>
      </c>
      <c r="B8" s="4">
        <v>43133</v>
      </c>
      <c r="C8" s="3" t="s">
        <v>65</v>
      </c>
      <c r="D8" s="3" t="s">
        <v>31</v>
      </c>
      <c r="E8" s="3">
        <v>1</v>
      </c>
      <c r="F8" s="3" t="s">
        <v>66</v>
      </c>
      <c r="G8" s="3" t="s">
        <v>25</v>
      </c>
      <c r="H8" s="3" t="s">
        <v>29</v>
      </c>
      <c r="I8" s="3" t="s">
        <v>14</v>
      </c>
      <c r="J8" s="15" t="s">
        <v>32</v>
      </c>
      <c r="K8" s="15"/>
      <c r="L8" s="6" t="s">
        <v>17</v>
      </c>
      <c r="M8" s="7">
        <v>1.7250000000000001</v>
      </c>
      <c r="N8" s="8">
        <v>1.5</v>
      </c>
      <c r="O8" s="9" t="s">
        <v>15</v>
      </c>
      <c r="P8" s="8">
        <f t="shared" ref="P8:P71" si="0">P7+N8</f>
        <v>15</v>
      </c>
      <c r="Q8" s="36">
        <f t="shared" ref="Q8:Q71" si="1">IF(AND(L8="1",O8="ja"),(N8*M8*0.95)-N8,IF(AND(L8="1",O8="nein"),N8*M8-N8,-N8))</f>
        <v>1.0875000000000004</v>
      </c>
      <c r="R8" s="10">
        <f t="shared" ref="R8:R71" si="2">R7+Q8</f>
        <v>4.2565</v>
      </c>
      <c r="S8" s="11">
        <f t="shared" ref="S8:S71" si="3">P8+R8</f>
        <v>19.256499999999999</v>
      </c>
      <c r="T8" s="12">
        <f t="shared" ref="T8:T71" si="4">V8/W8</f>
        <v>0.66666666666666663</v>
      </c>
      <c r="U8" s="13">
        <f t="shared" ref="U8:U71" si="5">((S8-P8)/P8)*100%</f>
        <v>0.28376666666666661</v>
      </c>
      <c r="V8" s="14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43134</v>
      </c>
      <c r="C9" s="3" t="s">
        <v>67</v>
      </c>
      <c r="D9" s="3" t="s">
        <v>34</v>
      </c>
      <c r="E9" s="3">
        <v>1</v>
      </c>
      <c r="F9" s="3" t="s">
        <v>48</v>
      </c>
      <c r="G9" s="3" t="s">
        <v>25</v>
      </c>
      <c r="H9" s="3" t="s">
        <v>29</v>
      </c>
      <c r="I9" s="3" t="s">
        <v>14</v>
      </c>
      <c r="J9" s="15" t="s">
        <v>43</v>
      </c>
      <c r="K9" s="15"/>
      <c r="L9" s="6" t="s">
        <v>17</v>
      </c>
      <c r="M9" s="7">
        <v>1.8</v>
      </c>
      <c r="N9" s="8">
        <v>2</v>
      </c>
      <c r="O9" s="9" t="s">
        <v>15</v>
      </c>
      <c r="P9" s="8">
        <f t="shared" si="0"/>
        <v>17</v>
      </c>
      <c r="Q9" s="36">
        <f t="shared" si="1"/>
        <v>1.6</v>
      </c>
      <c r="R9" s="10">
        <f t="shared" si="2"/>
        <v>5.8565000000000005</v>
      </c>
      <c r="S9" s="11">
        <f t="shared" si="3"/>
        <v>22.8565</v>
      </c>
      <c r="T9" s="12">
        <f t="shared" si="4"/>
        <v>0.7142857142857143</v>
      </c>
      <c r="U9" s="13">
        <f t="shared" si="5"/>
        <v>0.34450000000000003</v>
      </c>
      <c r="V9" s="14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43134</v>
      </c>
      <c r="C10" s="3" t="s">
        <v>68</v>
      </c>
      <c r="D10" s="3" t="s">
        <v>34</v>
      </c>
      <c r="E10" s="3">
        <v>1</v>
      </c>
      <c r="F10" s="3" t="s">
        <v>47</v>
      </c>
      <c r="G10" s="3" t="s">
        <v>25</v>
      </c>
      <c r="H10" s="3" t="s">
        <v>29</v>
      </c>
      <c r="I10" s="3" t="s">
        <v>14</v>
      </c>
      <c r="J10" s="5" t="s">
        <v>44</v>
      </c>
      <c r="K10" s="15"/>
      <c r="L10" s="6" t="s">
        <v>16</v>
      </c>
      <c r="M10" s="7">
        <v>1.89</v>
      </c>
      <c r="N10" s="8">
        <v>2</v>
      </c>
      <c r="O10" s="9" t="s">
        <v>15</v>
      </c>
      <c r="P10" s="8">
        <f t="shared" si="0"/>
        <v>19</v>
      </c>
      <c r="Q10" s="35">
        <f t="shared" si="1"/>
        <v>-2</v>
      </c>
      <c r="R10" s="10">
        <f t="shared" si="2"/>
        <v>3.8565000000000005</v>
      </c>
      <c r="S10" s="11">
        <f t="shared" si="3"/>
        <v>22.8565</v>
      </c>
      <c r="T10" s="12">
        <f t="shared" si="4"/>
        <v>0.625</v>
      </c>
      <c r="U10" s="13">
        <f t="shared" si="5"/>
        <v>0.20297368421052633</v>
      </c>
      <c r="V10" s="14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43134</v>
      </c>
      <c r="C11" s="3" t="s">
        <v>69</v>
      </c>
      <c r="D11" s="3" t="s">
        <v>34</v>
      </c>
      <c r="E11" s="3">
        <v>1</v>
      </c>
      <c r="F11" s="3" t="s">
        <v>36</v>
      </c>
      <c r="G11" s="3" t="s">
        <v>25</v>
      </c>
      <c r="H11" s="3" t="s">
        <v>27</v>
      </c>
      <c r="I11" s="3" t="s">
        <v>14</v>
      </c>
      <c r="J11" s="15" t="s">
        <v>49</v>
      </c>
      <c r="K11" s="15"/>
      <c r="L11" s="6" t="s">
        <v>17</v>
      </c>
      <c r="M11" s="7">
        <v>1.8</v>
      </c>
      <c r="N11" s="8">
        <v>6</v>
      </c>
      <c r="O11" s="9" t="s">
        <v>23</v>
      </c>
      <c r="P11" s="8">
        <f t="shared" si="0"/>
        <v>25</v>
      </c>
      <c r="Q11" s="36">
        <f t="shared" si="1"/>
        <v>4.26</v>
      </c>
      <c r="R11" s="10">
        <f t="shared" si="2"/>
        <v>8.1165000000000003</v>
      </c>
      <c r="S11" s="11">
        <f t="shared" si="3"/>
        <v>33.116500000000002</v>
      </c>
      <c r="T11" s="12">
        <f t="shared" si="4"/>
        <v>0.66666666666666663</v>
      </c>
      <c r="U11" s="13">
        <f t="shared" si="5"/>
        <v>0.32466000000000006</v>
      </c>
      <c r="V11" s="14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38.25" x14ac:dyDescent="0.2">
      <c r="A12" s="3">
        <v>10</v>
      </c>
      <c r="B12" s="4">
        <v>43134</v>
      </c>
      <c r="C12" s="3" t="s">
        <v>70</v>
      </c>
      <c r="D12" s="3" t="s">
        <v>34</v>
      </c>
      <c r="E12" s="3">
        <v>3</v>
      </c>
      <c r="F12" s="3" t="s">
        <v>71</v>
      </c>
      <c r="G12" s="3" t="s">
        <v>25</v>
      </c>
      <c r="H12" s="3" t="s">
        <v>27</v>
      </c>
      <c r="I12" s="3" t="s">
        <v>14</v>
      </c>
      <c r="J12" s="15" t="s">
        <v>72</v>
      </c>
      <c r="K12" s="15"/>
      <c r="L12" s="6" t="s">
        <v>17</v>
      </c>
      <c r="M12" s="7">
        <v>5.4960000000000004</v>
      </c>
      <c r="N12" s="8">
        <v>0.5</v>
      </c>
      <c r="O12" s="9" t="s">
        <v>23</v>
      </c>
      <c r="P12" s="8">
        <f t="shared" si="0"/>
        <v>25.5</v>
      </c>
      <c r="Q12" s="36">
        <f t="shared" si="1"/>
        <v>2.1106000000000003</v>
      </c>
      <c r="R12" s="10">
        <f t="shared" si="2"/>
        <v>10.2271</v>
      </c>
      <c r="S12" s="11">
        <f t="shared" si="3"/>
        <v>35.7271</v>
      </c>
      <c r="T12" s="12">
        <f t="shared" si="4"/>
        <v>0.7</v>
      </c>
      <c r="U12" s="13">
        <f t="shared" si="5"/>
        <v>0.40106274509803924</v>
      </c>
      <c r="V12" s="14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43134</v>
      </c>
      <c r="C13" s="3" t="s">
        <v>73</v>
      </c>
      <c r="D13" s="3" t="s">
        <v>34</v>
      </c>
      <c r="E13" s="3">
        <v>2</v>
      </c>
      <c r="F13" s="3" t="s">
        <v>40</v>
      </c>
      <c r="G13" s="3" t="s">
        <v>25</v>
      </c>
      <c r="H13" s="3" t="s">
        <v>29</v>
      </c>
      <c r="I13" s="3" t="s">
        <v>14</v>
      </c>
      <c r="J13" s="15" t="s">
        <v>74</v>
      </c>
      <c r="K13" s="15"/>
      <c r="L13" s="6" t="s">
        <v>16</v>
      </c>
      <c r="M13" s="7">
        <v>2.8</v>
      </c>
      <c r="N13" s="8">
        <v>2</v>
      </c>
      <c r="O13" s="9" t="s">
        <v>15</v>
      </c>
      <c r="P13" s="8">
        <f t="shared" si="0"/>
        <v>27.5</v>
      </c>
      <c r="Q13" s="35">
        <f t="shared" si="1"/>
        <v>-2</v>
      </c>
      <c r="R13" s="10">
        <f t="shared" si="2"/>
        <v>8.2271000000000001</v>
      </c>
      <c r="S13" s="11">
        <f t="shared" si="3"/>
        <v>35.7271</v>
      </c>
      <c r="T13" s="12">
        <f t="shared" si="4"/>
        <v>0.63636363636363635</v>
      </c>
      <c r="U13" s="13">
        <f t="shared" si="5"/>
        <v>0.29916727272727273</v>
      </c>
      <c r="V13" s="14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2.75" x14ac:dyDescent="0.2">
      <c r="A14" s="3">
        <v>12</v>
      </c>
      <c r="B14" s="4">
        <v>43134</v>
      </c>
      <c r="C14" s="3" t="s">
        <v>75</v>
      </c>
      <c r="D14" s="3" t="s">
        <v>34</v>
      </c>
      <c r="E14" s="3">
        <v>1</v>
      </c>
      <c r="F14" s="3" t="s">
        <v>76</v>
      </c>
      <c r="G14" s="3" t="s">
        <v>42</v>
      </c>
      <c r="H14" s="3" t="s">
        <v>27</v>
      </c>
      <c r="I14" s="3" t="s">
        <v>28</v>
      </c>
      <c r="J14" s="15" t="s">
        <v>41</v>
      </c>
      <c r="K14" s="15"/>
      <c r="L14" s="6" t="s">
        <v>17</v>
      </c>
      <c r="M14" s="7">
        <v>2</v>
      </c>
      <c r="N14" s="8">
        <v>1.5</v>
      </c>
      <c r="O14" s="9" t="s">
        <v>23</v>
      </c>
      <c r="P14" s="8">
        <f t="shared" si="0"/>
        <v>29</v>
      </c>
      <c r="Q14" s="36">
        <f t="shared" si="1"/>
        <v>1.3499999999999996</v>
      </c>
      <c r="R14" s="10">
        <f t="shared" si="2"/>
        <v>9.5770999999999997</v>
      </c>
      <c r="S14" s="11">
        <f t="shared" si="3"/>
        <v>38.577100000000002</v>
      </c>
      <c r="T14" s="12">
        <f t="shared" si="4"/>
        <v>0.66666666666666663</v>
      </c>
      <c r="U14" s="13">
        <f t="shared" si="5"/>
        <v>0.33024482758620693</v>
      </c>
      <c r="V14" s="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43134</v>
      </c>
      <c r="C15" s="3" t="s">
        <v>77</v>
      </c>
      <c r="D15" s="3" t="s">
        <v>34</v>
      </c>
      <c r="E15" s="3">
        <v>2</v>
      </c>
      <c r="F15" s="3" t="s">
        <v>78</v>
      </c>
      <c r="G15" s="3" t="s">
        <v>42</v>
      </c>
      <c r="H15" s="3" t="s">
        <v>27</v>
      </c>
      <c r="I15" s="3" t="s">
        <v>28</v>
      </c>
      <c r="J15" s="5" t="s">
        <v>79</v>
      </c>
      <c r="K15" s="15"/>
      <c r="L15" s="6" t="s">
        <v>16</v>
      </c>
      <c r="M15" s="7">
        <v>3.65</v>
      </c>
      <c r="N15" s="8">
        <v>1</v>
      </c>
      <c r="O15" s="9" t="s">
        <v>23</v>
      </c>
      <c r="P15" s="8">
        <f t="shared" si="0"/>
        <v>30</v>
      </c>
      <c r="Q15" s="35">
        <f t="shared" si="1"/>
        <v>-1</v>
      </c>
      <c r="R15" s="10">
        <f t="shared" si="2"/>
        <v>8.5770999999999997</v>
      </c>
      <c r="S15" s="11">
        <f t="shared" si="3"/>
        <v>38.577100000000002</v>
      </c>
      <c r="T15" s="12">
        <f t="shared" si="4"/>
        <v>0.61538461538461542</v>
      </c>
      <c r="U15" s="13">
        <f t="shared" si="5"/>
        <v>0.2859033333333334</v>
      </c>
      <c r="V15" s="14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43134</v>
      </c>
      <c r="C16" s="3" t="s">
        <v>80</v>
      </c>
      <c r="D16" s="3" t="s">
        <v>34</v>
      </c>
      <c r="E16" s="3">
        <v>1</v>
      </c>
      <c r="F16" s="3" t="s">
        <v>48</v>
      </c>
      <c r="G16" s="3" t="s">
        <v>25</v>
      </c>
      <c r="H16" s="3" t="s">
        <v>29</v>
      </c>
      <c r="I16" s="3" t="s">
        <v>14</v>
      </c>
      <c r="J16" s="15" t="s">
        <v>35</v>
      </c>
      <c r="K16" s="15"/>
      <c r="L16" s="6" t="s">
        <v>17</v>
      </c>
      <c r="M16" s="7">
        <v>1.92</v>
      </c>
      <c r="N16" s="8">
        <v>2</v>
      </c>
      <c r="O16" s="9" t="s">
        <v>15</v>
      </c>
      <c r="P16" s="8">
        <f t="shared" si="0"/>
        <v>32</v>
      </c>
      <c r="Q16" s="36">
        <f t="shared" si="1"/>
        <v>1.8399999999999999</v>
      </c>
      <c r="R16" s="10">
        <f t="shared" si="2"/>
        <v>10.4171</v>
      </c>
      <c r="S16" s="11">
        <f t="shared" si="3"/>
        <v>42.417099999999998</v>
      </c>
      <c r="T16" s="12">
        <f t="shared" si="4"/>
        <v>0.6428571428571429</v>
      </c>
      <c r="U16" s="13">
        <f t="shared" si="5"/>
        <v>0.32553437499999993</v>
      </c>
      <c r="V16" s="14">
        <f>COUNTIF($L$2:L16,1)</f>
        <v>9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43134</v>
      </c>
      <c r="C17" s="3" t="s">
        <v>81</v>
      </c>
      <c r="D17" s="3" t="s">
        <v>34</v>
      </c>
      <c r="E17" s="3">
        <v>1</v>
      </c>
      <c r="F17" s="3" t="s">
        <v>46</v>
      </c>
      <c r="G17" s="3" t="s">
        <v>25</v>
      </c>
      <c r="H17" s="3" t="s">
        <v>45</v>
      </c>
      <c r="I17" s="3" t="s">
        <v>14</v>
      </c>
      <c r="J17" s="5" t="s">
        <v>44</v>
      </c>
      <c r="K17" s="15"/>
      <c r="L17" s="6" t="s">
        <v>16</v>
      </c>
      <c r="M17" s="7">
        <v>4.2</v>
      </c>
      <c r="N17" s="8">
        <v>2</v>
      </c>
      <c r="O17" s="9" t="s">
        <v>15</v>
      </c>
      <c r="P17" s="8">
        <f t="shared" si="0"/>
        <v>34</v>
      </c>
      <c r="Q17" s="35">
        <f t="shared" si="1"/>
        <v>-2</v>
      </c>
      <c r="R17" s="10">
        <f t="shared" si="2"/>
        <v>8.4170999999999996</v>
      </c>
      <c r="S17" s="11">
        <f t="shared" si="3"/>
        <v>42.417099999999998</v>
      </c>
      <c r="T17" s="12">
        <f t="shared" si="4"/>
        <v>0.6</v>
      </c>
      <c r="U17" s="13">
        <f t="shared" si="5"/>
        <v>0.24756176470588229</v>
      </c>
      <c r="V17" s="14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43134</v>
      </c>
      <c r="C18" s="3" t="s">
        <v>80</v>
      </c>
      <c r="D18" s="3" t="s">
        <v>34</v>
      </c>
      <c r="E18" s="3">
        <v>1</v>
      </c>
      <c r="F18" s="3" t="s">
        <v>36</v>
      </c>
      <c r="G18" s="3" t="s">
        <v>25</v>
      </c>
      <c r="H18" s="3" t="s">
        <v>27</v>
      </c>
      <c r="I18" s="3" t="s">
        <v>28</v>
      </c>
      <c r="J18" s="15" t="s">
        <v>35</v>
      </c>
      <c r="K18" s="15"/>
      <c r="L18" s="6" t="s">
        <v>17</v>
      </c>
      <c r="M18" s="7">
        <v>1.9</v>
      </c>
      <c r="N18" s="8">
        <v>1.5</v>
      </c>
      <c r="O18" s="9" t="s">
        <v>23</v>
      </c>
      <c r="P18" s="8">
        <f t="shared" si="0"/>
        <v>35.5</v>
      </c>
      <c r="Q18" s="36">
        <f t="shared" si="1"/>
        <v>1.2074999999999996</v>
      </c>
      <c r="R18" s="10">
        <f t="shared" si="2"/>
        <v>9.6245999999999992</v>
      </c>
      <c r="S18" s="11">
        <f t="shared" si="3"/>
        <v>45.124600000000001</v>
      </c>
      <c r="T18" s="12">
        <f t="shared" si="4"/>
        <v>0.625</v>
      </c>
      <c r="U18" s="13">
        <f t="shared" si="5"/>
        <v>0.27111549295774651</v>
      </c>
      <c r="V18" s="14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" customHeight="1" x14ac:dyDescent="0.2">
      <c r="A19" s="3">
        <v>17</v>
      </c>
      <c r="B19" s="4">
        <v>43135</v>
      </c>
      <c r="C19" s="3" t="s">
        <v>82</v>
      </c>
      <c r="D19" s="3" t="s">
        <v>26</v>
      </c>
      <c r="E19" s="3">
        <v>1</v>
      </c>
      <c r="F19" s="3" t="s">
        <v>51</v>
      </c>
      <c r="G19" s="3" t="s">
        <v>42</v>
      </c>
      <c r="H19" s="3" t="s">
        <v>27</v>
      </c>
      <c r="I19" s="3" t="s">
        <v>14</v>
      </c>
      <c r="J19" s="15" t="s">
        <v>83</v>
      </c>
      <c r="K19" s="15"/>
      <c r="L19" s="6" t="s">
        <v>17</v>
      </c>
      <c r="M19" s="7">
        <v>1.85</v>
      </c>
      <c r="N19" s="8">
        <v>2</v>
      </c>
      <c r="O19" s="9" t="s">
        <v>23</v>
      </c>
      <c r="P19" s="8">
        <f t="shared" si="0"/>
        <v>37.5</v>
      </c>
      <c r="Q19" s="36">
        <f t="shared" si="1"/>
        <v>1.5150000000000001</v>
      </c>
      <c r="R19" s="10">
        <f t="shared" si="2"/>
        <v>11.1396</v>
      </c>
      <c r="S19" s="11">
        <f t="shared" si="3"/>
        <v>48.639600000000002</v>
      </c>
      <c r="T19" s="12">
        <f t="shared" si="4"/>
        <v>0.6470588235294118</v>
      </c>
      <c r="U19" s="13">
        <f t="shared" si="5"/>
        <v>0.29705600000000004</v>
      </c>
      <c r="V19" s="14">
        <f>COUNTIF($L$2:L19,1)</f>
        <v>11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43135</v>
      </c>
      <c r="C20" s="3" t="s">
        <v>84</v>
      </c>
      <c r="D20" s="3" t="s">
        <v>26</v>
      </c>
      <c r="E20" s="3">
        <v>2</v>
      </c>
      <c r="F20" s="3" t="s">
        <v>85</v>
      </c>
      <c r="G20" s="3" t="s">
        <v>42</v>
      </c>
      <c r="H20" s="3" t="s">
        <v>29</v>
      </c>
      <c r="I20" s="3" t="s">
        <v>14</v>
      </c>
      <c r="J20" s="5" t="s">
        <v>86</v>
      </c>
      <c r="K20" s="37" t="s">
        <v>87</v>
      </c>
      <c r="L20" s="6" t="s">
        <v>16</v>
      </c>
      <c r="M20" s="7">
        <v>2.4</v>
      </c>
      <c r="N20" s="8">
        <v>1.5</v>
      </c>
      <c r="O20" s="9" t="s">
        <v>15</v>
      </c>
      <c r="P20" s="8">
        <f t="shared" si="0"/>
        <v>39</v>
      </c>
      <c r="Q20" s="35">
        <f t="shared" si="1"/>
        <v>-1.5</v>
      </c>
      <c r="R20" s="10">
        <f t="shared" si="2"/>
        <v>9.6395999999999997</v>
      </c>
      <c r="S20" s="11">
        <f t="shared" si="3"/>
        <v>48.639600000000002</v>
      </c>
      <c r="T20" s="12">
        <f t="shared" si="4"/>
        <v>0.61111111111111116</v>
      </c>
      <c r="U20" s="13">
        <f t="shared" si="5"/>
        <v>0.24716923076923081</v>
      </c>
      <c r="V20" s="14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43135</v>
      </c>
      <c r="C21" s="3" t="s">
        <v>88</v>
      </c>
      <c r="D21" s="3" t="s">
        <v>39</v>
      </c>
      <c r="E21" s="3">
        <v>1</v>
      </c>
      <c r="F21" s="3" t="s">
        <v>89</v>
      </c>
      <c r="G21" s="3" t="s">
        <v>25</v>
      </c>
      <c r="H21" s="3" t="s">
        <v>29</v>
      </c>
      <c r="I21" s="3" t="s">
        <v>14</v>
      </c>
      <c r="J21" s="38" t="s">
        <v>37</v>
      </c>
      <c r="K21" s="15"/>
      <c r="L21" s="6" t="s">
        <v>17</v>
      </c>
      <c r="M21" s="7">
        <v>1</v>
      </c>
      <c r="N21" s="8">
        <v>2</v>
      </c>
      <c r="O21" s="9" t="s">
        <v>15</v>
      </c>
      <c r="P21" s="8">
        <f t="shared" si="0"/>
        <v>41</v>
      </c>
      <c r="Q21" s="39">
        <f t="shared" si="1"/>
        <v>0</v>
      </c>
      <c r="R21" s="10">
        <f t="shared" si="2"/>
        <v>9.6395999999999997</v>
      </c>
      <c r="S21" s="11">
        <f t="shared" si="3"/>
        <v>50.639600000000002</v>
      </c>
      <c r="T21" s="12">
        <f t="shared" si="4"/>
        <v>0.63157894736842102</v>
      </c>
      <c r="U21" s="13">
        <f t="shared" si="5"/>
        <v>0.23511219512195125</v>
      </c>
      <c r="V21" s="14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43135</v>
      </c>
      <c r="C22" s="3" t="s">
        <v>302</v>
      </c>
      <c r="D22" s="3" t="s">
        <v>30</v>
      </c>
      <c r="E22" s="3">
        <v>2</v>
      </c>
      <c r="F22" s="3" t="s">
        <v>90</v>
      </c>
      <c r="G22" s="3" t="s">
        <v>160</v>
      </c>
      <c r="H22" s="3" t="s">
        <v>29</v>
      </c>
      <c r="I22" s="3" t="s">
        <v>14</v>
      </c>
      <c r="J22" s="5" t="s">
        <v>91</v>
      </c>
      <c r="K22" s="15"/>
      <c r="L22" s="6" t="s">
        <v>16</v>
      </c>
      <c r="M22" s="7">
        <v>2.4</v>
      </c>
      <c r="N22" s="8">
        <v>1.5</v>
      </c>
      <c r="O22" s="9" t="s">
        <v>15</v>
      </c>
      <c r="P22" s="8">
        <f t="shared" si="0"/>
        <v>42.5</v>
      </c>
      <c r="Q22" s="35">
        <f t="shared" si="1"/>
        <v>-1.5</v>
      </c>
      <c r="R22" s="10">
        <f t="shared" si="2"/>
        <v>8.1395999999999997</v>
      </c>
      <c r="S22" s="11">
        <f t="shared" si="3"/>
        <v>50.639600000000002</v>
      </c>
      <c r="T22" s="12">
        <f t="shared" si="4"/>
        <v>0.6</v>
      </c>
      <c r="U22" s="13">
        <f t="shared" si="5"/>
        <v>0.19152000000000002</v>
      </c>
      <c r="V22" s="14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21</v>
      </c>
      <c r="B23" s="4">
        <v>43135</v>
      </c>
      <c r="C23" s="3" t="s">
        <v>92</v>
      </c>
      <c r="D23" s="3" t="s">
        <v>31</v>
      </c>
      <c r="E23" s="3">
        <v>1</v>
      </c>
      <c r="F23" s="3" t="s">
        <v>93</v>
      </c>
      <c r="G23" s="3" t="s">
        <v>25</v>
      </c>
      <c r="H23" s="3" t="s">
        <v>29</v>
      </c>
      <c r="I23" s="3" t="s">
        <v>14</v>
      </c>
      <c r="J23" s="5" t="s">
        <v>33</v>
      </c>
      <c r="K23" s="15"/>
      <c r="L23" s="6" t="s">
        <v>16</v>
      </c>
      <c r="M23" s="7">
        <v>1.9</v>
      </c>
      <c r="N23" s="8">
        <v>1</v>
      </c>
      <c r="O23" s="9" t="s">
        <v>15</v>
      </c>
      <c r="P23" s="8">
        <f t="shared" si="0"/>
        <v>43.5</v>
      </c>
      <c r="Q23" s="35">
        <f t="shared" si="1"/>
        <v>-1</v>
      </c>
      <c r="R23" s="31">
        <f t="shared" si="2"/>
        <v>7.1395999999999997</v>
      </c>
      <c r="S23" s="32">
        <f t="shared" si="3"/>
        <v>50.639600000000002</v>
      </c>
      <c r="T23" s="33">
        <f t="shared" si="4"/>
        <v>0.5714285714285714</v>
      </c>
      <c r="U23" s="13">
        <f t="shared" si="5"/>
        <v>0.16412873563218394</v>
      </c>
      <c r="V23" s="14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2.75" x14ac:dyDescent="0.2">
      <c r="A24" s="3">
        <v>22</v>
      </c>
      <c r="B24" s="4">
        <v>43136</v>
      </c>
      <c r="C24" s="3" t="s">
        <v>94</v>
      </c>
      <c r="D24" s="3" t="s">
        <v>34</v>
      </c>
      <c r="E24" s="3">
        <v>1</v>
      </c>
      <c r="F24" s="3" t="s">
        <v>48</v>
      </c>
      <c r="G24" s="3" t="s">
        <v>95</v>
      </c>
      <c r="H24" s="3" t="s">
        <v>27</v>
      </c>
      <c r="I24" s="3" t="s">
        <v>28</v>
      </c>
      <c r="J24" s="38" t="s">
        <v>96</v>
      </c>
      <c r="K24" s="15"/>
      <c r="L24" s="6" t="s">
        <v>17</v>
      </c>
      <c r="M24" s="7">
        <v>1</v>
      </c>
      <c r="N24" s="8">
        <v>1</v>
      </c>
      <c r="O24" s="9" t="s">
        <v>23</v>
      </c>
      <c r="P24" s="8">
        <f t="shared" si="0"/>
        <v>44.5</v>
      </c>
      <c r="Q24" s="39">
        <f t="shared" si="1"/>
        <v>-5.0000000000000044E-2</v>
      </c>
      <c r="R24" s="10">
        <f t="shared" si="2"/>
        <v>7.0895999999999999</v>
      </c>
      <c r="S24" s="11">
        <f t="shared" si="3"/>
        <v>51.589599999999997</v>
      </c>
      <c r="T24" s="12">
        <f t="shared" si="4"/>
        <v>0.59090909090909094</v>
      </c>
      <c r="U24" s="13">
        <f t="shared" si="5"/>
        <v>0.15931685393258421</v>
      </c>
      <c r="V24" s="1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43137</v>
      </c>
      <c r="C25" s="3" t="s">
        <v>97</v>
      </c>
      <c r="D25" s="3" t="s">
        <v>34</v>
      </c>
      <c r="E25" s="3">
        <v>1</v>
      </c>
      <c r="F25" s="3" t="s">
        <v>57</v>
      </c>
      <c r="G25" s="3" t="s">
        <v>25</v>
      </c>
      <c r="H25" s="3" t="s">
        <v>27</v>
      </c>
      <c r="I25" s="3" t="s">
        <v>14</v>
      </c>
      <c r="J25" s="5" t="s">
        <v>98</v>
      </c>
      <c r="K25" s="37" t="s">
        <v>99</v>
      </c>
      <c r="L25" s="6" t="s">
        <v>16</v>
      </c>
      <c r="M25" s="7">
        <v>1.9</v>
      </c>
      <c r="N25" s="8">
        <v>2</v>
      </c>
      <c r="O25" s="9" t="s">
        <v>23</v>
      </c>
      <c r="P25" s="8">
        <f t="shared" si="0"/>
        <v>46.5</v>
      </c>
      <c r="Q25" s="35">
        <f t="shared" si="1"/>
        <v>-2</v>
      </c>
      <c r="R25" s="10">
        <f t="shared" si="2"/>
        <v>5.0895999999999999</v>
      </c>
      <c r="S25" s="11">
        <f t="shared" si="3"/>
        <v>51.589599999999997</v>
      </c>
      <c r="T25" s="12">
        <f t="shared" si="4"/>
        <v>0.56521739130434778</v>
      </c>
      <c r="U25" s="13">
        <f t="shared" si="5"/>
        <v>0.10945376344086015</v>
      </c>
      <c r="V25" s="14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4.25" customHeight="1" x14ac:dyDescent="0.2">
      <c r="A26" s="3">
        <v>24</v>
      </c>
      <c r="B26" s="4">
        <v>43137</v>
      </c>
      <c r="C26" s="3" t="s">
        <v>100</v>
      </c>
      <c r="D26" s="3" t="s">
        <v>34</v>
      </c>
      <c r="E26" s="3">
        <v>1</v>
      </c>
      <c r="F26" s="3" t="s">
        <v>101</v>
      </c>
      <c r="G26" s="3" t="s">
        <v>25</v>
      </c>
      <c r="H26" s="3" t="s">
        <v>29</v>
      </c>
      <c r="I26" s="3" t="s">
        <v>14</v>
      </c>
      <c r="J26" s="5" t="s">
        <v>102</v>
      </c>
      <c r="K26" s="30" t="s">
        <v>103</v>
      </c>
      <c r="L26" s="6" t="s">
        <v>16</v>
      </c>
      <c r="M26" s="7">
        <v>1.85</v>
      </c>
      <c r="N26" s="8">
        <v>4</v>
      </c>
      <c r="O26" s="9" t="s">
        <v>15</v>
      </c>
      <c r="P26" s="8">
        <f t="shared" si="0"/>
        <v>50.5</v>
      </c>
      <c r="Q26" s="35">
        <f t="shared" si="1"/>
        <v>-4</v>
      </c>
      <c r="R26" s="10">
        <f t="shared" si="2"/>
        <v>1.0895999999999999</v>
      </c>
      <c r="S26" s="11">
        <f t="shared" si="3"/>
        <v>51.589599999999997</v>
      </c>
      <c r="T26" s="12">
        <f t="shared" si="4"/>
        <v>0.54166666666666663</v>
      </c>
      <c r="U26" s="13">
        <f t="shared" si="5"/>
        <v>2.1576237623762321E-2</v>
      </c>
      <c r="V26" s="14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4.25" customHeight="1" x14ac:dyDescent="0.2">
      <c r="A27" s="3">
        <v>25</v>
      </c>
      <c r="B27" s="4">
        <v>43137</v>
      </c>
      <c r="C27" s="3" t="s">
        <v>104</v>
      </c>
      <c r="D27" s="3" t="s">
        <v>34</v>
      </c>
      <c r="E27" s="3">
        <v>1</v>
      </c>
      <c r="F27" s="3" t="s">
        <v>105</v>
      </c>
      <c r="G27" s="3" t="s">
        <v>25</v>
      </c>
      <c r="H27" s="3" t="s">
        <v>29</v>
      </c>
      <c r="I27" s="3" t="s">
        <v>14</v>
      </c>
      <c r="J27" s="15" t="s">
        <v>106</v>
      </c>
      <c r="K27" s="15"/>
      <c r="L27" s="6" t="s">
        <v>17</v>
      </c>
      <c r="M27" s="7">
        <v>1.875</v>
      </c>
      <c r="N27" s="8">
        <v>3</v>
      </c>
      <c r="O27" s="9" t="s">
        <v>15</v>
      </c>
      <c r="P27" s="8">
        <f t="shared" si="0"/>
        <v>53.5</v>
      </c>
      <c r="Q27" s="36">
        <f t="shared" si="1"/>
        <v>2.625</v>
      </c>
      <c r="R27" s="10">
        <f t="shared" si="2"/>
        <v>3.7145999999999999</v>
      </c>
      <c r="S27" s="11">
        <f t="shared" si="3"/>
        <v>57.214599999999997</v>
      </c>
      <c r="T27" s="12">
        <f t="shared" si="4"/>
        <v>0.56000000000000005</v>
      </c>
      <c r="U27" s="13">
        <f t="shared" si="5"/>
        <v>6.9431775700934534E-2</v>
      </c>
      <c r="V27" s="14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43137</v>
      </c>
      <c r="C28" s="3" t="s">
        <v>107</v>
      </c>
      <c r="D28" s="3" t="s">
        <v>26</v>
      </c>
      <c r="E28" s="3">
        <v>2</v>
      </c>
      <c r="F28" s="3" t="s">
        <v>108</v>
      </c>
      <c r="G28" s="3" t="s">
        <v>95</v>
      </c>
      <c r="H28" s="3" t="s">
        <v>29</v>
      </c>
      <c r="I28" s="3" t="s">
        <v>14</v>
      </c>
      <c r="J28" s="15" t="s">
        <v>109</v>
      </c>
      <c r="K28" s="15"/>
      <c r="L28" s="6" t="s">
        <v>17</v>
      </c>
      <c r="M28" s="7">
        <v>2.0099999999999998</v>
      </c>
      <c r="N28" s="8">
        <v>1.5</v>
      </c>
      <c r="O28" s="9" t="s">
        <v>15</v>
      </c>
      <c r="P28" s="8">
        <f t="shared" si="0"/>
        <v>55</v>
      </c>
      <c r="Q28" s="36">
        <f t="shared" si="1"/>
        <v>1.5149999999999997</v>
      </c>
      <c r="R28" s="10">
        <f t="shared" si="2"/>
        <v>5.2295999999999996</v>
      </c>
      <c r="S28" s="11">
        <f t="shared" si="3"/>
        <v>60.229599999999998</v>
      </c>
      <c r="T28" s="12">
        <f t="shared" si="4"/>
        <v>0.57692307692307687</v>
      </c>
      <c r="U28" s="13">
        <f t="shared" si="5"/>
        <v>9.5083636363636329E-2</v>
      </c>
      <c r="V28" s="14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75" x14ac:dyDescent="0.2">
      <c r="A29" s="3">
        <v>27</v>
      </c>
      <c r="B29" s="4">
        <v>43137</v>
      </c>
      <c r="C29" s="3" t="s">
        <v>110</v>
      </c>
      <c r="D29" s="3" t="s">
        <v>26</v>
      </c>
      <c r="E29" s="3">
        <v>1</v>
      </c>
      <c r="F29" s="3">
        <v>2</v>
      </c>
      <c r="G29" s="3" t="s">
        <v>25</v>
      </c>
      <c r="H29" s="3" t="s">
        <v>27</v>
      </c>
      <c r="I29" s="3" t="s">
        <v>28</v>
      </c>
      <c r="J29" s="15" t="s">
        <v>102</v>
      </c>
      <c r="K29" s="15"/>
      <c r="L29" s="6" t="s">
        <v>17</v>
      </c>
      <c r="M29" s="7">
        <v>3</v>
      </c>
      <c r="N29" s="8">
        <v>1</v>
      </c>
      <c r="O29" s="9" t="s">
        <v>23</v>
      </c>
      <c r="P29" s="8">
        <f t="shared" si="0"/>
        <v>56</v>
      </c>
      <c r="Q29" s="36">
        <f t="shared" si="1"/>
        <v>1.8499999999999996</v>
      </c>
      <c r="R29" s="10">
        <f t="shared" si="2"/>
        <v>7.0795999999999992</v>
      </c>
      <c r="S29" s="11">
        <f t="shared" si="3"/>
        <v>63.079599999999999</v>
      </c>
      <c r="T29" s="12">
        <f t="shared" si="4"/>
        <v>0.59259259259259256</v>
      </c>
      <c r="U29" s="13">
        <f t="shared" si="5"/>
        <v>0.12642142857142855</v>
      </c>
      <c r="V29" s="14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75" x14ac:dyDescent="0.2">
      <c r="A30" s="3">
        <v>28</v>
      </c>
      <c r="B30" s="4">
        <v>43137</v>
      </c>
      <c r="C30" s="3" t="s">
        <v>111</v>
      </c>
      <c r="D30" s="3" t="s">
        <v>34</v>
      </c>
      <c r="E30" s="3">
        <v>1</v>
      </c>
      <c r="F30" s="3" t="s">
        <v>112</v>
      </c>
      <c r="G30" s="3" t="s">
        <v>25</v>
      </c>
      <c r="H30" s="3" t="s">
        <v>27</v>
      </c>
      <c r="I30" s="3" t="s">
        <v>28</v>
      </c>
      <c r="J30" s="15" t="s">
        <v>113</v>
      </c>
      <c r="K30" s="15"/>
      <c r="L30" s="6" t="s">
        <v>17</v>
      </c>
      <c r="M30" s="7">
        <v>1.9750000000000001</v>
      </c>
      <c r="N30" s="8">
        <v>2</v>
      </c>
      <c r="O30" s="9" t="s">
        <v>23</v>
      </c>
      <c r="P30" s="8">
        <f t="shared" si="0"/>
        <v>58</v>
      </c>
      <c r="Q30" s="36">
        <f t="shared" si="1"/>
        <v>1.7524999999999999</v>
      </c>
      <c r="R30" s="10">
        <f t="shared" si="2"/>
        <v>8.8320999999999987</v>
      </c>
      <c r="S30" s="11">
        <f t="shared" si="3"/>
        <v>66.832099999999997</v>
      </c>
      <c r="T30" s="12">
        <f t="shared" si="4"/>
        <v>0.6071428571428571</v>
      </c>
      <c r="U30" s="13">
        <f t="shared" si="5"/>
        <v>0.15227758620689649</v>
      </c>
      <c r="V30" s="14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43137</v>
      </c>
      <c r="C31" s="3" t="s">
        <v>114</v>
      </c>
      <c r="D31" s="3" t="s">
        <v>26</v>
      </c>
      <c r="E31" s="3">
        <v>1</v>
      </c>
      <c r="F31" s="3" t="s">
        <v>115</v>
      </c>
      <c r="G31" s="3" t="s">
        <v>95</v>
      </c>
      <c r="H31" s="3" t="s">
        <v>27</v>
      </c>
      <c r="I31" s="3" t="s">
        <v>14</v>
      </c>
      <c r="J31" s="15" t="s">
        <v>116</v>
      </c>
      <c r="K31" s="15"/>
      <c r="L31" s="6" t="s">
        <v>17</v>
      </c>
      <c r="M31" s="7">
        <v>2.14</v>
      </c>
      <c r="N31" s="8">
        <v>1</v>
      </c>
      <c r="O31" s="9" t="s">
        <v>23</v>
      </c>
      <c r="P31" s="8">
        <f t="shared" si="0"/>
        <v>59</v>
      </c>
      <c r="Q31" s="36">
        <f t="shared" si="1"/>
        <v>1.0329999999999999</v>
      </c>
      <c r="R31" s="10">
        <f t="shared" si="2"/>
        <v>9.8650999999999982</v>
      </c>
      <c r="S31" s="11">
        <f t="shared" si="3"/>
        <v>68.865099999999998</v>
      </c>
      <c r="T31" s="12">
        <f t="shared" si="4"/>
        <v>0.62068965517241381</v>
      </c>
      <c r="U31" s="13">
        <f t="shared" si="5"/>
        <v>0.16720508474576268</v>
      </c>
      <c r="V31" s="14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2.75" x14ac:dyDescent="0.2">
      <c r="A32" s="3">
        <v>30</v>
      </c>
      <c r="B32" s="4">
        <v>43137</v>
      </c>
      <c r="C32" s="3" t="s">
        <v>117</v>
      </c>
      <c r="D32" s="3" t="s">
        <v>34</v>
      </c>
      <c r="E32" s="3">
        <v>1</v>
      </c>
      <c r="F32" s="3" t="s">
        <v>118</v>
      </c>
      <c r="G32" s="3" t="s">
        <v>25</v>
      </c>
      <c r="H32" s="3" t="s">
        <v>27</v>
      </c>
      <c r="I32" s="3" t="s">
        <v>28</v>
      </c>
      <c r="J32" s="5" t="s">
        <v>102</v>
      </c>
      <c r="K32" s="15"/>
      <c r="L32" s="6" t="s">
        <v>16</v>
      </c>
      <c r="M32" s="7">
        <v>1.9750000000000001</v>
      </c>
      <c r="N32" s="8">
        <v>2</v>
      </c>
      <c r="O32" s="9" t="s">
        <v>23</v>
      </c>
      <c r="P32" s="8">
        <f t="shared" si="0"/>
        <v>61</v>
      </c>
      <c r="Q32" s="35">
        <f t="shared" si="1"/>
        <v>-2</v>
      </c>
      <c r="R32" s="10">
        <f t="shared" si="2"/>
        <v>7.8650999999999982</v>
      </c>
      <c r="S32" s="11">
        <f t="shared" si="3"/>
        <v>68.865099999999998</v>
      </c>
      <c r="T32" s="12">
        <f t="shared" si="4"/>
        <v>0.6</v>
      </c>
      <c r="U32" s="13">
        <f t="shared" si="5"/>
        <v>0.12893606557377046</v>
      </c>
      <c r="V32" s="14">
        <f>COUNTIF($L$2:L32,1)</f>
        <v>18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43138</v>
      </c>
      <c r="C33" s="3" t="s">
        <v>119</v>
      </c>
      <c r="D33" s="3" t="s">
        <v>34</v>
      </c>
      <c r="E33" s="3">
        <v>1</v>
      </c>
      <c r="F33" s="3" t="s">
        <v>120</v>
      </c>
      <c r="G33" s="3" t="s">
        <v>25</v>
      </c>
      <c r="H33" s="3" t="s">
        <v>29</v>
      </c>
      <c r="I33" s="3" t="s">
        <v>14</v>
      </c>
      <c r="J33" s="5" t="s">
        <v>121</v>
      </c>
      <c r="K33" s="30" t="s">
        <v>122</v>
      </c>
      <c r="L33" s="6" t="s">
        <v>16</v>
      </c>
      <c r="M33" s="7">
        <v>1.8</v>
      </c>
      <c r="N33" s="8">
        <v>2</v>
      </c>
      <c r="O33" s="9" t="s">
        <v>15</v>
      </c>
      <c r="P33" s="8">
        <f t="shared" si="0"/>
        <v>63</v>
      </c>
      <c r="Q33" s="35">
        <f t="shared" si="1"/>
        <v>-2</v>
      </c>
      <c r="R33" s="10">
        <f t="shared" si="2"/>
        <v>5.8650999999999982</v>
      </c>
      <c r="S33" s="11">
        <f t="shared" si="3"/>
        <v>68.865099999999998</v>
      </c>
      <c r="T33" s="12">
        <f t="shared" si="4"/>
        <v>0.58064516129032262</v>
      </c>
      <c r="U33" s="13">
        <f t="shared" si="5"/>
        <v>9.3096825396825372E-2</v>
      </c>
      <c r="V33" s="14">
        <f>COUNTIF($L$2:L33,1)</f>
        <v>18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43138</v>
      </c>
      <c r="C34" s="3" t="s">
        <v>123</v>
      </c>
      <c r="D34" s="3" t="s">
        <v>34</v>
      </c>
      <c r="E34" s="3">
        <v>1</v>
      </c>
      <c r="F34" s="3" t="s">
        <v>48</v>
      </c>
      <c r="G34" s="3" t="s">
        <v>25</v>
      </c>
      <c r="H34" s="3" t="s">
        <v>29</v>
      </c>
      <c r="I34" s="3" t="s">
        <v>14</v>
      </c>
      <c r="J34" s="15" t="s">
        <v>124</v>
      </c>
      <c r="K34" s="15"/>
      <c r="L34" s="6" t="s">
        <v>17</v>
      </c>
      <c r="M34" s="7">
        <v>1.8</v>
      </c>
      <c r="N34" s="8">
        <v>2</v>
      </c>
      <c r="O34" s="9" t="s">
        <v>15</v>
      </c>
      <c r="P34" s="8">
        <f t="shared" si="0"/>
        <v>65</v>
      </c>
      <c r="Q34" s="36">
        <f t="shared" si="1"/>
        <v>1.6</v>
      </c>
      <c r="R34" s="10">
        <f t="shared" si="2"/>
        <v>7.4650999999999978</v>
      </c>
      <c r="S34" s="11">
        <f t="shared" si="3"/>
        <v>72.465099999999993</v>
      </c>
      <c r="T34" s="12">
        <f t="shared" si="4"/>
        <v>0.59375</v>
      </c>
      <c r="U34" s="13">
        <f t="shared" si="5"/>
        <v>0.11484769230769219</v>
      </c>
      <c r="V34" s="14">
        <f>COUNTIF($L$2:L34,1)</f>
        <v>19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43138</v>
      </c>
      <c r="C35" s="3" t="s">
        <v>125</v>
      </c>
      <c r="D35" s="3" t="s">
        <v>26</v>
      </c>
      <c r="E35" s="3">
        <v>1</v>
      </c>
      <c r="F35" s="3" t="s">
        <v>126</v>
      </c>
      <c r="G35" s="3" t="s">
        <v>95</v>
      </c>
      <c r="H35" s="3" t="s">
        <v>27</v>
      </c>
      <c r="I35" s="3" t="s">
        <v>14</v>
      </c>
      <c r="J35" s="15" t="s">
        <v>127</v>
      </c>
      <c r="K35" s="15"/>
      <c r="L35" s="6" t="s">
        <v>17</v>
      </c>
      <c r="M35" s="7">
        <v>1.95</v>
      </c>
      <c r="N35" s="8">
        <v>1</v>
      </c>
      <c r="O35" s="9" t="s">
        <v>23</v>
      </c>
      <c r="P35" s="8">
        <f t="shared" si="0"/>
        <v>66</v>
      </c>
      <c r="Q35" s="36">
        <f t="shared" si="1"/>
        <v>0.85249999999999981</v>
      </c>
      <c r="R35" s="10">
        <f t="shared" si="2"/>
        <v>8.317599999999997</v>
      </c>
      <c r="S35" s="11">
        <f t="shared" si="3"/>
        <v>74.317599999999999</v>
      </c>
      <c r="T35" s="12">
        <f t="shared" si="4"/>
        <v>0.60606060606060608</v>
      </c>
      <c r="U35" s="13">
        <f t="shared" si="5"/>
        <v>0.1260242424242424</v>
      </c>
      <c r="V35" s="14">
        <f>COUNTIF($L$2:L35,1)</f>
        <v>20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34</v>
      </c>
      <c r="B36" s="4">
        <v>43138</v>
      </c>
      <c r="C36" s="3" t="s">
        <v>128</v>
      </c>
      <c r="D36" s="3" t="s">
        <v>26</v>
      </c>
      <c r="E36" s="3">
        <v>1</v>
      </c>
      <c r="F36" s="3" t="s">
        <v>120</v>
      </c>
      <c r="G36" s="3" t="s">
        <v>95</v>
      </c>
      <c r="H36" s="3" t="s">
        <v>29</v>
      </c>
      <c r="I36" s="3" t="s">
        <v>14</v>
      </c>
      <c r="J36" s="5" t="s">
        <v>129</v>
      </c>
      <c r="K36" s="30" t="s">
        <v>130</v>
      </c>
      <c r="L36" s="6" t="s">
        <v>16</v>
      </c>
      <c r="M36" s="7">
        <v>1.79</v>
      </c>
      <c r="N36" s="8">
        <v>1</v>
      </c>
      <c r="O36" s="9" t="s">
        <v>15</v>
      </c>
      <c r="P36" s="8">
        <f t="shared" si="0"/>
        <v>67</v>
      </c>
      <c r="Q36" s="35">
        <f t="shared" si="1"/>
        <v>-1</v>
      </c>
      <c r="R36" s="10">
        <f t="shared" si="2"/>
        <v>7.317599999999997</v>
      </c>
      <c r="S36" s="11">
        <f t="shared" si="3"/>
        <v>74.317599999999999</v>
      </c>
      <c r="T36" s="12">
        <f t="shared" si="4"/>
        <v>0.58823529411764708</v>
      </c>
      <c r="U36" s="13">
        <f t="shared" si="5"/>
        <v>0.10921791044776118</v>
      </c>
      <c r="V36" s="14">
        <f>COUNTIF($L$2:L36,1)</f>
        <v>20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43140</v>
      </c>
      <c r="C37" s="3" t="s">
        <v>131</v>
      </c>
      <c r="D37" s="3" t="s">
        <v>34</v>
      </c>
      <c r="E37" s="3">
        <v>2</v>
      </c>
      <c r="F37" s="3" t="s">
        <v>132</v>
      </c>
      <c r="G37" s="3" t="s">
        <v>25</v>
      </c>
      <c r="H37" s="3" t="s">
        <v>27</v>
      </c>
      <c r="I37" s="3" t="s">
        <v>14</v>
      </c>
      <c r="J37" s="15" t="s">
        <v>133</v>
      </c>
      <c r="K37" s="15"/>
      <c r="L37" s="6" t="s">
        <v>17</v>
      </c>
      <c r="M37" s="7">
        <v>2.04</v>
      </c>
      <c r="N37" s="8">
        <v>2</v>
      </c>
      <c r="O37" s="9" t="s">
        <v>23</v>
      </c>
      <c r="P37" s="8">
        <f t="shared" si="0"/>
        <v>69</v>
      </c>
      <c r="Q37" s="36">
        <f t="shared" si="1"/>
        <v>1.8759999999999999</v>
      </c>
      <c r="R37" s="10">
        <f t="shared" si="2"/>
        <v>9.1935999999999964</v>
      </c>
      <c r="S37" s="11">
        <f t="shared" si="3"/>
        <v>78.193600000000004</v>
      </c>
      <c r="T37" s="12">
        <f t="shared" si="4"/>
        <v>0.6</v>
      </c>
      <c r="U37" s="13">
        <f t="shared" si="5"/>
        <v>0.13324057971014497</v>
      </c>
      <c r="V37" s="14">
        <f>COUNTIF($L$2:L37,1)</f>
        <v>21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43140</v>
      </c>
      <c r="C38" s="3" t="s">
        <v>134</v>
      </c>
      <c r="D38" s="3" t="s">
        <v>34</v>
      </c>
      <c r="E38" s="3">
        <v>1</v>
      </c>
      <c r="F38" s="3" t="s">
        <v>135</v>
      </c>
      <c r="G38" s="3" t="s">
        <v>25</v>
      </c>
      <c r="H38" s="3" t="s">
        <v>27</v>
      </c>
      <c r="I38" s="3" t="s">
        <v>14</v>
      </c>
      <c r="J38" s="15" t="s">
        <v>35</v>
      </c>
      <c r="K38" s="15"/>
      <c r="L38" s="6" t="s">
        <v>17</v>
      </c>
      <c r="M38" s="7">
        <v>1.8</v>
      </c>
      <c r="N38" s="8">
        <v>2</v>
      </c>
      <c r="O38" s="9" t="s">
        <v>23</v>
      </c>
      <c r="P38" s="8">
        <f t="shared" si="0"/>
        <v>71</v>
      </c>
      <c r="Q38" s="36">
        <f t="shared" si="1"/>
        <v>1.42</v>
      </c>
      <c r="R38" s="10">
        <f t="shared" si="2"/>
        <v>10.613599999999996</v>
      </c>
      <c r="S38" s="11">
        <f t="shared" si="3"/>
        <v>81.613599999999991</v>
      </c>
      <c r="T38" s="12">
        <f t="shared" si="4"/>
        <v>0.61111111111111116</v>
      </c>
      <c r="U38" s="13">
        <f t="shared" si="5"/>
        <v>0.14948732394366185</v>
      </c>
      <c r="V38" s="14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43140</v>
      </c>
      <c r="C39" s="3" t="s">
        <v>136</v>
      </c>
      <c r="D39" s="3" t="s">
        <v>34</v>
      </c>
      <c r="E39" s="3">
        <v>1</v>
      </c>
      <c r="F39" s="3" t="s">
        <v>137</v>
      </c>
      <c r="G39" s="3" t="s">
        <v>25</v>
      </c>
      <c r="H39" s="3" t="s">
        <v>29</v>
      </c>
      <c r="I39" s="3" t="s">
        <v>14</v>
      </c>
      <c r="J39" s="15" t="s">
        <v>138</v>
      </c>
      <c r="K39" s="15"/>
      <c r="L39" s="6" t="s">
        <v>17</v>
      </c>
      <c r="M39" s="7">
        <v>1.85</v>
      </c>
      <c r="N39" s="8">
        <v>3</v>
      </c>
      <c r="O39" s="9" t="s">
        <v>15</v>
      </c>
      <c r="P39" s="8">
        <f t="shared" si="0"/>
        <v>74</v>
      </c>
      <c r="Q39" s="36">
        <f t="shared" si="1"/>
        <v>2.5500000000000007</v>
      </c>
      <c r="R39" s="10">
        <f t="shared" si="2"/>
        <v>13.163599999999997</v>
      </c>
      <c r="S39" s="11">
        <f t="shared" si="3"/>
        <v>87.163600000000002</v>
      </c>
      <c r="T39" s="12">
        <f t="shared" si="4"/>
        <v>0.6216216216216216</v>
      </c>
      <c r="U39" s="13">
        <f t="shared" si="5"/>
        <v>0.17788648648648653</v>
      </c>
      <c r="V39" s="14">
        <f>COUNTIF($L$2:L39,1)</f>
        <v>23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38</v>
      </c>
      <c r="B40" s="4">
        <v>43140</v>
      </c>
      <c r="C40" s="3" t="s">
        <v>136</v>
      </c>
      <c r="D40" s="3" t="s">
        <v>34</v>
      </c>
      <c r="E40" s="3">
        <v>1</v>
      </c>
      <c r="F40" s="3" t="s">
        <v>139</v>
      </c>
      <c r="G40" s="3" t="s">
        <v>25</v>
      </c>
      <c r="H40" s="3" t="s">
        <v>27</v>
      </c>
      <c r="I40" s="3" t="s">
        <v>28</v>
      </c>
      <c r="J40" s="5" t="s">
        <v>138</v>
      </c>
      <c r="K40" s="37" t="s">
        <v>140</v>
      </c>
      <c r="L40" s="6" t="s">
        <v>16</v>
      </c>
      <c r="M40" s="7">
        <v>2</v>
      </c>
      <c r="N40" s="8">
        <v>2</v>
      </c>
      <c r="O40" s="9" t="s">
        <v>23</v>
      </c>
      <c r="P40" s="8">
        <f t="shared" si="0"/>
        <v>76</v>
      </c>
      <c r="Q40" s="35">
        <f t="shared" si="1"/>
        <v>-2</v>
      </c>
      <c r="R40" s="10">
        <f t="shared" si="2"/>
        <v>11.163599999999997</v>
      </c>
      <c r="S40" s="11">
        <f t="shared" si="3"/>
        <v>87.163600000000002</v>
      </c>
      <c r="T40" s="12">
        <f t="shared" si="4"/>
        <v>0.60526315789473684</v>
      </c>
      <c r="U40" s="13">
        <f t="shared" si="5"/>
        <v>0.14688947368421057</v>
      </c>
      <c r="V40" s="14">
        <f>COUNTIF($L$2:L40,1)</f>
        <v>23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43140</v>
      </c>
      <c r="C41" s="3" t="s">
        <v>141</v>
      </c>
      <c r="D41" s="3" t="s">
        <v>26</v>
      </c>
      <c r="E41" s="3">
        <v>1</v>
      </c>
      <c r="F41" s="3" t="s">
        <v>142</v>
      </c>
      <c r="G41" s="3" t="s">
        <v>42</v>
      </c>
      <c r="H41" s="3" t="s">
        <v>27</v>
      </c>
      <c r="I41" s="3" t="s">
        <v>28</v>
      </c>
      <c r="J41" s="5" t="s">
        <v>143</v>
      </c>
      <c r="K41" s="15"/>
      <c r="L41" s="6" t="s">
        <v>16</v>
      </c>
      <c r="M41" s="7">
        <v>3.2</v>
      </c>
      <c r="N41" s="8">
        <v>0.5</v>
      </c>
      <c r="O41" s="9" t="s">
        <v>23</v>
      </c>
      <c r="P41" s="8">
        <f t="shared" si="0"/>
        <v>76.5</v>
      </c>
      <c r="Q41" s="35">
        <f t="shared" si="1"/>
        <v>-0.5</v>
      </c>
      <c r="R41" s="10">
        <f t="shared" si="2"/>
        <v>10.663599999999997</v>
      </c>
      <c r="S41" s="11">
        <f t="shared" si="3"/>
        <v>87.163600000000002</v>
      </c>
      <c r="T41" s="12">
        <f t="shared" si="4"/>
        <v>0.58974358974358976</v>
      </c>
      <c r="U41" s="13">
        <f t="shared" si="5"/>
        <v>0.13939346405228761</v>
      </c>
      <c r="V41" s="14">
        <f>COUNTIF($L$2:L41,1)</f>
        <v>23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43141</v>
      </c>
      <c r="C42" s="3" t="s">
        <v>144</v>
      </c>
      <c r="D42" s="3" t="s">
        <v>39</v>
      </c>
      <c r="E42" s="3">
        <v>1</v>
      </c>
      <c r="F42" s="3">
        <v>1</v>
      </c>
      <c r="G42" s="3" t="s">
        <v>25</v>
      </c>
      <c r="H42" s="3" t="s">
        <v>27</v>
      </c>
      <c r="I42" s="3" t="s">
        <v>14</v>
      </c>
      <c r="J42" s="15" t="s">
        <v>129</v>
      </c>
      <c r="K42" s="15"/>
      <c r="L42" s="6" t="s">
        <v>17</v>
      </c>
      <c r="M42" s="7">
        <v>1.83</v>
      </c>
      <c r="N42" s="8">
        <v>3</v>
      </c>
      <c r="O42" s="9" t="s">
        <v>23</v>
      </c>
      <c r="P42" s="8">
        <f t="shared" si="0"/>
        <v>79.5</v>
      </c>
      <c r="Q42" s="36">
        <f t="shared" si="1"/>
        <v>2.2154999999999996</v>
      </c>
      <c r="R42" s="10">
        <f t="shared" si="2"/>
        <v>12.879099999999998</v>
      </c>
      <c r="S42" s="11">
        <f t="shared" si="3"/>
        <v>92.379099999999994</v>
      </c>
      <c r="T42" s="12">
        <f t="shared" si="4"/>
        <v>0.6</v>
      </c>
      <c r="U42" s="13">
        <f t="shared" si="5"/>
        <v>0.16200125786163513</v>
      </c>
      <c r="V42" s="14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43141</v>
      </c>
      <c r="C43" s="3" t="s">
        <v>144</v>
      </c>
      <c r="D43" s="3" t="s">
        <v>39</v>
      </c>
      <c r="E43" s="3">
        <v>1</v>
      </c>
      <c r="F43" s="40" t="s">
        <v>145</v>
      </c>
      <c r="G43" s="3" t="s">
        <v>25</v>
      </c>
      <c r="H43" s="3" t="s">
        <v>27</v>
      </c>
      <c r="I43" s="3" t="s">
        <v>14</v>
      </c>
      <c r="J43" s="15" t="s">
        <v>129</v>
      </c>
      <c r="K43" s="15"/>
      <c r="L43" s="6" t="s">
        <v>17</v>
      </c>
      <c r="M43" s="7">
        <v>3</v>
      </c>
      <c r="N43" s="8">
        <v>0.5</v>
      </c>
      <c r="O43" s="9" t="s">
        <v>23</v>
      </c>
      <c r="P43" s="8">
        <f t="shared" si="0"/>
        <v>80</v>
      </c>
      <c r="Q43" s="36">
        <f t="shared" si="1"/>
        <v>0.92499999999999982</v>
      </c>
      <c r="R43" s="10">
        <f t="shared" si="2"/>
        <v>13.804099999999998</v>
      </c>
      <c r="S43" s="11">
        <f t="shared" si="3"/>
        <v>93.804100000000005</v>
      </c>
      <c r="T43" s="12">
        <f t="shared" si="4"/>
        <v>0.6097560975609756</v>
      </c>
      <c r="U43" s="13">
        <f t="shared" si="5"/>
        <v>0.17255125000000007</v>
      </c>
      <c r="V43" s="14">
        <f>COUNTIF($L$2:L43,1)</f>
        <v>25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43141</v>
      </c>
      <c r="C44" s="3" t="s">
        <v>146</v>
      </c>
      <c r="D44" s="3" t="s">
        <v>34</v>
      </c>
      <c r="E44" s="3">
        <v>2</v>
      </c>
      <c r="F44" s="3" t="s">
        <v>132</v>
      </c>
      <c r="G44" s="3" t="s">
        <v>25</v>
      </c>
      <c r="H44" s="3" t="s">
        <v>27</v>
      </c>
      <c r="I44" s="3" t="s">
        <v>14</v>
      </c>
      <c r="J44" s="15" t="s">
        <v>147</v>
      </c>
      <c r="K44" s="15"/>
      <c r="L44" s="6" t="s">
        <v>17</v>
      </c>
      <c r="M44" s="7">
        <v>2.69</v>
      </c>
      <c r="N44" s="8">
        <v>1.5</v>
      </c>
      <c r="O44" s="9" t="s">
        <v>23</v>
      </c>
      <c r="P44" s="8">
        <f t="shared" si="0"/>
        <v>81.5</v>
      </c>
      <c r="Q44" s="36">
        <f t="shared" si="1"/>
        <v>2.33325</v>
      </c>
      <c r="R44" s="10">
        <f t="shared" si="2"/>
        <v>16.137349999999998</v>
      </c>
      <c r="S44" s="11">
        <f t="shared" si="3"/>
        <v>97.637349999999998</v>
      </c>
      <c r="T44" s="12">
        <f t="shared" si="4"/>
        <v>0.61904761904761907</v>
      </c>
      <c r="U44" s="13">
        <f t="shared" si="5"/>
        <v>0.19800429447852758</v>
      </c>
      <c r="V44" s="14">
        <f>COUNTIF($L$2:L44,1)</f>
        <v>26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4.25" customHeight="1" x14ac:dyDescent="0.2">
      <c r="A45" s="3">
        <v>43</v>
      </c>
      <c r="B45" s="4">
        <v>43141</v>
      </c>
      <c r="C45" s="3" t="s">
        <v>148</v>
      </c>
      <c r="D45" s="3" t="s">
        <v>26</v>
      </c>
      <c r="E45" s="3">
        <v>1</v>
      </c>
      <c r="F45" s="3" t="s">
        <v>149</v>
      </c>
      <c r="G45" s="3" t="s">
        <v>95</v>
      </c>
      <c r="H45" s="3" t="s">
        <v>27</v>
      </c>
      <c r="I45" s="3" t="s">
        <v>14</v>
      </c>
      <c r="J45" s="15" t="s">
        <v>23</v>
      </c>
      <c r="K45" s="15"/>
      <c r="L45" s="6" t="s">
        <v>17</v>
      </c>
      <c r="M45" s="7">
        <v>2.1</v>
      </c>
      <c r="N45" s="8">
        <v>1</v>
      </c>
      <c r="O45" s="9" t="s">
        <v>23</v>
      </c>
      <c r="P45" s="8">
        <f t="shared" si="0"/>
        <v>82.5</v>
      </c>
      <c r="Q45" s="36">
        <f t="shared" si="1"/>
        <v>0.99499999999999988</v>
      </c>
      <c r="R45" s="10">
        <f t="shared" si="2"/>
        <v>17.132349999999999</v>
      </c>
      <c r="S45" s="11">
        <f t="shared" si="3"/>
        <v>99.632350000000002</v>
      </c>
      <c r="T45" s="12">
        <f t="shared" si="4"/>
        <v>0.62790697674418605</v>
      </c>
      <c r="U45" s="13">
        <f t="shared" si="5"/>
        <v>0.20766484848484851</v>
      </c>
      <c r="V45" s="14">
        <f>COUNTIF($L$2:L45,1)</f>
        <v>27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43141</v>
      </c>
      <c r="C46" s="3" t="s">
        <v>150</v>
      </c>
      <c r="D46" s="3" t="s">
        <v>26</v>
      </c>
      <c r="E46" s="3">
        <v>2</v>
      </c>
      <c r="F46" s="3" t="s">
        <v>151</v>
      </c>
      <c r="G46" s="3" t="s">
        <v>42</v>
      </c>
      <c r="H46" s="3" t="s">
        <v>152</v>
      </c>
      <c r="I46" s="3" t="s">
        <v>14</v>
      </c>
      <c r="J46" s="15" t="s">
        <v>153</v>
      </c>
      <c r="K46" s="15"/>
      <c r="L46" s="6" t="s">
        <v>17</v>
      </c>
      <c r="M46" s="7">
        <v>2.39</v>
      </c>
      <c r="N46" s="8">
        <v>1.5</v>
      </c>
      <c r="O46" s="9" t="s">
        <v>23</v>
      </c>
      <c r="P46" s="8">
        <f t="shared" si="0"/>
        <v>84</v>
      </c>
      <c r="Q46" s="36">
        <f t="shared" si="1"/>
        <v>1.9057499999999998</v>
      </c>
      <c r="R46" s="10">
        <f t="shared" si="2"/>
        <v>19.0381</v>
      </c>
      <c r="S46" s="11">
        <f t="shared" si="3"/>
        <v>103.0381</v>
      </c>
      <c r="T46" s="12">
        <f t="shared" si="4"/>
        <v>0.63636363636363635</v>
      </c>
      <c r="U46" s="13">
        <f t="shared" si="5"/>
        <v>0.22664404761904761</v>
      </c>
      <c r="V46" s="14">
        <f>COUNTIF($L$2:L46,1)</f>
        <v>28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2.75" x14ac:dyDescent="0.2">
      <c r="A47" s="3">
        <v>45</v>
      </c>
      <c r="B47" s="4">
        <v>43141</v>
      </c>
      <c r="C47" s="3" t="s">
        <v>154</v>
      </c>
      <c r="D47" s="3" t="s">
        <v>34</v>
      </c>
      <c r="E47" s="3">
        <v>1</v>
      </c>
      <c r="F47" s="3" t="s">
        <v>155</v>
      </c>
      <c r="G47" s="3" t="s">
        <v>25</v>
      </c>
      <c r="H47" s="3" t="s">
        <v>27</v>
      </c>
      <c r="I47" s="3" t="s">
        <v>28</v>
      </c>
      <c r="J47" s="5" t="s">
        <v>156</v>
      </c>
      <c r="K47" s="37" t="s">
        <v>157</v>
      </c>
      <c r="L47" s="6" t="s">
        <v>16</v>
      </c>
      <c r="M47" s="7">
        <v>1.9</v>
      </c>
      <c r="N47" s="8">
        <v>3</v>
      </c>
      <c r="O47" s="9" t="s">
        <v>23</v>
      </c>
      <c r="P47" s="8">
        <f t="shared" si="0"/>
        <v>87</v>
      </c>
      <c r="Q47" s="35">
        <f t="shared" si="1"/>
        <v>-3</v>
      </c>
      <c r="R47" s="10">
        <f t="shared" si="2"/>
        <v>16.0381</v>
      </c>
      <c r="S47" s="11">
        <f t="shared" si="3"/>
        <v>103.0381</v>
      </c>
      <c r="T47" s="12">
        <f t="shared" si="4"/>
        <v>0.62222222222222223</v>
      </c>
      <c r="U47" s="13">
        <f t="shared" si="5"/>
        <v>0.18434597701149424</v>
      </c>
      <c r="V47" s="14">
        <f>COUNTIF($L$2:L47,1)</f>
        <v>28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43141</v>
      </c>
      <c r="C48" s="3" t="s">
        <v>158</v>
      </c>
      <c r="D48" s="3" t="s">
        <v>30</v>
      </c>
      <c r="E48" s="3">
        <v>2</v>
      </c>
      <c r="F48" s="3" t="s">
        <v>159</v>
      </c>
      <c r="G48" s="3" t="s">
        <v>160</v>
      </c>
      <c r="H48" s="3" t="s">
        <v>161</v>
      </c>
      <c r="I48" s="3" t="s">
        <v>14</v>
      </c>
      <c r="J48" s="15" t="s">
        <v>162</v>
      </c>
      <c r="K48" s="15"/>
      <c r="L48" s="6" t="s">
        <v>17</v>
      </c>
      <c r="M48" s="7">
        <v>2.06</v>
      </c>
      <c r="N48" s="8">
        <v>1</v>
      </c>
      <c r="O48" s="9" t="s">
        <v>15</v>
      </c>
      <c r="P48" s="8">
        <f t="shared" si="0"/>
        <v>88</v>
      </c>
      <c r="Q48" s="36">
        <f t="shared" si="1"/>
        <v>1.06</v>
      </c>
      <c r="R48" s="10">
        <f t="shared" si="2"/>
        <v>17.098099999999999</v>
      </c>
      <c r="S48" s="11">
        <f t="shared" si="3"/>
        <v>105.0981</v>
      </c>
      <c r="T48" s="12">
        <f t="shared" si="4"/>
        <v>0.63043478260869568</v>
      </c>
      <c r="U48" s="13">
        <f t="shared" si="5"/>
        <v>0.19429659090909093</v>
      </c>
      <c r="V48" s="14">
        <f>COUNTIF($L$2:L48,1)</f>
        <v>29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75" x14ac:dyDescent="0.2">
      <c r="A49" s="3">
        <v>47</v>
      </c>
      <c r="B49" s="4">
        <v>43141</v>
      </c>
      <c r="C49" s="3" t="s">
        <v>163</v>
      </c>
      <c r="D49" s="3" t="s">
        <v>26</v>
      </c>
      <c r="E49" s="3">
        <v>1</v>
      </c>
      <c r="F49" s="3" t="s">
        <v>164</v>
      </c>
      <c r="G49" s="3" t="s">
        <v>95</v>
      </c>
      <c r="H49" s="3" t="s">
        <v>27</v>
      </c>
      <c r="I49" s="3" t="s">
        <v>28</v>
      </c>
      <c r="J49" s="5" t="s">
        <v>121</v>
      </c>
      <c r="K49" s="15"/>
      <c r="L49" s="6" t="s">
        <v>16</v>
      </c>
      <c r="M49" s="7">
        <v>2.4</v>
      </c>
      <c r="N49" s="8">
        <v>1</v>
      </c>
      <c r="O49" s="9" t="s">
        <v>23</v>
      </c>
      <c r="P49" s="8">
        <f t="shared" si="0"/>
        <v>89</v>
      </c>
      <c r="Q49" s="35">
        <f t="shared" si="1"/>
        <v>-1</v>
      </c>
      <c r="R49" s="10">
        <f t="shared" si="2"/>
        <v>16.098099999999999</v>
      </c>
      <c r="S49" s="11">
        <f t="shared" si="3"/>
        <v>105.0981</v>
      </c>
      <c r="T49" s="12">
        <f t="shared" si="4"/>
        <v>0.61702127659574468</v>
      </c>
      <c r="U49" s="13">
        <f t="shared" si="5"/>
        <v>0.18087752808988766</v>
      </c>
      <c r="V49" s="14">
        <f>COUNTIF($L$2:L49,1)</f>
        <v>29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43141</v>
      </c>
      <c r="C50" s="3" t="s">
        <v>165</v>
      </c>
      <c r="D50" s="3" t="s">
        <v>166</v>
      </c>
      <c r="E50" s="3">
        <v>2</v>
      </c>
      <c r="F50" s="3" t="s">
        <v>167</v>
      </c>
      <c r="G50" s="3" t="s">
        <v>25</v>
      </c>
      <c r="H50" s="3" t="s">
        <v>27</v>
      </c>
      <c r="I50" s="3" t="s">
        <v>14</v>
      </c>
      <c r="J50" s="5" t="s">
        <v>168</v>
      </c>
      <c r="K50" s="15"/>
      <c r="L50" s="6" t="s">
        <v>16</v>
      </c>
      <c r="M50" s="7">
        <v>2.14</v>
      </c>
      <c r="N50" s="8">
        <v>1</v>
      </c>
      <c r="O50" s="9" t="s">
        <v>23</v>
      </c>
      <c r="P50" s="8">
        <f t="shared" si="0"/>
        <v>90</v>
      </c>
      <c r="Q50" s="35">
        <f t="shared" si="1"/>
        <v>-1</v>
      </c>
      <c r="R50" s="10">
        <f t="shared" si="2"/>
        <v>15.098099999999999</v>
      </c>
      <c r="S50" s="11">
        <f t="shared" si="3"/>
        <v>105.0981</v>
      </c>
      <c r="T50" s="12">
        <f t="shared" si="4"/>
        <v>0.60416666666666663</v>
      </c>
      <c r="U50" s="13">
        <f t="shared" si="5"/>
        <v>0.16775666666666669</v>
      </c>
      <c r="V50" s="14">
        <f>COUNTIF($L$2:L50,1)</f>
        <v>29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43142</v>
      </c>
      <c r="C51" s="3" t="s">
        <v>169</v>
      </c>
      <c r="D51" s="3" t="s">
        <v>39</v>
      </c>
      <c r="E51" s="3">
        <v>2</v>
      </c>
      <c r="F51" s="3" t="s">
        <v>50</v>
      </c>
      <c r="G51" s="3" t="s">
        <v>42</v>
      </c>
      <c r="H51" s="3" t="s">
        <v>29</v>
      </c>
      <c r="I51" s="3" t="s">
        <v>14</v>
      </c>
      <c r="J51" s="5" t="s">
        <v>170</v>
      </c>
      <c r="K51" s="15"/>
      <c r="L51" s="6" t="s">
        <v>16</v>
      </c>
      <c r="M51" s="7">
        <v>2.0699999999999998</v>
      </c>
      <c r="N51" s="8">
        <v>2</v>
      </c>
      <c r="O51" s="9" t="s">
        <v>15</v>
      </c>
      <c r="P51" s="8">
        <f t="shared" si="0"/>
        <v>92</v>
      </c>
      <c r="Q51" s="35">
        <f t="shared" si="1"/>
        <v>-2</v>
      </c>
      <c r="R51" s="10">
        <f t="shared" si="2"/>
        <v>13.098099999999999</v>
      </c>
      <c r="S51" s="11">
        <f t="shared" si="3"/>
        <v>105.0981</v>
      </c>
      <c r="T51" s="12">
        <f t="shared" si="4"/>
        <v>0.59183673469387754</v>
      </c>
      <c r="U51" s="13">
        <f t="shared" si="5"/>
        <v>0.14237065217391306</v>
      </c>
      <c r="V51" s="14">
        <f>COUNTIF($L$2:L51,1)</f>
        <v>29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2.75" x14ac:dyDescent="0.2">
      <c r="A52" s="3">
        <v>50</v>
      </c>
      <c r="B52" s="4">
        <v>43142</v>
      </c>
      <c r="C52" s="3" t="s">
        <v>171</v>
      </c>
      <c r="D52" s="3" t="s">
        <v>26</v>
      </c>
      <c r="E52" s="3">
        <v>1</v>
      </c>
      <c r="F52" s="3" t="s">
        <v>172</v>
      </c>
      <c r="G52" s="3" t="s">
        <v>42</v>
      </c>
      <c r="H52" s="3" t="s">
        <v>27</v>
      </c>
      <c r="I52" s="3" t="s">
        <v>28</v>
      </c>
      <c r="J52" s="15" t="s">
        <v>173</v>
      </c>
      <c r="K52" s="15"/>
      <c r="L52" s="6" t="s">
        <v>17</v>
      </c>
      <c r="M52" s="7">
        <v>2.2000000000000002</v>
      </c>
      <c r="N52" s="8">
        <v>1</v>
      </c>
      <c r="O52" s="9" t="s">
        <v>23</v>
      </c>
      <c r="P52" s="8">
        <f t="shared" si="0"/>
        <v>93</v>
      </c>
      <c r="Q52" s="36">
        <f t="shared" si="1"/>
        <v>1.0899999999999999</v>
      </c>
      <c r="R52" s="10">
        <f t="shared" si="2"/>
        <v>14.188099999999999</v>
      </c>
      <c r="S52" s="11">
        <f t="shared" si="3"/>
        <v>107.18809999999999</v>
      </c>
      <c r="T52" s="12">
        <f t="shared" si="4"/>
        <v>0.6</v>
      </c>
      <c r="U52" s="13">
        <f t="shared" si="5"/>
        <v>0.15256021505376335</v>
      </c>
      <c r="V52" s="14">
        <f>COUNTIF($L$2:L52,1)</f>
        <v>30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2.75" x14ac:dyDescent="0.2">
      <c r="A53" s="3">
        <v>51</v>
      </c>
      <c r="B53" s="4">
        <v>43142</v>
      </c>
      <c r="C53" s="3" t="s">
        <v>174</v>
      </c>
      <c r="D53" s="3" t="s">
        <v>26</v>
      </c>
      <c r="E53" s="3">
        <v>1</v>
      </c>
      <c r="F53" s="3" t="s">
        <v>60</v>
      </c>
      <c r="G53" s="3" t="s">
        <v>95</v>
      </c>
      <c r="H53" s="3" t="s">
        <v>29</v>
      </c>
      <c r="I53" s="3" t="s">
        <v>28</v>
      </c>
      <c r="J53" s="5" t="s">
        <v>37</v>
      </c>
      <c r="K53" s="15"/>
      <c r="L53" s="6" t="s">
        <v>16</v>
      </c>
      <c r="M53" s="7">
        <v>1.86</v>
      </c>
      <c r="N53" s="8">
        <v>1.5</v>
      </c>
      <c r="O53" s="9" t="s">
        <v>15</v>
      </c>
      <c r="P53" s="8">
        <f t="shared" si="0"/>
        <v>94.5</v>
      </c>
      <c r="Q53" s="35">
        <f t="shared" si="1"/>
        <v>-1.5</v>
      </c>
      <c r="R53" s="10">
        <f t="shared" si="2"/>
        <v>12.688099999999999</v>
      </c>
      <c r="S53" s="11">
        <f t="shared" si="3"/>
        <v>107.18809999999999</v>
      </c>
      <c r="T53" s="12">
        <f t="shared" si="4"/>
        <v>0.58823529411764708</v>
      </c>
      <c r="U53" s="13">
        <f t="shared" si="5"/>
        <v>0.13426560846560837</v>
      </c>
      <c r="V53" s="14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2.75" x14ac:dyDescent="0.2">
      <c r="A54" s="3">
        <v>52</v>
      </c>
      <c r="B54" s="4">
        <v>43142</v>
      </c>
      <c r="C54" s="3" t="s">
        <v>175</v>
      </c>
      <c r="D54" s="3" t="s">
        <v>26</v>
      </c>
      <c r="E54" s="3">
        <v>1</v>
      </c>
      <c r="F54" s="3" t="s">
        <v>176</v>
      </c>
      <c r="G54" s="3" t="s">
        <v>42</v>
      </c>
      <c r="H54" s="3" t="s">
        <v>27</v>
      </c>
      <c r="I54" s="3" t="s">
        <v>28</v>
      </c>
      <c r="J54" s="5" t="s">
        <v>16</v>
      </c>
      <c r="K54" s="15"/>
      <c r="L54" s="6" t="s">
        <v>16</v>
      </c>
      <c r="M54" s="7">
        <v>1.9</v>
      </c>
      <c r="N54" s="8">
        <v>0.75</v>
      </c>
      <c r="O54" s="9" t="s">
        <v>23</v>
      </c>
      <c r="P54" s="8">
        <f t="shared" si="0"/>
        <v>95.25</v>
      </c>
      <c r="Q54" s="35">
        <f t="shared" si="1"/>
        <v>-0.75</v>
      </c>
      <c r="R54" s="10">
        <f t="shared" si="2"/>
        <v>11.938099999999999</v>
      </c>
      <c r="S54" s="11">
        <f t="shared" si="3"/>
        <v>107.18809999999999</v>
      </c>
      <c r="T54" s="12">
        <f t="shared" si="4"/>
        <v>0.57692307692307687</v>
      </c>
      <c r="U54" s="13">
        <f t="shared" si="5"/>
        <v>0.12533438320209964</v>
      </c>
      <c r="V54" s="14">
        <f>COUNTIF($L$2:L54,1)</f>
        <v>30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43143</v>
      </c>
      <c r="C55" s="3" t="s">
        <v>177</v>
      </c>
      <c r="D55" s="3" t="s">
        <v>178</v>
      </c>
      <c r="E55" s="3">
        <v>1</v>
      </c>
      <c r="F55" s="3" t="s">
        <v>179</v>
      </c>
      <c r="G55" s="3" t="s">
        <v>95</v>
      </c>
      <c r="H55" s="3" t="s">
        <v>29</v>
      </c>
      <c r="I55" s="3" t="s">
        <v>14</v>
      </c>
      <c r="J55" s="15" t="s">
        <v>180</v>
      </c>
      <c r="K55" s="15"/>
      <c r="L55" s="6" t="s">
        <v>17</v>
      </c>
      <c r="M55" s="7">
        <v>1.8</v>
      </c>
      <c r="N55" s="8">
        <v>1</v>
      </c>
      <c r="O55" s="9" t="s">
        <v>15</v>
      </c>
      <c r="P55" s="8">
        <f t="shared" si="0"/>
        <v>96.25</v>
      </c>
      <c r="Q55" s="36">
        <f t="shared" si="1"/>
        <v>0.8</v>
      </c>
      <c r="R55" s="10">
        <f t="shared" si="2"/>
        <v>12.738099999999999</v>
      </c>
      <c r="S55" s="11">
        <f t="shared" si="3"/>
        <v>108.9881</v>
      </c>
      <c r="T55" s="12">
        <f t="shared" si="4"/>
        <v>0.58490566037735847</v>
      </c>
      <c r="U55" s="13">
        <f t="shared" si="5"/>
        <v>0.13234389610389613</v>
      </c>
      <c r="V55" s="14">
        <f>COUNTIF($L$2:L55,1)</f>
        <v>31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43143</v>
      </c>
      <c r="C56" s="3" t="s">
        <v>181</v>
      </c>
      <c r="D56" s="3" t="s">
        <v>34</v>
      </c>
      <c r="E56" s="3">
        <v>1</v>
      </c>
      <c r="F56" s="40" t="s">
        <v>145</v>
      </c>
      <c r="G56" s="3" t="s">
        <v>25</v>
      </c>
      <c r="H56" s="3" t="s">
        <v>27</v>
      </c>
      <c r="I56" s="3" t="s">
        <v>14</v>
      </c>
      <c r="J56" s="15" t="s">
        <v>182</v>
      </c>
      <c r="K56" s="15"/>
      <c r="L56" s="6" t="s">
        <v>17</v>
      </c>
      <c r="M56" s="7">
        <v>1.61</v>
      </c>
      <c r="N56" s="8">
        <v>1.5</v>
      </c>
      <c r="O56" s="9" t="s">
        <v>23</v>
      </c>
      <c r="P56" s="8">
        <f t="shared" si="0"/>
        <v>97.75</v>
      </c>
      <c r="Q56" s="36">
        <f t="shared" si="1"/>
        <v>0.7942499999999999</v>
      </c>
      <c r="R56" s="10">
        <f t="shared" si="2"/>
        <v>13.532349999999999</v>
      </c>
      <c r="S56" s="11">
        <f t="shared" si="3"/>
        <v>111.28234999999999</v>
      </c>
      <c r="T56" s="12">
        <f t="shared" si="4"/>
        <v>0.59259259259259256</v>
      </c>
      <c r="U56" s="13">
        <f t="shared" si="5"/>
        <v>0.13843836317135544</v>
      </c>
      <c r="V56" s="14">
        <f>COUNTIF($L$2:L56,1)</f>
        <v>32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55</v>
      </c>
      <c r="B57" s="4">
        <v>43143</v>
      </c>
      <c r="C57" s="3" t="s">
        <v>183</v>
      </c>
      <c r="D57" s="3" t="s">
        <v>34</v>
      </c>
      <c r="E57" s="3">
        <v>1</v>
      </c>
      <c r="F57" s="3" t="s">
        <v>48</v>
      </c>
      <c r="G57" s="3" t="s">
        <v>42</v>
      </c>
      <c r="H57" s="3" t="s">
        <v>27</v>
      </c>
      <c r="I57" s="3" t="s">
        <v>28</v>
      </c>
      <c r="J57" s="38" t="s">
        <v>96</v>
      </c>
      <c r="K57" s="15"/>
      <c r="L57" s="6" t="s">
        <v>17</v>
      </c>
      <c r="M57" s="7">
        <v>1</v>
      </c>
      <c r="N57" s="8">
        <v>2</v>
      </c>
      <c r="O57" s="9" t="s">
        <v>23</v>
      </c>
      <c r="P57" s="8">
        <f t="shared" si="0"/>
        <v>99.75</v>
      </c>
      <c r="Q57" s="39">
        <f t="shared" si="1"/>
        <v>-0.10000000000000009</v>
      </c>
      <c r="R57" s="10">
        <f t="shared" si="2"/>
        <v>13.43235</v>
      </c>
      <c r="S57" s="11">
        <f t="shared" si="3"/>
        <v>113.18235</v>
      </c>
      <c r="T57" s="12">
        <f t="shared" si="4"/>
        <v>0.6</v>
      </c>
      <c r="U57" s="13">
        <f t="shared" si="5"/>
        <v>0.13466015037593984</v>
      </c>
      <c r="V57" s="14">
        <f>COUNTIF($L$2:L57,1)</f>
        <v>33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43144</v>
      </c>
      <c r="C58" s="3" t="s">
        <v>184</v>
      </c>
      <c r="D58" s="3" t="s">
        <v>26</v>
      </c>
      <c r="E58" s="3">
        <v>1</v>
      </c>
      <c r="F58" s="3" t="s">
        <v>185</v>
      </c>
      <c r="G58" s="3" t="s">
        <v>25</v>
      </c>
      <c r="H58" s="3" t="s">
        <v>27</v>
      </c>
      <c r="I58" s="3" t="s">
        <v>14</v>
      </c>
      <c r="J58" s="15" t="s">
        <v>186</v>
      </c>
      <c r="K58" s="15"/>
      <c r="L58" s="6" t="s">
        <v>17</v>
      </c>
      <c r="M58" s="7">
        <v>1.7</v>
      </c>
      <c r="N58" s="8">
        <v>1.5</v>
      </c>
      <c r="O58" s="9" t="s">
        <v>23</v>
      </c>
      <c r="P58" s="8">
        <f t="shared" si="0"/>
        <v>101.25</v>
      </c>
      <c r="Q58" s="36">
        <f t="shared" si="1"/>
        <v>0.92249999999999988</v>
      </c>
      <c r="R58" s="10">
        <f t="shared" si="2"/>
        <v>14.354849999999999</v>
      </c>
      <c r="S58" s="11">
        <f t="shared" si="3"/>
        <v>115.60485</v>
      </c>
      <c r="T58" s="12">
        <f t="shared" si="4"/>
        <v>0.6071428571428571</v>
      </c>
      <c r="U58" s="13">
        <f t="shared" si="5"/>
        <v>0.14177629629629629</v>
      </c>
      <c r="V58" s="14">
        <f>COUNTIF($L$2:L58,1)</f>
        <v>34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43144</v>
      </c>
      <c r="C59" s="3" t="s">
        <v>187</v>
      </c>
      <c r="D59" s="3" t="s">
        <v>26</v>
      </c>
      <c r="E59" s="3">
        <v>1</v>
      </c>
      <c r="F59" s="3" t="s">
        <v>188</v>
      </c>
      <c r="G59" s="3" t="s">
        <v>42</v>
      </c>
      <c r="H59" s="3" t="s">
        <v>152</v>
      </c>
      <c r="I59" s="3" t="s">
        <v>14</v>
      </c>
      <c r="J59" s="15" t="s">
        <v>189</v>
      </c>
      <c r="K59" s="15"/>
      <c r="L59" s="6" t="s">
        <v>17</v>
      </c>
      <c r="M59" s="7">
        <v>1.8</v>
      </c>
      <c r="N59" s="8">
        <v>2</v>
      </c>
      <c r="O59" s="9" t="s">
        <v>23</v>
      </c>
      <c r="P59" s="8">
        <f t="shared" si="0"/>
        <v>103.25</v>
      </c>
      <c r="Q59" s="36">
        <f t="shared" si="1"/>
        <v>1.42</v>
      </c>
      <c r="R59" s="10">
        <f t="shared" si="2"/>
        <v>15.774849999999999</v>
      </c>
      <c r="S59" s="11">
        <f t="shared" si="3"/>
        <v>119.02485</v>
      </c>
      <c r="T59" s="12">
        <f t="shared" si="4"/>
        <v>0.61403508771929827</v>
      </c>
      <c r="U59" s="13">
        <f t="shared" si="5"/>
        <v>0.15278305084745764</v>
      </c>
      <c r="V59" s="14">
        <f>COUNTIF($L$2:L59,1)</f>
        <v>35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43144</v>
      </c>
      <c r="C60" s="3" t="s">
        <v>187</v>
      </c>
      <c r="D60" s="3" t="s">
        <v>26</v>
      </c>
      <c r="E60" s="3">
        <v>1</v>
      </c>
      <c r="F60" s="3" t="s">
        <v>190</v>
      </c>
      <c r="G60" s="3" t="s">
        <v>42</v>
      </c>
      <c r="H60" s="3" t="s">
        <v>27</v>
      </c>
      <c r="I60" s="3" t="s">
        <v>14</v>
      </c>
      <c r="J60" s="15" t="s">
        <v>113</v>
      </c>
      <c r="K60" s="15"/>
      <c r="L60" s="6" t="s">
        <v>17</v>
      </c>
      <c r="M60" s="7">
        <v>1.95</v>
      </c>
      <c r="N60" s="8">
        <v>2</v>
      </c>
      <c r="O60" s="9" t="s">
        <v>23</v>
      </c>
      <c r="P60" s="8">
        <f t="shared" si="0"/>
        <v>105.25</v>
      </c>
      <c r="Q60" s="36">
        <f t="shared" si="1"/>
        <v>1.7049999999999996</v>
      </c>
      <c r="R60" s="10">
        <f t="shared" si="2"/>
        <v>17.479849999999999</v>
      </c>
      <c r="S60" s="11">
        <f t="shared" si="3"/>
        <v>122.72985</v>
      </c>
      <c r="T60" s="12">
        <f t="shared" si="4"/>
        <v>0.62068965517241381</v>
      </c>
      <c r="U60" s="13">
        <f t="shared" si="5"/>
        <v>0.16607933491686461</v>
      </c>
      <c r="V60" s="14">
        <f>COUNTIF($L$2:L60,1)</f>
        <v>36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43144</v>
      </c>
      <c r="C61" s="3" t="s">
        <v>191</v>
      </c>
      <c r="D61" s="3" t="s">
        <v>201</v>
      </c>
      <c r="E61" s="3">
        <v>1</v>
      </c>
      <c r="F61" s="3" t="s">
        <v>190</v>
      </c>
      <c r="G61" s="3" t="s">
        <v>25</v>
      </c>
      <c r="H61" s="3" t="s">
        <v>27</v>
      </c>
      <c r="I61" s="3" t="s">
        <v>14</v>
      </c>
      <c r="J61" s="5" t="s">
        <v>98</v>
      </c>
      <c r="K61" s="15"/>
      <c r="L61" s="6" t="s">
        <v>16</v>
      </c>
      <c r="M61" s="7">
        <v>1.85</v>
      </c>
      <c r="N61" s="8">
        <v>3</v>
      </c>
      <c r="O61" s="9" t="s">
        <v>23</v>
      </c>
      <c r="P61" s="8">
        <f t="shared" si="0"/>
        <v>108.25</v>
      </c>
      <c r="Q61" s="35">
        <f t="shared" si="1"/>
        <v>-3</v>
      </c>
      <c r="R61" s="10">
        <f t="shared" si="2"/>
        <v>14.479849999999999</v>
      </c>
      <c r="S61" s="11">
        <f t="shared" si="3"/>
        <v>122.72985</v>
      </c>
      <c r="T61" s="12">
        <f t="shared" si="4"/>
        <v>0.61016949152542377</v>
      </c>
      <c r="U61" s="13">
        <f t="shared" si="5"/>
        <v>0.13376304849884527</v>
      </c>
      <c r="V61" s="14">
        <f>COUNTIF($L$2:L61,1)</f>
        <v>36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2.75" x14ac:dyDescent="0.2">
      <c r="A62" s="3">
        <v>60</v>
      </c>
      <c r="B62" s="4">
        <v>43144</v>
      </c>
      <c r="C62" s="3" t="s">
        <v>192</v>
      </c>
      <c r="D62" s="3" t="s">
        <v>26</v>
      </c>
      <c r="E62" s="3">
        <v>1</v>
      </c>
      <c r="F62" s="3" t="s">
        <v>193</v>
      </c>
      <c r="G62" s="3" t="s">
        <v>42</v>
      </c>
      <c r="H62" s="3" t="s">
        <v>27</v>
      </c>
      <c r="I62" s="3" t="s">
        <v>28</v>
      </c>
      <c r="J62" s="5" t="s">
        <v>127</v>
      </c>
      <c r="K62" s="15"/>
      <c r="L62" s="6" t="s">
        <v>16</v>
      </c>
      <c r="M62" s="7">
        <v>3.75</v>
      </c>
      <c r="N62" s="8">
        <v>1</v>
      </c>
      <c r="O62" s="9" t="s">
        <v>23</v>
      </c>
      <c r="P62" s="8">
        <f t="shared" si="0"/>
        <v>109.25</v>
      </c>
      <c r="Q62" s="35">
        <f t="shared" si="1"/>
        <v>-1</v>
      </c>
      <c r="R62" s="10">
        <f t="shared" si="2"/>
        <v>13.479849999999999</v>
      </c>
      <c r="S62" s="11">
        <f t="shared" si="3"/>
        <v>122.72985</v>
      </c>
      <c r="T62" s="12">
        <f t="shared" si="4"/>
        <v>0.6</v>
      </c>
      <c r="U62" s="13">
        <f t="shared" si="5"/>
        <v>0.12338535469107551</v>
      </c>
      <c r="V62" s="14">
        <f>COUNTIF($L$2:L62,1)</f>
        <v>36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43144</v>
      </c>
      <c r="C63" s="3" t="s">
        <v>187</v>
      </c>
      <c r="D63" s="3" t="s">
        <v>26</v>
      </c>
      <c r="E63" s="3">
        <v>1</v>
      </c>
      <c r="F63" s="3" t="s">
        <v>193</v>
      </c>
      <c r="G63" s="3" t="s">
        <v>95</v>
      </c>
      <c r="H63" s="3" t="s">
        <v>27</v>
      </c>
      <c r="I63" s="3" t="s">
        <v>28</v>
      </c>
      <c r="J63" s="5" t="s">
        <v>194</v>
      </c>
      <c r="K63" s="15"/>
      <c r="L63" s="6" t="s">
        <v>16</v>
      </c>
      <c r="M63" s="7">
        <v>3.25</v>
      </c>
      <c r="N63" s="8">
        <v>1</v>
      </c>
      <c r="O63" s="9" t="s">
        <v>23</v>
      </c>
      <c r="P63" s="8">
        <f t="shared" si="0"/>
        <v>110.25</v>
      </c>
      <c r="Q63" s="35">
        <f t="shared" si="1"/>
        <v>-1</v>
      </c>
      <c r="R63" s="10">
        <f t="shared" si="2"/>
        <v>12.479849999999999</v>
      </c>
      <c r="S63" s="11">
        <f t="shared" si="3"/>
        <v>122.72985</v>
      </c>
      <c r="T63" s="12">
        <f t="shared" si="4"/>
        <v>0.5901639344262295</v>
      </c>
      <c r="U63" s="13">
        <f t="shared" si="5"/>
        <v>0.11319591836734692</v>
      </c>
      <c r="V63" s="14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43145</v>
      </c>
      <c r="C64" s="3" t="s">
        <v>195</v>
      </c>
      <c r="D64" s="3" t="s">
        <v>26</v>
      </c>
      <c r="E64" s="3">
        <v>1</v>
      </c>
      <c r="F64" s="3" t="s">
        <v>196</v>
      </c>
      <c r="G64" s="3" t="s">
        <v>42</v>
      </c>
      <c r="H64" s="3" t="s">
        <v>27</v>
      </c>
      <c r="I64" s="3" t="s">
        <v>14</v>
      </c>
      <c r="J64" s="5" t="s">
        <v>15</v>
      </c>
      <c r="K64" s="15"/>
      <c r="L64" s="6" t="s">
        <v>16</v>
      </c>
      <c r="M64" s="7">
        <v>2.5</v>
      </c>
      <c r="N64" s="8">
        <v>2</v>
      </c>
      <c r="O64" s="9" t="s">
        <v>23</v>
      </c>
      <c r="P64" s="8">
        <f t="shared" si="0"/>
        <v>112.25</v>
      </c>
      <c r="Q64" s="35">
        <f t="shared" si="1"/>
        <v>-2</v>
      </c>
      <c r="R64" s="10">
        <f t="shared" si="2"/>
        <v>10.479849999999999</v>
      </c>
      <c r="S64" s="11">
        <f t="shared" si="3"/>
        <v>122.72985</v>
      </c>
      <c r="T64" s="12">
        <f t="shared" si="4"/>
        <v>0.58064516129032262</v>
      </c>
      <c r="U64" s="13">
        <f t="shared" si="5"/>
        <v>9.3361692650334061E-2</v>
      </c>
      <c r="V64" s="1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4.75" customHeight="1" x14ac:dyDescent="0.2">
      <c r="A65" s="3">
        <v>63</v>
      </c>
      <c r="B65" s="4">
        <v>43145</v>
      </c>
      <c r="C65" s="3" t="s">
        <v>197</v>
      </c>
      <c r="D65" s="3" t="s">
        <v>34</v>
      </c>
      <c r="E65" s="3">
        <v>1</v>
      </c>
      <c r="F65" s="3" t="s">
        <v>198</v>
      </c>
      <c r="G65" s="3" t="s">
        <v>25</v>
      </c>
      <c r="H65" s="3" t="s">
        <v>27</v>
      </c>
      <c r="I65" s="3" t="s">
        <v>14</v>
      </c>
      <c r="J65" s="5" t="s">
        <v>156</v>
      </c>
      <c r="K65" s="37" t="s">
        <v>199</v>
      </c>
      <c r="L65" s="6" t="s">
        <v>16</v>
      </c>
      <c r="M65" s="7">
        <v>1.9</v>
      </c>
      <c r="N65" s="8">
        <v>1.5</v>
      </c>
      <c r="O65" s="9" t="s">
        <v>23</v>
      </c>
      <c r="P65" s="8">
        <f t="shared" si="0"/>
        <v>113.75</v>
      </c>
      <c r="Q65" s="35">
        <f t="shared" si="1"/>
        <v>-1.5</v>
      </c>
      <c r="R65" s="10">
        <f t="shared" si="2"/>
        <v>8.979849999999999</v>
      </c>
      <c r="S65" s="11">
        <f t="shared" si="3"/>
        <v>122.72985</v>
      </c>
      <c r="T65" s="12">
        <f t="shared" si="4"/>
        <v>0.5714285714285714</v>
      </c>
      <c r="U65" s="13">
        <f t="shared" si="5"/>
        <v>7.8943736263736256E-2</v>
      </c>
      <c r="V65" s="14">
        <f>COUNTIF($L$2:L65,1)</f>
        <v>36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64</v>
      </c>
      <c r="B66" s="4">
        <v>43145</v>
      </c>
      <c r="C66" s="3" t="s">
        <v>200</v>
      </c>
      <c r="D66" s="3" t="s">
        <v>201</v>
      </c>
      <c r="E66" s="3">
        <v>1</v>
      </c>
      <c r="F66" s="3" t="s">
        <v>202</v>
      </c>
      <c r="G66" s="3" t="s">
        <v>25</v>
      </c>
      <c r="H66" s="3" t="s">
        <v>27</v>
      </c>
      <c r="I66" s="3" t="s">
        <v>14</v>
      </c>
      <c r="J66" s="5" t="s">
        <v>143</v>
      </c>
      <c r="K66" s="37" t="s">
        <v>140</v>
      </c>
      <c r="L66" s="6" t="s">
        <v>16</v>
      </c>
      <c r="M66" s="7">
        <v>2.0499999999999998</v>
      </c>
      <c r="N66" s="8">
        <v>2</v>
      </c>
      <c r="O66" s="9" t="s">
        <v>23</v>
      </c>
      <c r="P66" s="8">
        <f t="shared" si="0"/>
        <v>115.75</v>
      </c>
      <c r="Q66" s="35">
        <f t="shared" si="1"/>
        <v>-2</v>
      </c>
      <c r="R66" s="10">
        <f t="shared" si="2"/>
        <v>6.979849999999999</v>
      </c>
      <c r="S66" s="11">
        <f t="shared" si="3"/>
        <v>122.72985</v>
      </c>
      <c r="T66" s="12">
        <f t="shared" si="4"/>
        <v>0.5625</v>
      </c>
      <c r="U66" s="13">
        <f t="shared" si="5"/>
        <v>6.0301079913606906E-2</v>
      </c>
      <c r="V66" s="14">
        <f>COUNTIF($L$2:L66,1)</f>
        <v>36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43145</v>
      </c>
      <c r="C67" s="3" t="s">
        <v>200</v>
      </c>
      <c r="D67" s="3" t="s">
        <v>201</v>
      </c>
      <c r="E67" s="3">
        <v>1</v>
      </c>
      <c r="F67" s="3" t="s">
        <v>203</v>
      </c>
      <c r="G67" s="3" t="s">
        <v>25</v>
      </c>
      <c r="H67" s="3" t="s">
        <v>27</v>
      </c>
      <c r="I67" s="3" t="s">
        <v>14</v>
      </c>
      <c r="J67" s="5" t="s">
        <v>98</v>
      </c>
      <c r="K67" s="37" t="s">
        <v>140</v>
      </c>
      <c r="L67" s="6" t="s">
        <v>16</v>
      </c>
      <c r="M67" s="7">
        <v>1.9</v>
      </c>
      <c r="N67" s="8">
        <v>6</v>
      </c>
      <c r="O67" s="9" t="s">
        <v>23</v>
      </c>
      <c r="P67" s="8">
        <f t="shared" si="0"/>
        <v>121.75</v>
      </c>
      <c r="Q67" s="35">
        <f t="shared" si="1"/>
        <v>-6</v>
      </c>
      <c r="R67" s="10">
        <f t="shared" si="2"/>
        <v>0.979849999999999</v>
      </c>
      <c r="S67" s="11">
        <f t="shared" si="3"/>
        <v>122.72985</v>
      </c>
      <c r="T67" s="12">
        <f t="shared" si="4"/>
        <v>0.55384615384615388</v>
      </c>
      <c r="U67" s="13">
        <f t="shared" si="5"/>
        <v>8.0480492813141593E-3</v>
      </c>
      <c r="V67" s="14">
        <f>COUNTIF($L$2:L67,1)</f>
        <v>36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43145</v>
      </c>
      <c r="C68" s="3" t="s">
        <v>195</v>
      </c>
      <c r="D68" s="3" t="s">
        <v>26</v>
      </c>
      <c r="E68" s="3">
        <v>1</v>
      </c>
      <c r="F68" s="3" t="s">
        <v>204</v>
      </c>
      <c r="G68" s="3" t="s">
        <v>42</v>
      </c>
      <c r="H68" s="3" t="s">
        <v>27</v>
      </c>
      <c r="I68" s="3" t="s">
        <v>14</v>
      </c>
      <c r="J68" s="15" t="s">
        <v>23</v>
      </c>
      <c r="K68" s="15"/>
      <c r="L68" s="6" t="s">
        <v>17</v>
      </c>
      <c r="M68" s="7">
        <v>2.5</v>
      </c>
      <c r="N68" s="8">
        <v>1</v>
      </c>
      <c r="O68" s="9" t="s">
        <v>23</v>
      </c>
      <c r="P68" s="8">
        <f t="shared" si="0"/>
        <v>122.75</v>
      </c>
      <c r="Q68" s="36">
        <f t="shared" si="1"/>
        <v>1.375</v>
      </c>
      <c r="R68" s="31">
        <f t="shared" si="2"/>
        <v>2.354849999999999</v>
      </c>
      <c r="S68" s="32">
        <f t="shared" si="3"/>
        <v>125.10485</v>
      </c>
      <c r="T68" s="33">
        <f t="shared" si="4"/>
        <v>0.56060606060606055</v>
      </c>
      <c r="U68" s="13">
        <f t="shared" si="5"/>
        <v>1.9184114052953147E-2</v>
      </c>
      <c r="V68" s="14">
        <f>COUNTIF($L$2:L68,1)</f>
        <v>37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43146</v>
      </c>
      <c r="C69" s="3" t="s">
        <v>205</v>
      </c>
      <c r="D69" s="3" t="s">
        <v>178</v>
      </c>
      <c r="E69" s="3">
        <v>2</v>
      </c>
      <c r="F69" s="3" t="s">
        <v>206</v>
      </c>
      <c r="G69" s="3" t="s">
        <v>95</v>
      </c>
      <c r="H69" s="3" t="s">
        <v>29</v>
      </c>
      <c r="I69" s="3" t="s">
        <v>14</v>
      </c>
      <c r="J69" s="5" t="s">
        <v>207</v>
      </c>
      <c r="K69" s="15"/>
      <c r="L69" s="6" t="s">
        <v>16</v>
      </c>
      <c r="M69" s="7">
        <v>1.77</v>
      </c>
      <c r="N69" s="8">
        <v>1.5</v>
      </c>
      <c r="O69" s="9" t="s">
        <v>15</v>
      </c>
      <c r="P69" s="8">
        <f t="shared" si="0"/>
        <v>124.25</v>
      </c>
      <c r="Q69" s="35">
        <f t="shared" si="1"/>
        <v>-1.5</v>
      </c>
      <c r="R69" s="10">
        <f t="shared" si="2"/>
        <v>0.854849999999999</v>
      </c>
      <c r="S69" s="11">
        <f t="shared" si="3"/>
        <v>125.10485</v>
      </c>
      <c r="T69" s="12">
        <f t="shared" si="4"/>
        <v>0.55223880597014929</v>
      </c>
      <c r="U69" s="13">
        <f t="shared" si="5"/>
        <v>6.880080482897376E-3</v>
      </c>
      <c r="V69" s="14">
        <f>COUNTIF($L$2:L69,1)</f>
        <v>37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68</v>
      </c>
      <c r="B70" s="4">
        <v>43146</v>
      </c>
      <c r="C70" s="3" t="s">
        <v>208</v>
      </c>
      <c r="D70" s="3" t="s">
        <v>209</v>
      </c>
      <c r="E70" s="3">
        <v>1</v>
      </c>
      <c r="F70" s="3" t="s">
        <v>210</v>
      </c>
      <c r="G70" s="3" t="s">
        <v>95</v>
      </c>
      <c r="H70" s="3" t="s">
        <v>29</v>
      </c>
      <c r="I70" s="3" t="s">
        <v>14</v>
      </c>
      <c r="J70" s="5" t="s">
        <v>211</v>
      </c>
      <c r="K70" s="15"/>
      <c r="L70" s="6" t="s">
        <v>16</v>
      </c>
      <c r="M70" s="7">
        <v>1.76</v>
      </c>
      <c r="N70" s="8">
        <v>1</v>
      </c>
      <c r="O70" s="9" t="s">
        <v>15</v>
      </c>
      <c r="P70" s="8">
        <f t="shared" si="0"/>
        <v>125.25</v>
      </c>
      <c r="Q70" s="35">
        <f t="shared" si="1"/>
        <v>-1</v>
      </c>
      <c r="R70" s="10">
        <f t="shared" si="2"/>
        <v>-0.145150000000001</v>
      </c>
      <c r="S70" s="11">
        <f t="shared" si="3"/>
        <v>125.10485</v>
      </c>
      <c r="T70" s="12">
        <f t="shared" si="4"/>
        <v>0.54411764705882348</v>
      </c>
      <c r="U70" s="13">
        <f t="shared" si="5"/>
        <v>-1.15888223552895E-3</v>
      </c>
      <c r="V70" s="14">
        <f>COUNTIF($L$2:L70,1)</f>
        <v>37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69</v>
      </c>
      <c r="B71" s="4">
        <v>43147</v>
      </c>
      <c r="C71" s="3" t="s">
        <v>212</v>
      </c>
      <c r="D71" s="3" t="s">
        <v>34</v>
      </c>
      <c r="E71" s="3">
        <v>1</v>
      </c>
      <c r="F71" s="3" t="s">
        <v>120</v>
      </c>
      <c r="G71" s="3" t="s">
        <v>25</v>
      </c>
      <c r="H71" s="3" t="s">
        <v>27</v>
      </c>
      <c r="I71" s="3" t="s">
        <v>14</v>
      </c>
      <c r="J71" s="5" t="s">
        <v>213</v>
      </c>
      <c r="K71" s="15"/>
      <c r="L71" s="6" t="s">
        <v>16</v>
      </c>
      <c r="M71" s="7">
        <v>1.825</v>
      </c>
      <c r="N71" s="8">
        <v>2</v>
      </c>
      <c r="O71" s="9" t="s">
        <v>23</v>
      </c>
      <c r="P71" s="8">
        <f t="shared" si="0"/>
        <v>127.25</v>
      </c>
      <c r="Q71" s="35">
        <f t="shared" si="1"/>
        <v>-2</v>
      </c>
      <c r="R71" s="10">
        <f t="shared" si="2"/>
        <v>-2.145150000000001</v>
      </c>
      <c r="S71" s="11">
        <f t="shared" si="3"/>
        <v>125.10485</v>
      </c>
      <c r="T71" s="12">
        <f t="shared" si="4"/>
        <v>0.53623188405797106</v>
      </c>
      <c r="U71" s="13">
        <f t="shared" si="5"/>
        <v>-1.6857760314341854E-2</v>
      </c>
      <c r="V71" s="14">
        <f>COUNTIF($L$2:L71,1)</f>
        <v>37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43148</v>
      </c>
      <c r="C72" s="3" t="s">
        <v>214</v>
      </c>
      <c r="D72" s="3" t="s">
        <v>30</v>
      </c>
      <c r="E72" s="3">
        <v>2</v>
      </c>
      <c r="F72" s="3" t="s">
        <v>215</v>
      </c>
      <c r="G72" s="3" t="s">
        <v>160</v>
      </c>
      <c r="H72" s="3" t="s">
        <v>29</v>
      </c>
      <c r="I72" s="3" t="s">
        <v>14</v>
      </c>
      <c r="J72" s="15" t="s">
        <v>216</v>
      </c>
      <c r="K72" s="15"/>
      <c r="L72" s="6" t="s">
        <v>16</v>
      </c>
      <c r="M72" s="7">
        <v>2.15</v>
      </c>
      <c r="N72" s="8">
        <v>1.5</v>
      </c>
      <c r="O72" s="9" t="s">
        <v>15</v>
      </c>
      <c r="P72" s="8">
        <f t="shared" ref="P72:P111" si="6">P71+N72</f>
        <v>128.75</v>
      </c>
      <c r="Q72" s="35">
        <f t="shared" ref="Q72:Q111" si="7">IF(AND(L72="1",O72="ja"),(N72*M72*0.95)-N72,IF(AND(L72="1",O72="nein"),N72*M72-N72,-N72))</f>
        <v>-1.5</v>
      </c>
      <c r="R72" s="10">
        <f t="shared" ref="R72:R111" si="8">R71+Q72</f>
        <v>-3.645150000000001</v>
      </c>
      <c r="S72" s="11">
        <f t="shared" ref="S72:S111" si="9">P72+R72</f>
        <v>125.10485</v>
      </c>
      <c r="T72" s="12">
        <f t="shared" ref="T72:T111" si="10">V72/W72</f>
        <v>0.52857142857142858</v>
      </c>
      <c r="U72" s="13">
        <f t="shared" ref="U72:U111" si="11">((S72-P72)/P72)*100%</f>
        <v>-2.8311844660194183E-2</v>
      </c>
      <c r="V72" s="14">
        <f>COUNTIF($L$2:L72,1)</f>
        <v>37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43148</v>
      </c>
      <c r="C73" s="3" t="s">
        <v>217</v>
      </c>
      <c r="D73" s="3" t="s">
        <v>39</v>
      </c>
      <c r="E73" s="3">
        <v>1</v>
      </c>
      <c r="F73" s="3">
        <v>1</v>
      </c>
      <c r="G73" s="3" t="s">
        <v>25</v>
      </c>
      <c r="H73" s="3" t="s">
        <v>27</v>
      </c>
      <c r="I73" s="3" t="s">
        <v>14</v>
      </c>
      <c r="J73" s="15" t="s">
        <v>121</v>
      </c>
      <c r="K73" s="15"/>
      <c r="L73" s="6" t="s">
        <v>17</v>
      </c>
      <c r="M73" s="7">
        <v>2.1</v>
      </c>
      <c r="N73" s="8">
        <v>1</v>
      </c>
      <c r="O73" s="9" t="s">
        <v>23</v>
      </c>
      <c r="P73" s="8">
        <f t="shared" si="6"/>
        <v>129.75</v>
      </c>
      <c r="Q73" s="36">
        <f t="shared" si="7"/>
        <v>0.99499999999999988</v>
      </c>
      <c r="R73" s="10">
        <f t="shared" si="8"/>
        <v>-2.6501500000000009</v>
      </c>
      <c r="S73" s="11">
        <f t="shared" si="9"/>
        <v>127.09985</v>
      </c>
      <c r="T73" s="12">
        <f t="shared" si="10"/>
        <v>0.53521126760563376</v>
      </c>
      <c r="U73" s="13">
        <f t="shared" si="11"/>
        <v>-2.0425048169556814E-2</v>
      </c>
      <c r="V73" s="14">
        <f>COUNTIF($L$2:L73,1)</f>
        <v>38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43148</v>
      </c>
      <c r="C74" s="3" t="s">
        <v>218</v>
      </c>
      <c r="D74" s="3" t="s">
        <v>39</v>
      </c>
      <c r="E74" s="3">
        <v>2</v>
      </c>
      <c r="F74" s="3" t="s">
        <v>219</v>
      </c>
      <c r="G74" s="3" t="s">
        <v>25</v>
      </c>
      <c r="H74" s="3" t="s">
        <v>29</v>
      </c>
      <c r="I74" s="3" t="s">
        <v>14</v>
      </c>
      <c r="J74" s="15" t="s">
        <v>220</v>
      </c>
      <c r="K74" s="15"/>
      <c r="L74" s="6" t="s">
        <v>17</v>
      </c>
      <c r="M74" s="7">
        <v>1.59</v>
      </c>
      <c r="N74" s="8">
        <v>1</v>
      </c>
      <c r="O74" s="9" t="s">
        <v>15</v>
      </c>
      <c r="P74" s="8">
        <f t="shared" si="6"/>
        <v>130.75</v>
      </c>
      <c r="Q74" s="36">
        <f t="shared" si="7"/>
        <v>0.59000000000000008</v>
      </c>
      <c r="R74" s="10">
        <f t="shared" si="8"/>
        <v>-2.060150000000001</v>
      </c>
      <c r="S74" s="11">
        <f t="shared" si="9"/>
        <v>128.68985000000001</v>
      </c>
      <c r="T74" s="12">
        <f t="shared" si="10"/>
        <v>0.54166666666666663</v>
      </c>
      <c r="U74" s="13">
        <f t="shared" si="11"/>
        <v>-1.5756405353728437E-2</v>
      </c>
      <c r="V74" s="14">
        <f>COUNTIF($L$2:L74,1)</f>
        <v>39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43148</v>
      </c>
      <c r="C75" s="3" t="s">
        <v>221</v>
      </c>
      <c r="D75" s="3" t="s">
        <v>39</v>
      </c>
      <c r="E75" s="3">
        <v>2</v>
      </c>
      <c r="F75" s="3" t="s">
        <v>219</v>
      </c>
      <c r="G75" s="3" t="s">
        <v>42</v>
      </c>
      <c r="H75" s="3" t="s">
        <v>27</v>
      </c>
      <c r="I75" s="3" t="s">
        <v>14</v>
      </c>
      <c r="J75" s="15" t="s">
        <v>222</v>
      </c>
      <c r="K75" s="15"/>
      <c r="L75" s="6" t="s">
        <v>17</v>
      </c>
      <c r="M75" s="7">
        <v>1.76</v>
      </c>
      <c r="N75" s="8">
        <v>1</v>
      </c>
      <c r="O75" s="9" t="s">
        <v>23</v>
      </c>
      <c r="P75" s="8">
        <f t="shared" si="6"/>
        <v>131.75</v>
      </c>
      <c r="Q75" s="36">
        <f t="shared" si="7"/>
        <v>0.67199999999999993</v>
      </c>
      <c r="R75" s="10">
        <f t="shared" si="8"/>
        <v>-1.3881500000000011</v>
      </c>
      <c r="S75" s="11">
        <f t="shared" si="9"/>
        <v>130.36185</v>
      </c>
      <c r="T75" s="12">
        <f t="shared" si="10"/>
        <v>0.54794520547945202</v>
      </c>
      <c r="U75" s="13">
        <f t="shared" si="11"/>
        <v>-1.0536242884250443E-2</v>
      </c>
      <c r="V75" s="14">
        <f>COUNTIF($L$2:L75,1)</f>
        <v>40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43148</v>
      </c>
      <c r="C76" s="3" t="s">
        <v>223</v>
      </c>
      <c r="D76" s="3" t="s">
        <v>26</v>
      </c>
      <c r="E76" s="3">
        <v>2</v>
      </c>
      <c r="F76" s="3" t="s">
        <v>63</v>
      </c>
      <c r="G76" s="3" t="s">
        <v>42</v>
      </c>
      <c r="H76" s="3" t="s">
        <v>152</v>
      </c>
      <c r="I76" s="3" t="s">
        <v>14</v>
      </c>
      <c r="J76" s="15" t="s">
        <v>224</v>
      </c>
      <c r="K76" s="15"/>
      <c r="L76" s="6" t="s">
        <v>17</v>
      </c>
      <c r="M76" s="7">
        <v>2.0699999999999998</v>
      </c>
      <c r="N76" s="8">
        <v>1</v>
      </c>
      <c r="O76" s="9" t="s">
        <v>23</v>
      </c>
      <c r="P76" s="8">
        <f t="shared" si="6"/>
        <v>132.75</v>
      </c>
      <c r="Q76" s="36">
        <f t="shared" si="7"/>
        <v>0.96649999999999969</v>
      </c>
      <c r="R76" s="10">
        <f t="shared" si="8"/>
        <v>-0.42165000000000141</v>
      </c>
      <c r="S76" s="11">
        <f t="shared" si="9"/>
        <v>132.32835</v>
      </c>
      <c r="T76" s="12">
        <f t="shared" si="10"/>
        <v>0.55405405405405406</v>
      </c>
      <c r="U76" s="13">
        <f t="shared" si="11"/>
        <v>-3.1762711864406754E-3</v>
      </c>
      <c r="V76" s="14">
        <f>COUNTIF($L$2:L76,1)</f>
        <v>41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43148</v>
      </c>
      <c r="C77" s="3" t="s">
        <v>225</v>
      </c>
      <c r="D77" s="3" t="s">
        <v>26</v>
      </c>
      <c r="E77" s="3">
        <v>2</v>
      </c>
      <c r="F77" s="3" t="s">
        <v>226</v>
      </c>
      <c r="G77" s="3" t="s">
        <v>95</v>
      </c>
      <c r="H77" s="3" t="s">
        <v>27</v>
      </c>
      <c r="I77" s="3" t="s">
        <v>14</v>
      </c>
      <c r="J77" s="15" t="s">
        <v>227</v>
      </c>
      <c r="K77" s="15"/>
      <c r="L77" s="6" t="s">
        <v>17</v>
      </c>
      <c r="M77" s="7">
        <v>2.2999999999999998</v>
      </c>
      <c r="N77" s="8">
        <v>1</v>
      </c>
      <c r="O77" s="9" t="s">
        <v>23</v>
      </c>
      <c r="P77" s="8">
        <f t="shared" si="6"/>
        <v>133.75</v>
      </c>
      <c r="Q77" s="36">
        <f t="shared" si="7"/>
        <v>1.1849999999999996</v>
      </c>
      <c r="R77" s="10">
        <f t="shared" si="8"/>
        <v>0.7633499999999982</v>
      </c>
      <c r="S77" s="11">
        <f t="shared" si="9"/>
        <v>134.51335</v>
      </c>
      <c r="T77" s="12">
        <f t="shared" si="10"/>
        <v>0.56000000000000005</v>
      </c>
      <c r="U77" s="13">
        <f t="shared" si="11"/>
        <v>5.7072897196261876E-3</v>
      </c>
      <c r="V77" s="14">
        <f>COUNTIF($L$2:L77,1)</f>
        <v>42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43149</v>
      </c>
      <c r="C78" s="3" t="s">
        <v>228</v>
      </c>
      <c r="D78" s="3" t="s">
        <v>26</v>
      </c>
      <c r="E78" s="3">
        <v>2</v>
      </c>
      <c r="F78" s="3" t="s">
        <v>215</v>
      </c>
      <c r="G78" s="3" t="s">
        <v>42</v>
      </c>
      <c r="H78" s="3" t="s">
        <v>27</v>
      </c>
      <c r="I78" s="3" t="s">
        <v>14</v>
      </c>
      <c r="J78" s="5" t="s">
        <v>229</v>
      </c>
      <c r="K78" s="15"/>
      <c r="L78" s="6" t="s">
        <v>16</v>
      </c>
      <c r="M78" s="7">
        <v>2.1</v>
      </c>
      <c r="N78" s="8">
        <v>2.5</v>
      </c>
      <c r="O78" s="9" t="s">
        <v>15</v>
      </c>
      <c r="P78" s="8">
        <f t="shared" si="6"/>
        <v>136.25</v>
      </c>
      <c r="Q78" s="35">
        <f t="shared" si="7"/>
        <v>-2.5</v>
      </c>
      <c r="R78" s="10">
        <f t="shared" si="8"/>
        <v>-1.7366500000000018</v>
      </c>
      <c r="S78" s="11">
        <f t="shared" si="9"/>
        <v>134.51335</v>
      </c>
      <c r="T78" s="12">
        <f t="shared" si="10"/>
        <v>0.55263157894736847</v>
      </c>
      <c r="U78" s="13">
        <f t="shared" si="11"/>
        <v>-1.274605504587154E-2</v>
      </c>
      <c r="V78" s="14">
        <f>COUNTIF($L$2:L78,1)</f>
        <v>42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43149</v>
      </c>
      <c r="C79" s="3" t="s">
        <v>230</v>
      </c>
      <c r="D79" s="3" t="s">
        <v>26</v>
      </c>
      <c r="E79" s="3">
        <v>1</v>
      </c>
      <c r="F79" s="3" t="s">
        <v>231</v>
      </c>
      <c r="G79" s="3" t="s">
        <v>42</v>
      </c>
      <c r="H79" s="3" t="s">
        <v>27</v>
      </c>
      <c r="I79" s="3" t="s">
        <v>14</v>
      </c>
      <c r="J79" s="38" t="s">
        <v>41</v>
      </c>
      <c r="K79" s="15"/>
      <c r="L79" s="6" t="s">
        <v>17</v>
      </c>
      <c r="M79" s="7">
        <v>1</v>
      </c>
      <c r="N79" s="8">
        <v>3.5</v>
      </c>
      <c r="O79" s="9" t="s">
        <v>23</v>
      </c>
      <c r="P79" s="8">
        <f t="shared" si="6"/>
        <v>139.75</v>
      </c>
      <c r="Q79" s="39">
        <f t="shared" si="7"/>
        <v>-0.17500000000000027</v>
      </c>
      <c r="R79" s="10">
        <f t="shared" si="8"/>
        <v>-1.9116500000000021</v>
      </c>
      <c r="S79" s="11">
        <f t="shared" si="9"/>
        <v>137.83834999999999</v>
      </c>
      <c r="T79" s="12">
        <f t="shared" si="10"/>
        <v>0.55844155844155841</v>
      </c>
      <c r="U79" s="13">
        <f t="shared" si="11"/>
        <v>-1.3679069767441923E-2</v>
      </c>
      <c r="V79" s="14">
        <f>COUNTIF($L$2:L79,1)</f>
        <v>43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2.75" x14ac:dyDescent="0.2">
      <c r="A80" s="3">
        <v>78</v>
      </c>
      <c r="B80" s="4">
        <v>43149</v>
      </c>
      <c r="C80" s="3" t="s">
        <v>232</v>
      </c>
      <c r="D80" s="3" t="s">
        <v>39</v>
      </c>
      <c r="E80" s="3">
        <v>1</v>
      </c>
      <c r="F80" s="3" t="s">
        <v>233</v>
      </c>
      <c r="G80" s="3" t="s">
        <v>25</v>
      </c>
      <c r="H80" s="3" t="s">
        <v>27</v>
      </c>
      <c r="I80" s="3" t="s">
        <v>28</v>
      </c>
      <c r="J80" s="15" t="s">
        <v>44</v>
      </c>
      <c r="K80" s="15"/>
      <c r="L80" s="6" t="s">
        <v>17</v>
      </c>
      <c r="M80" s="7">
        <v>2.25</v>
      </c>
      <c r="N80" s="8">
        <v>1</v>
      </c>
      <c r="O80" s="9" t="s">
        <v>23</v>
      </c>
      <c r="P80" s="8">
        <f t="shared" si="6"/>
        <v>140.75</v>
      </c>
      <c r="Q80" s="36">
        <f t="shared" si="7"/>
        <v>1.1374999999999997</v>
      </c>
      <c r="R80" s="10">
        <f t="shared" si="8"/>
        <v>-0.77415000000000234</v>
      </c>
      <c r="S80" s="11">
        <f t="shared" si="9"/>
        <v>139.97585000000001</v>
      </c>
      <c r="T80" s="12">
        <f t="shared" si="10"/>
        <v>0.5641025641025641</v>
      </c>
      <c r="U80" s="13">
        <f t="shared" si="11"/>
        <v>-5.5001776198933686E-3</v>
      </c>
      <c r="V80" s="14">
        <f>COUNTIF($L$2:L80,1)</f>
        <v>44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43149</v>
      </c>
      <c r="C81" s="3" t="s">
        <v>234</v>
      </c>
      <c r="D81" s="3" t="s">
        <v>39</v>
      </c>
      <c r="E81" s="3">
        <v>1</v>
      </c>
      <c r="F81" s="3">
        <v>2</v>
      </c>
      <c r="G81" s="3" t="s">
        <v>25</v>
      </c>
      <c r="H81" s="3" t="s">
        <v>27</v>
      </c>
      <c r="I81" s="3" t="s">
        <v>14</v>
      </c>
      <c r="J81" s="5" t="s">
        <v>121</v>
      </c>
      <c r="K81" s="15"/>
      <c r="L81" s="6" t="s">
        <v>16</v>
      </c>
      <c r="M81" s="7">
        <v>2.5499999999999998</v>
      </c>
      <c r="N81" s="8">
        <v>1</v>
      </c>
      <c r="O81" s="9" t="s">
        <v>23</v>
      </c>
      <c r="P81" s="8">
        <f t="shared" si="6"/>
        <v>141.75</v>
      </c>
      <c r="Q81" s="35">
        <f t="shared" si="7"/>
        <v>-1</v>
      </c>
      <c r="R81" s="31">
        <f t="shared" si="8"/>
        <v>-1.7741500000000023</v>
      </c>
      <c r="S81" s="32">
        <f t="shared" si="9"/>
        <v>139.97585000000001</v>
      </c>
      <c r="T81" s="33">
        <f t="shared" si="10"/>
        <v>0.55696202531645567</v>
      </c>
      <c r="U81" s="13">
        <f t="shared" si="11"/>
        <v>-1.251604938271599E-2</v>
      </c>
      <c r="V81" s="14">
        <f>COUNTIF($L$2:L81,1)</f>
        <v>44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2.75" x14ac:dyDescent="0.2">
      <c r="A82" s="3">
        <v>80</v>
      </c>
      <c r="B82" s="4">
        <v>43150</v>
      </c>
      <c r="C82" s="3" t="s">
        <v>235</v>
      </c>
      <c r="D82" s="3" t="s">
        <v>34</v>
      </c>
      <c r="E82" s="3">
        <v>1</v>
      </c>
      <c r="F82" s="3" t="s">
        <v>236</v>
      </c>
      <c r="G82" s="3" t="s">
        <v>25</v>
      </c>
      <c r="H82" s="3" t="s">
        <v>27</v>
      </c>
      <c r="I82" s="3" t="s">
        <v>28</v>
      </c>
      <c r="J82" s="15" t="s">
        <v>237</v>
      </c>
      <c r="K82" s="15"/>
      <c r="L82" s="6" t="s">
        <v>17</v>
      </c>
      <c r="M82" s="7">
        <v>1.9</v>
      </c>
      <c r="N82" s="8">
        <v>2</v>
      </c>
      <c r="O82" s="9" t="s">
        <v>23</v>
      </c>
      <c r="P82" s="8">
        <f t="shared" si="6"/>
        <v>143.75</v>
      </c>
      <c r="Q82" s="36">
        <f t="shared" si="7"/>
        <v>1.6099999999999999</v>
      </c>
      <c r="R82" s="10">
        <f t="shared" si="8"/>
        <v>-0.16415000000000246</v>
      </c>
      <c r="S82" s="11">
        <f t="shared" si="9"/>
        <v>143.58584999999999</v>
      </c>
      <c r="T82" s="12">
        <f t="shared" si="10"/>
        <v>0.5625</v>
      </c>
      <c r="U82" s="13">
        <f t="shared" si="11"/>
        <v>-1.1419130434783059E-3</v>
      </c>
      <c r="V82" s="14">
        <f>COUNTIF($L$2:L82,1)</f>
        <v>45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43150</v>
      </c>
      <c r="C83" s="3" t="s">
        <v>238</v>
      </c>
      <c r="D83" s="3" t="s">
        <v>26</v>
      </c>
      <c r="E83" s="3">
        <v>2</v>
      </c>
      <c r="F83" s="3" t="s">
        <v>239</v>
      </c>
      <c r="G83" s="3" t="s">
        <v>95</v>
      </c>
      <c r="H83" s="3" t="s">
        <v>29</v>
      </c>
      <c r="I83" s="3" t="s">
        <v>14</v>
      </c>
      <c r="J83" s="5" t="s">
        <v>240</v>
      </c>
      <c r="K83" s="15"/>
      <c r="L83" s="6" t="s">
        <v>16</v>
      </c>
      <c r="M83" s="7">
        <v>1.84</v>
      </c>
      <c r="N83" s="8">
        <v>1</v>
      </c>
      <c r="O83" s="9" t="s">
        <v>15</v>
      </c>
      <c r="P83" s="8">
        <f t="shared" si="6"/>
        <v>144.75</v>
      </c>
      <c r="Q83" s="35">
        <f t="shared" si="7"/>
        <v>-1</v>
      </c>
      <c r="R83" s="10">
        <f t="shared" si="8"/>
        <v>-1.1641500000000025</v>
      </c>
      <c r="S83" s="11">
        <f t="shared" si="9"/>
        <v>143.58584999999999</v>
      </c>
      <c r="T83" s="12">
        <f t="shared" si="10"/>
        <v>0.55555555555555558</v>
      </c>
      <c r="U83" s="13">
        <f t="shared" si="11"/>
        <v>-8.0424870466321696E-3</v>
      </c>
      <c r="V83" s="14">
        <f>COUNTIF($L$2:L83,1)</f>
        <v>45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43151</v>
      </c>
      <c r="C84" s="3" t="s">
        <v>241</v>
      </c>
      <c r="D84" s="3" t="s">
        <v>34</v>
      </c>
      <c r="E84" s="3">
        <v>2</v>
      </c>
      <c r="F84" s="3" t="s">
        <v>167</v>
      </c>
      <c r="G84" s="3" t="s">
        <v>25</v>
      </c>
      <c r="H84" s="3" t="s">
        <v>27</v>
      </c>
      <c r="I84" s="3" t="s">
        <v>14</v>
      </c>
      <c r="J84" s="5" t="s">
        <v>290</v>
      </c>
      <c r="K84" s="37" t="s">
        <v>242</v>
      </c>
      <c r="L84" s="6" t="s">
        <v>16</v>
      </c>
      <c r="M84" s="7">
        <v>2.4</v>
      </c>
      <c r="N84" s="8">
        <v>1.5</v>
      </c>
      <c r="O84" s="9" t="s">
        <v>23</v>
      </c>
      <c r="P84" s="8">
        <f t="shared" si="6"/>
        <v>146.25</v>
      </c>
      <c r="Q84" s="35">
        <f t="shared" si="7"/>
        <v>-1.5</v>
      </c>
      <c r="R84" s="10">
        <f t="shared" si="8"/>
        <v>-2.6641500000000025</v>
      </c>
      <c r="S84" s="11">
        <f t="shared" si="9"/>
        <v>143.58584999999999</v>
      </c>
      <c r="T84" s="12">
        <f t="shared" si="10"/>
        <v>0.54878048780487809</v>
      </c>
      <c r="U84" s="13">
        <f t="shared" si="11"/>
        <v>-1.8216410256410302E-2</v>
      </c>
      <c r="V84" s="14">
        <f>COUNTIF($L$2:L84,1)</f>
        <v>45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2.75" x14ac:dyDescent="0.2">
      <c r="A85" s="3">
        <v>83</v>
      </c>
      <c r="B85" s="4">
        <v>43151</v>
      </c>
      <c r="C85" s="3" t="s">
        <v>243</v>
      </c>
      <c r="D85" s="3" t="s">
        <v>34</v>
      </c>
      <c r="E85" s="3">
        <v>1</v>
      </c>
      <c r="F85" s="3">
        <v>2</v>
      </c>
      <c r="G85" s="3" t="s">
        <v>25</v>
      </c>
      <c r="H85" s="3" t="s">
        <v>29</v>
      </c>
      <c r="I85" s="3" t="s">
        <v>28</v>
      </c>
      <c r="J85" s="15" t="s">
        <v>138</v>
      </c>
      <c r="K85" s="15"/>
      <c r="L85" s="6" t="s">
        <v>17</v>
      </c>
      <c r="M85" s="7">
        <v>2.19</v>
      </c>
      <c r="N85" s="8">
        <v>1.5</v>
      </c>
      <c r="O85" s="9" t="s">
        <v>15</v>
      </c>
      <c r="P85" s="8">
        <f t="shared" si="6"/>
        <v>147.75</v>
      </c>
      <c r="Q85" s="36">
        <f t="shared" si="7"/>
        <v>1.7850000000000001</v>
      </c>
      <c r="R85" s="10">
        <f t="shared" si="8"/>
        <v>-0.87915000000000232</v>
      </c>
      <c r="S85" s="11">
        <f t="shared" si="9"/>
        <v>146.87084999999999</v>
      </c>
      <c r="T85" s="12">
        <f t="shared" si="10"/>
        <v>0.55421686746987953</v>
      </c>
      <c r="U85" s="13">
        <f t="shared" si="11"/>
        <v>-5.9502538071066662E-3</v>
      </c>
      <c r="V85" s="14">
        <f>COUNTIF($L$2:L85,1)</f>
        <v>46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5.5" x14ac:dyDescent="0.2">
      <c r="A86" s="3">
        <v>84</v>
      </c>
      <c r="B86" s="4">
        <v>43151</v>
      </c>
      <c r="C86" s="3" t="s">
        <v>244</v>
      </c>
      <c r="D86" s="3" t="s">
        <v>39</v>
      </c>
      <c r="E86" s="3">
        <v>2</v>
      </c>
      <c r="F86" s="3" t="s">
        <v>215</v>
      </c>
      <c r="G86" s="3" t="s">
        <v>42</v>
      </c>
      <c r="H86" s="3" t="s">
        <v>27</v>
      </c>
      <c r="I86" s="3" t="s">
        <v>28</v>
      </c>
      <c r="J86" s="15" t="s">
        <v>245</v>
      </c>
      <c r="K86" s="15"/>
      <c r="L86" s="6" t="s">
        <v>17</v>
      </c>
      <c r="M86" s="7">
        <v>1.98</v>
      </c>
      <c r="N86" s="8">
        <v>2.5</v>
      </c>
      <c r="O86" s="9" t="s">
        <v>23</v>
      </c>
      <c r="P86" s="8">
        <f t="shared" si="6"/>
        <v>150.25</v>
      </c>
      <c r="Q86" s="36">
        <f t="shared" si="7"/>
        <v>2.2024999999999997</v>
      </c>
      <c r="R86" s="10">
        <f t="shared" si="8"/>
        <v>1.3233499999999974</v>
      </c>
      <c r="S86" s="11">
        <f t="shared" si="9"/>
        <v>151.57335</v>
      </c>
      <c r="T86" s="12">
        <f t="shared" si="10"/>
        <v>0.55952380952380953</v>
      </c>
      <c r="U86" s="13">
        <f t="shared" si="11"/>
        <v>8.8076539101497823E-3</v>
      </c>
      <c r="V86" s="14">
        <f>COUNTIF($L$2:L86,1)</f>
        <v>47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85</v>
      </c>
      <c r="B87" s="4">
        <v>43152</v>
      </c>
      <c r="C87" s="3" t="s">
        <v>246</v>
      </c>
      <c r="D87" s="3" t="s">
        <v>26</v>
      </c>
      <c r="E87" s="3">
        <v>1</v>
      </c>
      <c r="F87" s="3" t="s">
        <v>51</v>
      </c>
      <c r="G87" s="3" t="s">
        <v>42</v>
      </c>
      <c r="H87" s="3" t="s">
        <v>247</v>
      </c>
      <c r="I87" s="3" t="s">
        <v>14</v>
      </c>
      <c r="J87" s="5" t="s">
        <v>248</v>
      </c>
      <c r="K87" s="37" t="s">
        <v>249</v>
      </c>
      <c r="L87" s="6" t="s">
        <v>16</v>
      </c>
      <c r="M87" s="7">
        <v>1.8</v>
      </c>
      <c r="N87" s="8">
        <v>3</v>
      </c>
      <c r="O87" s="9" t="s">
        <v>15</v>
      </c>
      <c r="P87" s="8">
        <f t="shared" si="6"/>
        <v>153.25</v>
      </c>
      <c r="Q87" s="35">
        <f t="shared" si="7"/>
        <v>-3</v>
      </c>
      <c r="R87" s="10">
        <f t="shared" si="8"/>
        <v>-1.6766500000000026</v>
      </c>
      <c r="S87" s="11">
        <f t="shared" si="9"/>
        <v>151.57335</v>
      </c>
      <c r="T87" s="12">
        <f t="shared" si="10"/>
        <v>0.55294117647058827</v>
      </c>
      <c r="U87" s="13">
        <f t="shared" si="11"/>
        <v>-1.0940619902120686E-2</v>
      </c>
      <c r="V87" s="14">
        <f>COUNTIF($L$2:L87,1)</f>
        <v>47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43152</v>
      </c>
      <c r="C88" s="3" t="s">
        <v>250</v>
      </c>
      <c r="D88" s="3" t="s">
        <v>34</v>
      </c>
      <c r="E88" s="3">
        <v>1</v>
      </c>
      <c r="F88" s="3" t="s">
        <v>118</v>
      </c>
      <c r="G88" s="3" t="s">
        <v>25</v>
      </c>
      <c r="H88" s="3" t="s">
        <v>27</v>
      </c>
      <c r="I88" s="3" t="s">
        <v>14</v>
      </c>
      <c r="J88" s="5" t="s">
        <v>102</v>
      </c>
      <c r="K88" s="15"/>
      <c r="L88" s="6" t="s">
        <v>16</v>
      </c>
      <c r="M88" s="7">
        <v>1.9</v>
      </c>
      <c r="N88" s="8">
        <v>1.5</v>
      </c>
      <c r="O88" s="9" t="s">
        <v>23</v>
      </c>
      <c r="P88" s="8">
        <f t="shared" si="6"/>
        <v>154.75</v>
      </c>
      <c r="Q88" s="35">
        <f t="shared" si="7"/>
        <v>-1.5</v>
      </c>
      <c r="R88" s="10">
        <f t="shared" si="8"/>
        <v>-3.1766500000000026</v>
      </c>
      <c r="S88" s="11">
        <f t="shared" si="9"/>
        <v>151.57335</v>
      </c>
      <c r="T88" s="12">
        <f t="shared" si="10"/>
        <v>0.54651162790697672</v>
      </c>
      <c r="U88" s="13">
        <f t="shared" si="11"/>
        <v>-2.0527625201938578E-2</v>
      </c>
      <c r="V88" s="14">
        <f>COUNTIF($L$2:L88,1)</f>
        <v>47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.75" customHeight="1" x14ac:dyDescent="0.2">
      <c r="A89" s="3">
        <v>87</v>
      </c>
      <c r="B89" s="4">
        <v>43152</v>
      </c>
      <c r="C89" s="3" t="s">
        <v>251</v>
      </c>
      <c r="D89" s="3" t="s">
        <v>34</v>
      </c>
      <c r="E89" s="3">
        <v>1</v>
      </c>
      <c r="F89" s="3" t="s">
        <v>252</v>
      </c>
      <c r="G89" s="3" t="s">
        <v>95</v>
      </c>
      <c r="H89" s="3" t="s">
        <v>29</v>
      </c>
      <c r="I89" s="3" t="s">
        <v>14</v>
      </c>
      <c r="J89" s="15" t="s">
        <v>129</v>
      </c>
      <c r="K89" s="15"/>
      <c r="L89" s="6" t="s">
        <v>17</v>
      </c>
      <c r="M89" s="7">
        <v>2</v>
      </c>
      <c r="N89" s="8">
        <v>1</v>
      </c>
      <c r="O89" s="9" t="s">
        <v>15</v>
      </c>
      <c r="P89" s="8">
        <f t="shared" si="6"/>
        <v>155.75</v>
      </c>
      <c r="Q89" s="36">
        <f t="shared" si="7"/>
        <v>1</v>
      </c>
      <c r="R89" s="10">
        <f t="shared" si="8"/>
        <v>-2.1766500000000026</v>
      </c>
      <c r="S89" s="11">
        <f t="shared" si="9"/>
        <v>153.57335</v>
      </c>
      <c r="T89" s="12">
        <f t="shared" si="10"/>
        <v>0.55172413793103448</v>
      </c>
      <c r="U89" s="13">
        <f t="shared" si="11"/>
        <v>-1.3975280898876372E-2</v>
      </c>
      <c r="V89" s="14">
        <f>COUNTIF($L$2:L89,1)</f>
        <v>48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43152</v>
      </c>
      <c r="C90" s="3" t="s">
        <v>253</v>
      </c>
      <c r="D90" s="3" t="s">
        <v>201</v>
      </c>
      <c r="E90" s="3">
        <v>1</v>
      </c>
      <c r="F90" s="3" t="s">
        <v>254</v>
      </c>
      <c r="G90" s="3" t="s">
        <v>42</v>
      </c>
      <c r="H90" s="3" t="s">
        <v>27</v>
      </c>
      <c r="I90" s="3" t="s">
        <v>28</v>
      </c>
      <c r="J90" s="5" t="s">
        <v>98</v>
      </c>
      <c r="K90" s="15"/>
      <c r="L90" s="6" t="s">
        <v>16</v>
      </c>
      <c r="M90" s="7">
        <v>2.75</v>
      </c>
      <c r="N90" s="8">
        <v>1</v>
      </c>
      <c r="O90" s="9" t="s">
        <v>23</v>
      </c>
      <c r="P90" s="8">
        <f t="shared" si="6"/>
        <v>156.75</v>
      </c>
      <c r="Q90" s="35">
        <f t="shared" si="7"/>
        <v>-1</v>
      </c>
      <c r="R90" s="10">
        <f t="shared" si="8"/>
        <v>-3.1766500000000026</v>
      </c>
      <c r="S90" s="11">
        <f t="shared" si="9"/>
        <v>153.57335</v>
      </c>
      <c r="T90" s="12">
        <f t="shared" si="10"/>
        <v>0.54545454545454541</v>
      </c>
      <c r="U90" s="13">
        <f t="shared" si="11"/>
        <v>-2.0265709728867591E-2</v>
      </c>
      <c r="V90" s="14">
        <f>COUNTIF($L$2:L90,1)</f>
        <v>48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43154</v>
      </c>
      <c r="C91" s="3" t="s">
        <v>255</v>
      </c>
      <c r="D91" s="3" t="s">
        <v>166</v>
      </c>
      <c r="E91" s="3">
        <v>2</v>
      </c>
      <c r="F91" s="3" t="s">
        <v>50</v>
      </c>
      <c r="G91" s="3" t="s">
        <v>25</v>
      </c>
      <c r="H91" s="3" t="s">
        <v>29</v>
      </c>
      <c r="I91" s="3" t="s">
        <v>28</v>
      </c>
      <c r="J91" s="5" t="s">
        <v>256</v>
      </c>
      <c r="K91" s="15"/>
      <c r="L91" s="6" t="s">
        <v>16</v>
      </c>
      <c r="M91" s="7">
        <v>2.16</v>
      </c>
      <c r="N91" s="8">
        <v>1</v>
      </c>
      <c r="O91" s="9" t="s">
        <v>15</v>
      </c>
      <c r="P91" s="8">
        <f t="shared" si="6"/>
        <v>157.75</v>
      </c>
      <c r="Q91" s="35">
        <f t="shared" si="7"/>
        <v>-1</v>
      </c>
      <c r="R91" s="10">
        <f t="shared" si="8"/>
        <v>-4.1766500000000022</v>
      </c>
      <c r="S91" s="11">
        <f t="shared" si="9"/>
        <v>153.57335</v>
      </c>
      <c r="T91" s="12">
        <f t="shared" si="10"/>
        <v>0.5393258426966292</v>
      </c>
      <c r="U91" s="13">
        <f t="shared" si="11"/>
        <v>-2.6476386687797115E-2</v>
      </c>
      <c r="V91" s="14">
        <f>COUNTIF($L$2:L91,1)</f>
        <v>48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8" customHeight="1" x14ac:dyDescent="0.2">
      <c r="A92" s="3">
        <v>90</v>
      </c>
      <c r="B92" s="4">
        <v>43155</v>
      </c>
      <c r="C92" s="3" t="s">
        <v>257</v>
      </c>
      <c r="D92" s="3" t="s">
        <v>34</v>
      </c>
      <c r="E92" s="3">
        <v>1</v>
      </c>
      <c r="F92" s="3" t="s">
        <v>258</v>
      </c>
      <c r="G92" s="3" t="s">
        <v>25</v>
      </c>
      <c r="H92" s="3" t="s">
        <v>27</v>
      </c>
      <c r="I92" s="3" t="s">
        <v>14</v>
      </c>
      <c r="J92" s="15" t="s">
        <v>259</v>
      </c>
      <c r="K92" s="15"/>
      <c r="L92" s="6" t="s">
        <v>17</v>
      </c>
      <c r="M92" s="7">
        <v>1.8</v>
      </c>
      <c r="N92" s="8">
        <v>3</v>
      </c>
      <c r="O92" s="9" t="s">
        <v>23</v>
      </c>
      <c r="P92" s="8">
        <f t="shared" si="6"/>
        <v>160.75</v>
      </c>
      <c r="Q92" s="36">
        <f t="shared" si="7"/>
        <v>2.13</v>
      </c>
      <c r="R92" s="10">
        <f t="shared" si="8"/>
        <v>-2.0466500000000023</v>
      </c>
      <c r="S92" s="11">
        <f t="shared" si="9"/>
        <v>158.70335</v>
      </c>
      <c r="T92" s="12">
        <f t="shared" si="10"/>
        <v>0.5444444444444444</v>
      </c>
      <c r="U92" s="13">
        <f t="shared" si="11"/>
        <v>-1.2731881804043544E-2</v>
      </c>
      <c r="V92" s="14">
        <f>COUNTIF($L$2:L92,1)</f>
        <v>49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8" customHeight="1" x14ac:dyDescent="0.2">
      <c r="A93" s="3">
        <v>91</v>
      </c>
      <c r="B93" s="4">
        <v>43155</v>
      </c>
      <c r="C93" s="3" t="s">
        <v>257</v>
      </c>
      <c r="D93" s="3" t="s">
        <v>34</v>
      </c>
      <c r="E93" s="3">
        <v>1</v>
      </c>
      <c r="F93" s="3" t="s">
        <v>260</v>
      </c>
      <c r="G93" s="3" t="s">
        <v>25</v>
      </c>
      <c r="H93" s="3" t="s">
        <v>27</v>
      </c>
      <c r="I93" s="3" t="s">
        <v>14</v>
      </c>
      <c r="J93" s="5" t="s">
        <v>259</v>
      </c>
      <c r="K93" s="15"/>
      <c r="L93" s="6" t="s">
        <v>16</v>
      </c>
      <c r="M93" s="7">
        <v>21</v>
      </c>
      <c r="N93" s="8">
        <v>0.6</v>
      </c>
      <c r="O93" s="9" t="s">
        <v>23</v>
      </c>
      <c r="P93" s="8">
        <f t="shared" si="6"/>
        <v>161.35</v>
      </c>
      <c r="Q93" s="35">
        <f t="shared" si="7"/>
        <v>-0.6</v>
      </c>
      <c r="R93" s="10">
        <f t="shared" si="8"/>
        <v>-2.6466500000000024</v>
      </c>
      <c r="S93" s="11">
        <f t="shared" si="9"/>
        <v>158.70335</v>
      </c>
      <c r="T93" s="12">
        <f t="shared" si="10"/>
        <v>0.53846153846153844</v>
      </c>
      <c r="U93" s="13">
        <f t="shared" si="11"/>
        <v>-1.6403160830492682E-2</v>
      </c>
      <c r="V93" s="14">
        <f>COUNTIF($L$2:L93,1)</f>
        <v>49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">
      <c r="A94" s="3">
        <v>92</v>
      </c>
      <c r="B94" s="4">
        <v>43155</v>
      </c>
      <c r="C94" s="3" t="s">
        <v>261</v>
      </c>
      <c r="D94" s="3" t="s">
        <v>34</v>
      </c>
      <c r="E94" s="3">
        <v>1</v>
      </c>
      <c r="F94" s="3" t="s">
        <v>262</v>
      </c>
      <c r="G94" s="3" t="s">
        <v>25</v>
      </c>
      <c r="H94" s="3" t="s">
        <v>27</v>
      </c>
      <c r="I94" s="3" t="s">
        <v>14</v>
      </c>
      <c r="J94" s="38" t="s">
        <v>263</v>
      </c>
      <c r="K94" s="15"/>
      <c r="L94" s="6" t="s">
        <v>17</v>
      </c>
      <c r="M94" s="7">
        <v>1</v>
      </c>
      <c r="N94" s="8">
        <v>1</v>
      </c>
      <c r="O94" s="9" t="s">
        <v>23</v>
      </c>
      <c r="P94" s="8">
        <f t="shared" si="6"/>
        <v>162.35</v>
      </c>
      <c r="Q94" s="39">
        <f t="shared" si="7"/>
        <v>-5.0000000000000044E-2</v>
      </c>
      <c r="R94" s="10">
        <f t="shared" si="8"/>
        <v>-2.6966500000000027</v>
      </c>
      <c r="S94" s="11">
        <f t="shared" si="9"/>
        <v>159.65334999999999</v>
      </c>
      <c r="T94" s="12">
        <f t="shared" si="10"/>
        <v>0.54347826086956519</v>
      </c>
      <c r="U94" s="13">
        <f t="shared" si="11"/>
        <v>-1.661010163227598E-2</v>
      </c>
      <c r="V94" s="14">
        <f>COUNTIF($L$2:L94,1)</f>
        <v>50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43155</v>
      </c>
      <c r="C95" s="3" t="s">
        <v>264</v>
      </c>
      <c r="D95" s="3" t="s">
        <v>26</v>
      </c>
      <c r="E95" s="3">
        <v>1</v>
      </c>
      <c r="F95" s="3" t="s">
        <v>265</v>
      </c>
      <c r="G95" s="3" t="s">
        <v>42</v>
      </c>
      <c r="H95" s="3" t="s">
        <v>247</v>
      </c>
      <c r="I95" s="3" t="s">
        <v>14</v>
      </c>
      <c r="J95" s="5" t="s">
        <v>15</v>
      </c>
      <c r="K95" s="15"/>
      <c r="L95" s="6" t="s">
        <v>16</v>
      </c>
      <c r="M95" s="7">
        <v>2.2000000000000002</v>
      </c>
      <c r="N95" s="8">
        <v>1</v>
      </c>
      <c r="O95" s="9" t="s">
        <v>15</v>
      </c>
      <c r="P95" s="8">
        <f t="shared" si="6"/>
        <v>163.35</v>
      </c>
      <c r="Q95" s="35">
        <f t="shared" si="7"/>
        <v>-1</v>
      </c>
      <c r="R95" s="10">
        <f t="shared" si="8"/>
        <v>-3.6966500000000027</v>
      </c>
      <c r="S95" s="11">
        <f t="shared" si="9"/>
        <v>159.65334999999999</v>
      </c>
      <c r="T95" s="12">
        <f t="shared" si="10"/>
        <v>0.5376344086021505</v>
      </c>
      <c r="U95" s="13">
        <f t="shared" si="11"/>
        <v>-2.2630241812060026E-2</v>
      </c>
      <c r="V95" s="14">
        <f>COUNTIF($L$2:L95,1)</f>
        <v>50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43155</v>
      </c>
      <c r="C96" s="3" t="s">
        <v>266</v>
      </c>
      <c r="D96" s="3" t="s">
        <v>39</v>
      </c>
      <c r="E96" s="3">
        <v>1</v>
      </c>
      <c r="F96" s="3" t="s">
        <v>267</v>
      </c>
      <c r="G96" s="3" t="s">
        <v>42</v>
      </c>
      <c r="H96" s="3" t="s">
        <v>152</v>
      </c>
      <c r="I96" s="3" t="s">
        <v>14</v>
      </c>
      <c r="J96" s="15" t="s">
        <v>138</v>
      </c>
      <c r="K96" s="15"/>
      <c r="L96" s="6" t="s">
        <v>17</v>
      </c>
      <c r="M96" s="7">
        <v>2.2799999999999998</v>
      </c>
      <c r="N96" s="8">
        <v>2</v>
      </c>
      <c r="O96" s="9" t="s">
        <v>23</v>
      </c>
      <c r="P96" s="8">
        <f t="shared" si="6"/>
        <v>165.35</v>
      </c>
      <c r="Q96" s="36">
        <f t="shared" si="7"/>
        <v>2.3319999999999999</v>
      </c>
      <c r="R96" s="10">
        <f t="shared" si="8"/>
        <v>-1.3646500000000028</v>
      </c>
      <c r="S96" s="11">
        <f t="shared" si="9"/>
        <v>163.98534999999998</v>
      </c>
      <c r="T96" s="12">
        <f t="shared" si="10"/>
        <v>0.54255319148936165</v>
      </c>
      <c r="U96" s="13">
        <f t="shared" si="11"/>
        <v>-8.2530994859389886E-3</v>
      </c>
      <c r="V96" s="14">
        <f>COUNTIF($L$2:L96,1)</f>
        <v>51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43155</v>
      </c>
      <c r="C97" s="3" t="s">
        <v>268</v>
      </c>
      <c r="D97" s="3" t="s">
        <v>26</v>
      </c>
      <c r="E97" s="3">
        <v>2</v>
      </c>
      <c r="F97" s="3" t="s">
        <v>159</v>
      </c>
      <c r="G97" s="3" t="s">
        <v>42</v>
      </c>
      <c r="H97" s="3" t="s">
        <v>27</v>
      </c>
      <c r="I97" s="3" t="s">
        <v>14</v>
      </c>
      <c r="J97" s="15" t="s">
        <v>269</v>
      </c>
      <c r="K97" s="15"/>
      <c r="L97" s="6" t="s">
        <v>17</v>
      </c>
      <c r="M97" s="7">
        <v>2.1</v>
      </c>
      <c r="N97" s="8">
        <v>1.5</v>
      </c>
      <c r="O97" s="9" t="s">
        <v>15</v>
      </c>
      <c r="P97" s="8">
        <f t="shared" si="6"/>
        <v>166.85</v>
      </c>
      <c r="Q97" s="36">
        <f t="shared" si="7"/>
        <v>1.6500000000000004</v>
      </c>
      <c r="R97" s="10">
        <f t="shared" si="8"/>
        <v>0.28534999999999755</v>
      </c>
      <c r="S97" s="11">
        <f t="shared" si="9"/>
        <v>167.13534999999999</v>
      </c>
      <c r="T97" s="12">
        <f t="shared" si="10"/>
        <v>0.54736842105263162</v>
      </c>
      <c r="U97" s="13">
        <f t="shared" si="11"/>
        <v>1.7102187593646628E-3</v>
      </c>
      <c r="V97" s="14">
        <f>COUNTIF($L$2:L97,1)</f>
        <v>52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.75" customHeight="1" x14ac:dyDescent="0.2">
      <c r="A98" s="3">
        <v>96</v>
      </c>
      <c r="B98" s="4">
        <v>43155</v>
      </c>
      <c r="C98" s="3" t="s">
        <v>270</v>
      </c>
      <c r="D98" s="3" t="s">
        <v>39</v>
      </c>
      <c r="E98" s="3">
        <v>1</v>
      </c>
      <c r="F98" s="3" t="s">
        <v>190</v>
      </c>
      <c r="G98" s="3" t="s">
        <v>25</v>
      </c>
      <c r="H98" s="3" t="s">
        <v>161</v>
      </c>
      <c r="I98" s="3" t="s">
        <v>14</v>
      </c>
      <c r="J98" s="15" t="s">
        <v>113</v>
      </c>
      <c r="K98" s="15"/>
      <c r="L98" s="6" t="s">
        <v>17</v>
      </c>
      <c r="M98" s="7">
        <v>2</v>
      </c>
      <c r="N98" s="8">
        <v>1.5</v>
      </c>
      <c r="O98" s="9" t="s">
        <v>15</v>
      </c>
      <c r="P98" s="8">
        <f t="shared" si="6"/>
        <v>168.35</v>
      </c>
      <c r="Q98" s="36">
        <f t="shared" si="7"/>
        <v>1.5</v>
      </c>
      <c r="R98" s="10">
        <f t="shared" si="8"/>
        <v>1.7853499999999976</v>
      </c>
      <c r="S98" s="11">
        <f t="shared" si="9"/>
        <v>170.13534999999999</v>
      </c>
      <c r="T98" s="12">
        <f t="shared" si="10"/>
        <v>0.55208333333333337</v>
      </c>
      <c r="U98" s="13">
        <f t="shared" si="11"/>
        <v>1.0604989604989569E-2</v>
      </c>
      <c r="V98" s="14">
        <f>COUNTIF($L$2:L98,1)</f>
        <v>53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43155</v>
      </c>
      <c r="C99" s="3" t="s">
        <v>271</v>
      </c>
      <c r="D99" s="3" t="s">
        <v>39</v>
      </c>
      <c r="E99" s="3">
        <v>1</v>
      </c>
      <c r="F99" s="3" t="s">
        <v>272</v>
      </c>
      <c r="G99" s="3" t="s">
        <v>25</v>
      </c>
      <c r="H99" s="3" t="s">
        <v>161</v>
      </c>
      <c r="I99" s="3" t="s">
        <v>14</v>
      </c>
      <c r="J99" s="15" t="s">
        <v>96</v>
      </c>
      <c r="K99" s="15"/>
      <c r="L99" s="6" t="s">
        <v>17</v>
      </c>
      <c r="M99" s="7">
        <v>1.9</v>
      </c>
      <c r="N99" s="8">
        <v>1</v>
      </c>
      <c r="O99" s="9" t="s">
        <v>15</v>
      </c>
      <c r="P99" s="8">
        <f t="shared" si="6"/>
        <v>169.35</v>
      </c>
      <c r="Q99" s="36">
        <f t="shared" si="7"/>
        <v>0.89999999999999991</v>
      </c>
      <c r="R99" s="10">
        <f t="shared" si="8"/>
        <v>2.6853499999999975</v>
      </c>
      <c r="S99" s="11">
        <f t="shared" si="9"/>
        <v>172.03534999999999</v>
      </c>
      <c r="T99" s="12">
        <f t="shared" si="10"/>
        <v>0.55670103092783507</v>
      </c>
      <c r="U99" s="13">
        <f t="shared" si="11"/>
        <v>1.5856805432536165E-2</v>
      </c>
      <c r="V99" s="14">
        <f>COUNTIF($L$2:L99,1)</f>
        <v>54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43155</v>
      </c>
      <c r="C100" s="3" t="s">
        <v>273</v>
      </c>
      <c r="D100" s="3" t="s">
        <v>34</v>
      </c>
      <c r="E100" s="3">
        <v>1</v>
      </c>
      <c r="F100" s="3" t="s">
        <v>274</v>
      </c>
      <c r="G100" s="3" t="s">
        <v>25</v>
      </c>
      <c r="H100" s="3" t="s">
        <v>27</v>
      </c>
      <c r="I100" s="3" t="s">
        <v>14</v>
      </c>
      <c r="J100" s="5" t="s">
        <v>213</v>
      </c>
      <c r="K100" s="37" t="s">
        <v>140</v>
      </c>
      <c r="L100" s="6" t="s">
        <v>16</v>
      </c>
      <c r="M100" s="7">
        <v>1.9</v>
      </c>
      <c r="N100" s="8">
        <v>3</v>
      </c>
      <c r="O100" s="9" t="s">
        <v>23</v>
      </c>
      <c r="P100" s="8">
        <f t="shared" si="6"/>
        <v>172.35</v>
      </c>
      <c r="Q100" s="35">
        <f t="shared" si="7"/>
        <v>-3</v>
      </c>
      <c r="R100" s="10">
        <f t="shared" si="8"/>
        <v>-0.31465000000000254</v>
      </c>
      <c r="S100" s="11">
        <f t="shared" si="9"/>
        <v>172.03534999999999</v>
      </c>
      <c r="T100" s="12">
        <f t="shared" si="10"/>
        <v>0.55102040816326525</v>
      </c>
      <c r="U100" s="13">
        <f t="shared" si="11"/>
        <v>-1.8256454888308693E-3</v>
      </c>
      <c r="V100" s="14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99</v>
      </c>
      <c r="B101" s="4">
        <v>43155</v>
      </c>
      <c r="C101" s="3" t="s">
        <v>264</v>
      </c>
      <c r="D101" s="3" t="s">
        <v>26</v>
      </c>
      <c r="E101" s="3">
        <v>1</v>
      </c>
      <c r="F101" s="3" t="s">
        <v>275</v>
      </c>
      <c r="G101" s="3" t="s">
        <v>95</v>
      </c>
      <c r="H101" s="3" t="s">
        <v>29</v>
      </c>
      <c r="I101" s="3" t="s">
        <v>28</v>
      </c>
      <c r="J101" s="5" t="s">
        <v>248</v>
      </c>
      <c r="K101" s="37" t="s">
        <v>276</v>
      </c>
      <c r="L101" s="6" t="s">
        <v>16</v>
      </c>
      <c r="M101" s="7">
        <v>1.92</v>
      </c>
      <c r="N101" s="8">
        <v>1.5</v>
      </c>
      <c r="O101" s="9" t="s">
        <v>15</v>
      </c>
      <c r="P101" s="8">
        <f t="shared" si="6"/>
        <v>173.85</v>
      </c>
      <c r="Q101" s="35">
        <f t="shared" si="7"/>
        <v>-1.5</v>
      </c>
      <c r="R101" s="10">
        <f t="shared" si="8"/>
        <v>-1.8146500000000025</v>
      </c>
      <c r="S101" s="11">
        <f t="shared" si="9"/>
        <v>172.03534999999999</v>
      </c>
      <c r="T101" s="12">
        <f t="shared" si="10"/>
        <v>0.54545454545454541</v>
      </c>
      <c r="U101" s="13">
        <f t="shared" si="11"/>
        <v>-1.0438021282714986E-2</v>
      </c>
      <c r="V101" s="14">
        <f>COUNTIF($L$2:L101,1)</f>
        <v>54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.75" customHeight="1" x14ac:dyDescent="0.2">
      <c r="A102" s="3">
        <v>100</v>
      </c>
      <c r="B102" s="4">
        <v>43156</v>
      </c>
      <c r="C102" s="3" t="s">
        <v>277</v>
      </c>
      <c r="D102" s="3" t="s">
        <v>26</v>
      </c>
      <c r="E102" s="3">
        <v>1</v>
      </c>
      <c r="F102" s="3">
        <v>2</v>
      </c>
      <c r="G102" s="3" t="s">
        <v>42</v>
      </c>
      <c r="H102" s="3" t="s">
        <v>29</v>
      </c>
      <c r="I102" s="3" t="s">
        <v>14</v>
      </c>
      <c r="J102" s="15" t="s">
        <v>143</v>
      </c>
      <c r="K102" s="15"/>
      <c r="L102" s="6" t="s">
        <v>17</v>
      </c>
      <c r="M102" s="7">
        <v>1.5</v>
      </c>
      <c r="N102" s="8">
        <v>1.5</v>
      </c>
      <c r="O102" s="9" t="s">
        <v>15</v>
      </c>
      <c r="P102" s="8">
        <f t="shared" si="6"/>
        <v>175.35</v>
      </c>
      <c r="Q102" s="36">
        <f t="shared" si="7"/>
        <v>0.75</v>
      </c>
      <c r="R102" s="10">
        <f t="shared" si="8"/>
        <v>-1.0646500000000025</v>
      </c>
      <c r="S102" s="11">
        <f t="shared" si="9"/>
        <v>174.28534999999999</v>
      </c>
      <c r="T102" s="12">
        <f t="shared" si="10"/>
        <v>0.55000000000000004</v>
      </c>
      <c r="U102" s="13">
        <f t="shared" si="11"/>
        <v>-6.0715711434274327E-3</v>
      </c>
      <c r="V102" s="14">
        <f>COUNTIF($L$2:L102,1)</f>
        <v>55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25.5" x14ac:dyDescent="0.2">
      <c r="A103" s="3">
        <v>101</v>
      </c>
      <c r="B103" s="4">
        <v>43156</v>
      </c>
      <c r="C103" s="3" t="s">
        <v>278</v>
      </c>
      <c r="D103" s="3" t="s">
        <v>39</v>
      </c>
      <c r="E103" s="3">
        <v>2</v>
      </c>
      <c r="F103" s="3" t="s">
        <v>279</v>
      </c>
      <c r="G103" s="3" t="s">
        <v>42</v>
      </c>
      <c r="H103" s="3" t="s">
        <v>27</v>
      </c>
      <c r="I103" s="3" t="s">
        <v>14</v>
      </c>
      <c r="J103" s="5" t="s">
        <v>280</v>
      </c>
      <c r="K103" s="15"/>
      <c r="L103" s="6" t="s">
        <v>16</v>
      </c>
      <c r="M103" s="7">
        <v>2.25</v>
      </c>
      <c r="N103" s="8">
        <v>2</v>
      </c>
      <c r="O103" s="9" t="s">
        <v>23</v>
      </c>
      <c r="P103" s="8">
        <f t="shared" si="6"/>
        <v>177.35</v>
      </c>
      <c r="Q103" s="35">
        <f t="shared" si="7"/>
        <v>-2</v>
      </c>
      <c r="R103" s="10">
        <f t="shared" si="8"/>
        <v>-3.0646500000000025</v>
      </c>
      <c r="S103" s="11">
        <f t="shared" si="9"/>
        <v>174.28534999999999</v>
      </c>
      <c r="T103" s="12">
        <f t="shared" si="10"/>
        <v>0.54455445544554459</v>
      </c>
      <c r="U103" s="13">
        <f t="shared" si="11"/>
        <v>-1.728023681984776E-2</v>
      </c>
      <c r="V103" s="14">
        <f>COUNTIF($L$2:L103,1)</f>
        <v>55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43156</v>
      </c>
      <c r="C104" s="3" t="s">
        <v>281</v>
      </c>
      <c r="D104" s="3" t="s">
        <v>39</v>
      </c>
      <c r="E104" s="3">
        <v>1</v>
      </c>
      <c r="F104" s="3" t="s">
        <v>282</v>
      </c>
      <c r="G104" s="3" t="s">
        <v>42</v>
      </c>
      <c r="H104" s="3" t="s">
        <v>161</v>
      </c>
      <c r="I104" s="3" t="s">
        <v>14</v>
      </c>
      <c r="J104" s="15" t="s">
        <v>113</v>
      </c>
      <c r="K104" s="15"/>
      <c r="L104" s="6" t="s">
        <v>17</v>
      </c>
      <c r="M104" s="7">
        <v>2.4500000000000002</v>
      </c>
      <c r="N104" s="8">
        <v>1</v>
      </c>
      <c r="O104" s="9" t="s">
        <v>15</v>
      </c>
      <c r="P104" s="8">
        <f t="shared" si="6"/>
        <v>178.35</v>
      </c>
      <c r="Q104" s="36">
        <f t="shared" si="7"/>
        <v>1.4500000000000002</v>
      </c>
      <c r="R104" s="10">
        <f t="shared" si="8"/>
        <v>-1.6146500000000024</v>
      </c>
      <c r="S104" s="11">
        <f t="shared" si="9"/>
        <v>176.73534999999998</v>
      </c>
      <c r="T104" s="12">
        <f t="shared" si="10"/>
        <v>0.5490196078431373</v>
      </c>
      <c r="U104" s="13">
        <f t="shared" si="11"/>
        <v>-9.0532660499019445E-3</v>
      </c>
      <c r="V104" s="14">
        <f>COUNTIF($L$2:L104,1)</f>
        <v>56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51" x14ac:dyDescent="0.2">
      <c r="A105" s="3">
        <v>103</v>
      </c>
      <c r="B105" s="4">
        <v>43156</v>
      </c>
      <c r="C105" s="3" t="s">
        <v>283</v>
      </c>
      <c r="D105" s="3" t="s">
        <v>26</v>
      </c>
      <c r="E105" s="3">
        <v>4</v>
      </c>
      <c r="F105" s="3" t="s">
        <v>284</v>
      </c>
      <c r="G105" s="3" t="s">
        <v>42</v>
      </c>
      <c r="H105" s="3" t="s">
        <v>27</v>
      </c>
      <c r="I105" s="3" t="s">
        <v>14</v>
      </c>
      <c r="J105" s="15" t="s">
        <v>285</v>
      </c>
      <c r="K105" s="15"/>
      <c r="L105" s="6" t="s">
        <v>17</v>
      </c>
      <c r="M105" s="7">
        <v>6.9</v>
      </c>
      <c r="N105" s="8">
        <v>0.5</v>
      </c>
      <c r="O105" s="9" t="s">
        <v>23</v>
      </c>
      <c r="P105" s="8">
        <f t="shared" si="6"/>
        <v>178.85</v>
      </c>
      <c r="Q105" s="36">
        <f t="shared" si="7"/>
        <v>2.7774999999999999</v>
      </c>
      <c r="R105" s="10">
        <f t="shared" si="8"/>
        <v>1.1628499999999975</v>
      </c>
      <c r="S105" s="11">
        <f t="shared" si="9"/>
        <v>180.01284999999999</v>
      </c>
      <c r="T105" s="12">
        <f t="shared" si="10"/>
        <v>0.55339805825242716</v>
      </c>
      <c r="U105" s="13">
        <f t="shared" si="11"/>
        <v>6.5018171652222075E-3</v>
      </c>
      <c r="V105" s="14">
        <f>COUNTIF($L$2:L105,1)</f>
        <v>57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7.25" customHeight="1" x14ac:dyDescent="0.2">
      <c r="A106" s="3">
        <v>104</v>
      </c>
      <c r="B106" s="4">
        <v>43156</v>
      </c>
      <c r="C106" s="3" t="s">
        <v>286</v>
      </c>
      <c r="D106" s="3" t="s">
        <v>39</v>
      </c>
      <c r="E106" s="3">
        <v>1</v>
      </c>
      <c r="F106" s="3">
        <v>2</v>
      </c>
      <c r="G106" s="3" t="s">
        <v>25</v>
      </c>
      <c r="H106" s="3" t="s">
        <v>29</v>
      </c>
      <c r="I106" s="3" t="s">
        <v>14</v>
      </c>
      <c r="J106" s="5" t="s">
        <v>287</v>
      </c>
      <c r="K106" s="15"/>
      <c r="L106" s="6" t="s">
        <v>16</v>
      </c>
      <c r="M106" s="7">
        <v>2.3199999999999998</v>
      </c>
      <c r="N106" s="8">
        <v>2</v>
      </c>
      <c r="O106" s="9" t="s">
        <v>15</v>
      </c>
      <c r="P106" s="8">
        <f t="shared" si="6"/>
        <v>180.85</v>
      </c>
      <c r="Q106" s="35">
        <f t="shared" si="7"/>
        <v>-2</v>
      </c>
      <c r="R106" s="10">
        <f t="shared" si="8"/>
        <v>-0.8371500000000025</v>
      </c>
      <c r="S106" s="11">
        <f t="shared" si="9"/>
        <v>180.01284999999999</v>
      </c>
      <c r="T106" s="12">
        <f t="shared" si="10"/>
        <v>0.54807692307692313</v>
      </c>
      <c r="U106" s="13">
        <f t="shared" si="11"/>
        <v>-4.6289742880840931E-3</v>
      </c>
      <c r="V106" s="14">
        <f>COUNTIF($L$2:L106,1)</f>
        <v>57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6.5" customHeight="1" x14ac:dyDescent="0.2">
      <c r="A107" s="3">
        <v>105</v>
      </c>
      <c r="B107" s="4">
        <v>43156</v>
      </c>
      <c r="C107" s="3" t="s">
        <v>288</v>
      </c>
      <c r="D107" s="3" t="s">
        <v>39</v>
      </c>
      <c r="E107" s="3">
        <v>1</v>
      </c>
      <c r="F107" s="3" t="s">
        <v>289</v>
      </c>
      <c r="G107" s="3" t="s">
        <v>25</v>
      </c>
      <c r="H107" s="3" t="s">
        <v>161</v>
      </c>
      <c r="I107" s="3" t="s">
        <v>14</v>
      </c>
      <c r="J107" s="15" t="s">
        <v>143</v>
      </c>
      <c r="K107" s="15"/>
      <c r="L107" s="6" t="s">
        <v>17</v>
      </c>
      <c r="M107" s="7">
        <v>2.5</v>
      </c>
      <c r="N107" s="8">
        <v>1.5</v>
      </c>
      <c r="O107" s="9" t="s">
        <v>15</v>
      </c>
      <c r="P107" s="8">
        <f t="shared" si="6"/>
        <v>182.35</v>
      </c>
      <c r="Q107" s="36">
        <f t="shared" si="7"/>
        <v>2.25</v>
      </c>
      <c r="R107" s="31">
        <f t="shared" si="8"/>
        <v>1.4128499999999975</v>
      </c>
      <c r="S107" s="32">
        <f t="shared" si="9"/>
        <v>183.76284999999999</v>
      </c>
      <c r="T107" s="41">
        <f t="shared" si="10"/>
        <v>0.55238095238095242</v>
      </c>
      <c r="U107" s="13">
        <f t="shared" si="11"/>
        <v>7.7480120647106764E-3</v>
      </c>
      <c r="V107" s="14">
        <f>COUNTIF($L$2:L107,1)</f>
        <v>58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43157</v>
      </c>
      <c r="C108" s="3" t="s">
        <v>291</v>
      </c>
      <c r="D108" s="3" t="s">
        <v>31</v>
      </c>
      <c r="E108" s="3">
        <v>2</v>
      </c>
      <c r="F108" s="3" t="s">
        <v>292</v>
      </c>
      <c r="G108" s="3" t="s">
        <v>25</v>
      </c>
      <c r="H108" s="3" t="s">
        <v>27</v>
      </c>
      <c r="I108" s="3" t="s">
        <v>14</v>
      </c>
      <c r="J108" s="15" t="s">
        <v>293</v>
      </c>
      <c r="K108" s="15"/>
      <c r="L108" s="6" t="s">
        <v>17</v>
      </c>
      <c r="M108" s="7">
        <v>3.11</v>
      </c>
      <c r="N108" s="8">
        <v>0.5</v>
      </c>
      <c r="O108" s="9" t="s">
        <v>23</v>
      </c>
      <c r="P108" s="8">
        <f t="shared" si="6"/>
        <v>182.85</v>
      </c>
      <c r="Q108" s="36">
        <f t="shared" si="7"/>
        <v>0.97724999999999995</v>
      </c>
      <c r="R108" s="10">
        <f t="shared" si="8"/>
        <v>2.3900999999999977</v>
      </c>
      <c r="S108" s="11">
        <f t="shared" si="9"/>
        <v>185.24009999999998</v>
      </c>
      <c r="T108" s="12">
        <f t="shared" si="10"/>
        <v>0.55660377358490565</v>
      </c>
      <c r="U108" s="13">
        <f t="shared" si="11"/>
        <v>1.3071369975389607E-2</v>
      </c>
      <c r="V108" s="14">
        <f>COUNTIF($L$2:L108,1)</f>
        <v>59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5.5" x14ac:dyDescent="0.2">
      <c r="A109" s="3">
        <v>107</v>
      </c>
      <c r="B109" s="4">
        <v>43158</v>
      </c>
      <c r="C109" s="3" t="s">
        <v>294</v>
      </c>
      <c r="D109" s="3" t="s">
        <v>166</v>
      </c>
      <c r="E109" s="3">
        <v>2</v>
      </c>
      <c r="F109" s="3" t="s">
        <v>295</v>
      </c>
      <c r="G109" s="3" t="s">
        <v>25</v>
      </c>
      <c r="H109" s="3" t="s">
        <v>27</v>
      </c>
      <c r="I109" s="3" t="s">
        <v>14</v>
      </c>
      <c r="J109" s="5" t="s">
        <v>296</v>
      </c>
      <c r="K109" s="37" t="s">
        <v>140</v>
      </c>
      <c r="L109" s="6" t="s">
        <v>16</v>
      </c>
      <c r="M109" s="7">
        <v>2.98</v>
      </c>
      <c r="N109" s="8">
        <v>0.5</v>
      </c>
      <c r="O109" s="9" t="s">
        <v>23</v>
      </c>
      <c r="P109" s="8">
        <f t="shared" si="6"/>
        <v>183.35</v>
      </c>
      <c r="Q109" s="35">
        <f t="shared" si="7"/>
        <v>-0.5</v>
      </c>
      <c r="R109" s="10">
        <f t="shared" si="8"/>
        <v>1.8900999999999977</v>
      </c>
      <c r="S109" s="11">
        <f t="shared" si="9"/>
        <v>185.24009999999998</v>
      </c>
      <c r="T109" s="12">
        <f t="shared" si="10"/>
        <v>0.55140186915887845</v>
      </c>
      <c r="U109" s="13">
        <f t="shared" si="11"/>
        <v>1.0308699209162747E-2</v>
      </c>
      <c r="V109" s="14">
        <f>COUNTIF($L$2:L109,1)</f>
        <v>59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7.25" customHeight="1" x14ac:dyDescent="0.2">
      <c r="A110" s="3">
        <v>108</v>
      </c>
      <c r="B110" s="4">
        <v>43158</v>
      </c>
      <c r="C110" s="3" t="s">
        <v>297</v>
      </c>
      <c r="D110" s="3" t="s">
        <v>34</v>
      </c>
      <c r="E110" s="3">
        <v>1</v>
      </c>
      <c r="F110" s="3" t="s">
        <v>298</v>
      </c>
      <c r="G110" s="3" t="s">
        <v>25</v>
      </c>
      <c r="H110" s="3" t="s">
        <v>29</v>
      </c>
      <c r="I110" s="3" t="s">
        <v>14</v>
      </c>
      <c r="J110" s="15" t="s">
        <v>98</v>
      </c>
      <c r="K110" s="15"/>
      <c r="L110" s="6" t="s">
        <v>17</v>
      </c>
      <c r="M110" s="7">
        <v>3.4</v>
      </c>
      <c r="N110" s="8">
        <v>1</v>
      </c>
      <c r="O110" s="9" t="s">
        <v>15</v>
      </c>
      <c r="P110" s="8">
        <f t="shared" si="6"/>
        <v>184.35</v>
      </c>
      <c r="Q110" s="36">
        <f t="shared" si="7"/>
        <v>2.4</v>
      </c>
      <c r="R110" s="10">
        <f t="shared" si="8"/>
        <v>4.2900999999999971</v>
      </c>
      <c r="S110" s="11">
        <f t="shared" si="9"/>
        <v>188.64009999999999</v>
      </c>
      <c r="T110" s="12">
        <f t="shared" si="10"/>
        <v>0.55555555555555558</v>
      </c>
      <c r="U110" s="13">
        <f t="shared" si="11"/>
        <v>2.3271494439924031E-2</v>
      </c>
      <c r="V110" s="14">
        <f>COUNTIF($L$2:L110,1)</f>
        <v>60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5.5" x14ac:dyDescent="0.2">
      <c r="A111" s="3">
        <v>109</v>
      </c>
      <c r="B111" s="4">
        <v>43158</v>
      </c>
      <c r="C111" s="3" t="s">
        <v>299</v>
      </c>
      <c r="D111" s="3" t="s">
        <v>26</v>
      </c>
      <c r="E111" s="3">
        <v>2</v>
      </c>
      <c r="F111" s="3" t="s">
        <v>300</v>
      </c>
      <c r="G111" s="3" t="s">
        <v>95</v>
      </c>
      <c r="H111" s="3" t="s">
        <v>29</v>
      </c>
      <c r="I111" s="3" t="s">
        <v>28</v>
      </c>
      <c r="J111" s="5" t="s">
        <v>301</v>
      </c>
      <c r="K111" s="15"/>
      <c r="L111" s="6" t="s">
        <v>16</v>
      </c>
      <c r="M111" s="7">
        <v>2.2200000000000002</v>
      </c>
      <c r="N111" s="8">
        <v>1</v>
      </c>
      <c r="O111" s="9" t="s">
        <v>15</v>
      </c>
      <c r="P111" s="8">
        <f t="shared" si="6"/>
        <v>185.35</v>
      </c>
      <c r="Q111" s="35">
        <f t="shared" si="7"/>
        <v>-1</v>
      </c>
      <c r="R111" s="31">
        <f t="shared" si="8"/>
        <v>3.2900999999999971</v>
      </c>
      <c r="S111" s="32">
        <f t="shared" si="9"/>
        <v>188.64009999999999</v>
      </c>
      <c r="T111" s="33">
        <f t="shared" si="10"/>
        <v>0.55045871559633031</v>
      </c>
      <c r="U111" s="13">
        <f t="shared" si="11"/>
        <v>1.7750741839762586E-2</v>
      </c>
      <c r="V111" s="14">
        <f>COUNTIF($L$2:L111,1)</f>
        <v>60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</sheetData>
  <sheetProtection selectLockedCells="1" selectUnlockedCells="1"/>
  <autoFilter ref="A1:IK11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2018-03-01T09:13:37Z</dcterms:modified>
</cp:coreProperties>
</file>