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D:\Dropbox\Tippbrüder\Statistik\"/>
    </mc:Choice>
  </mc:AlternateContent>
  <bookViews>
    <workbookView xWindow="0" yWindow="0" windowWidth="16380" windowHeight="8190" tabRatio="282"/>
  </bookViews>
  <sheets>
    <sheet name="Dezember" sheetId="1" r:id="rId1"/>
  </sheets>
  <definedNames>
    <definedName name="__Anonymous_Sheet_DB__1">Dezember!#REF!</definedName>
    <definedName name="__xlnm._FilterDatabase" localSheetId="0">Dezember!#REF!</definedName>
    <definedName name="__xlnm._FilterDatabase_1">Dezember!#REF!</definedName>
    <definedName name="_xlnm._FilterDatabase" localSheetId="0" hidden="1">Dezember!$A$1:$IK$104</definedName>
    <definedName name="Excel_BuiltIn__FilterDatabase" localSheetId="0">Dezember!#REF!</definedName>
    <definedName name="Excel_BuiltIn__FilterDatabase_1">Dezember!#REF!</definedName>
  </definedNames>
  <calcPr calcId="171027"/>
</workbook>
</file>

<file path=xl/calcChain.xml><?xml version="1.0" encoding="utf-8"?>
<calcChain xmlns="http://schemas.openxmlformats.org/spreadsheetml/2006/main">
  <c r="V104" i="1" l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 l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 l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 l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 l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R4" i="1" l="1"/>
  <c r="S4" i="1" s="1"/>
  <c r="U4" i="1" s="1"/>
  <c r="P5" i="1"/>
  <c r="S3" i="1"/>
  <c r="U3" i="1" s="1"/>
  <c r="R5" i="1" l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P6" i="1"/>
  <c r="S5" i="1" l="1"/>
  <c r="U5" i="1" s="1"/>
  <c r="P7" i="1"/>
  <c r="S6" i="1"/>
  <c r="U6" i="1" s="1"/>
  <c r="P8" i="1" l="1"/>
  <c r="S7" i="1"/>
  <c r="U7" i="1" s="1"/>
  <c r="P9" i="1" l="1"/>
  <c r="S8" i="1"/>
  <c r="U8" i="1" s="1"/>
  <c r="P10" i="1" l="1"/>
  <c r="S9" i="1"/>
  <c r="U9" i="1" s="1"/>
  <c r="P11" i="1" l="1"/>
  <c r="S10" i="1"/>
  <c r="U10" i="1" s="1"/>
  <c r="P12" i="1" l="1"/>
  <c r="S11" i="1"/>
  <c r="U11" i="1" s="1"/>
  <c r="P13" i="1" l="1"/>
  <c r="S12" i="1"/>
  <c r="U12" i="1" s="1"/>
  <c r="P14" i="1" l="1"/>
  <c r="S13" i="1"/>
  <c r="U13" i="1" s="1"/>
  <c r="P15" i="1" l="1"/>
  <c r="S14" i="1"/>
  <c r="U14" i="1" s="1"/>
  <c r="P16" i="1" l="1"/>
  <c r="S15" i="1"/>
  <c r="U15" i="1" s="1"/>
  <c r="P17" i="1" l="1"/>
  <c r="S16" i="1"/>
  <c r="U16" i="1" s="1"/>
  <c r="P18" i="1" l="1"/>
  <c r="S17" i="1"/>
  <c r="U17" i="1" s="1"/>
  <c r="P19" i="1" l="1"/>
  <c r="S18" i="1"/>
  <c r="U18" i="1" s="1"/>
  <c r="P20" i="1" l="1"/>
  <c r="P21" i="1" s="1"/>
  <c r="S19" i="1"/>
  <c r="U19" i="1" s="1"/>
  <c r="P22" i="1" l="1"/>
  <c r="S21" i="1"/>
  <c r="U21" i="1" s="1"/>
  <c r="S20" i="1"/>
  <c r="U20" i="1" s="1"/>
  <c r="P23" i="1" l="1"/>
  <c r="S22" i="1"/>
  <c r="U22" i="1" s="1"/>
  <c r="S23" i="1" l="1"/>
  <c r="U23" i="1" s="1"/>
  <c r="P24" i="1"/>
  <c r="P25" i="1" l="1"/>
  <c r="S24" i="1"/>
  <c r="U24" i="1" s="1"/>
  <c r="S25" i="1" l="1"/>
  <c r="U25" i="1" s="1"/>
  <c r="P26" i="1"/>
  <c r="P27" i="1" l="1"/>
  <c r="S26" i="1"/>
  <c r="U26" i="1" s="1"/>
  <c r="P28" i="1" l="1"/>
  <c r="S27" i="1"/>
  <c r="U27" i="1" s="1"/>
  <c r="P29" i="1" l="1"/>
  <c r="S28" i="1"/>
  <c r="U28" i="1" s="1"/>
  <c r="P30" i="1" l="1"/>
  <c r="S29" i="1"/>
  <c r="U29" i="1" s="1"/>
  <c r="P31" i="1" l="1"/>
  <c r="S30" i="1"/>
  <c r="U30" i="1" s="1"/>
  <c r="P32" i="1" l="1"/>
  <c r="S31" i="1"/>
  <c r="U31" i="1" s="1"/>
  <c r="P33" i="1" l="1"/>
  <c r="S32" i="1"/>
  <c r="U32" i="1" s="1"/>
  <c r="P34" i="1" l="1"/>
  <c r="S33" i="1"/>
  <c r="U33" i="1" s="1"/>
  <c r="P35" i="1" l="1"/>
  <c r="S34" i="1"/>
  <c r="U34" i="1" s="1"/>
  <c r="P36" i="1" l="1"/>
  <c r="S35" i="1"/>
  <c r="U35" i="1" s="1"/>
  <c r="S36" i="1" l="1"/>
  <c r="U36" i="1" s="1"/>
  <c r="P37" i="1"/>
  <c r="P38" i="1" l="1"/>
  <c r="S37" i="1"/>
  <c r="U37" i="1" s="1"/>
  <c r="P39" i="1" l="1"/>
  <c r="S38" i="1"/>
  <c r="U38" i="1" s="1"/>
  <c r="P40" i="1" l="1"/>
  <c r="S39" i="1"/>
  <c r="U39" i="1" s="1"/>
  <c r="P41" i="1" l="1"/>
  <c r="S40" i="1"/>
  <c r="U40" i="1" s="1"/>
  <c r="P42" i="1" l="1"/>
  <c r="S41" i="1"/>
  <c r="U41" i="1" s="1"/>
  <c r="P43" i="1" l="1"/>
  <c r="S42" i="1"/>
  <c r="U42" i="1" s="1"/>
  <c r="P44" i="1" l="1"/>
  <c r="S43" i="1"/>
  <c r="U43" i="1" s="1"/>
  <c r="P45" i="1" l="1"/>
  <c r="S44" i="1"/>
  <c r="U44" i="1" s="1"/>
  <c r="P46" i="1" l="1"/>
  <c r="S45" i="1"/>
  <c r="U45" i="1" s="1"/>
  <c r="P47" i="1" l="1"/>
  <c r="S46" i="1"/>
  <c r="U46" i="1" s="1"/>
  <c r="P48" i="1" l="1"/>
  <c r="S47" i="1"/>
  <c r="U47" i="1" s="1"/>
  <c r="P49" i="1" l="1"/>
  <c r="S48" i="1"/>
  <c r="U48" i="1" s="1"/>
  <c r="S49" i="1" l="1"/>
  <c r="U49" i="1" s="1"/>
  <c r="P50" i="1"/>
  <c r="P51" i="1" l="1"/>
  <c r="S50" i="1"/>
  <c r="U50" i="1" s="1"/>
  <c r="P52" i="1" l="1"/>
  <c r="S51" i="1"/>
  <c r="U51" i="1" s="1"/>
  <c r="S52" i="1" l="1"/>
  <c r="U52" i="1" s="1"/>
  <c r="P53" i="1"/>
  <c r="P54" i="1" l="1"/>
  <c r="S53" i="1"/>
  <c r="U53" i="1" s="1"/>
  <c r="P55" i="1" l="1"/>
  <c r="S54" i="1"/>
  <c r="U54" i="1" s="1"/>
  <c r="P56" i="1" l="1"/>
  <c r="S55" i="1"/>
  <c r="U55" i="1" s="1"/>
  <c r="P57" i="1" l="1"/>
  <c r="S56" i="1"/>
  <c r="U56" i="1" s="1"/>
  <c r="S57" i="1" l="1"/>
  <c r="U57" i="1" s="1"/>
  <c r="P58" i="1"/>
  <c r="S58" i="1" l="1"/>
  <c r="U58" i="1" s="1"/>
  <c r="P59" i="1"/>
  <c r="S59" i="1" l="1"/>
  <c r="U59" i="1" s="1"/>
  <c r="P60" i="1"/>
  <c r="P61" i="1" l="1"/>
  <c r="S60" i="1"/>
  <c r="U60" i="1" s="1"/>
  <c r="S61" i="1" l="1"/>
  <c r="U61" i="1" s="1"/>
  <c r="P62" i="1"/>
  <c r="S62" i="1" l="1"/>
  <c r="U62" i="1" s="1"/>
  <c r="P63" i="1"/>
  <c r="P64" i="1" l="1"/>
  <c r="S63" i="1"/>
  <c r="U63" i="1" s="1"/>
  <c r="P65" i="1" l="1"/>
  <c r="S64" i="1"/>
  <c r="U64" i="1" s="1"/>
  <c r="P66" i="1" l="1"/>
  <c r="S65" i="1"/>
  <c r="U65" i="1" s="1"/>
  <c r="P67" i="1" l="1"/>
  <c r="S66" i="1"/>
  <c r="U66" i="1" s="1"/>
  <c r="P68" i="1" l="1"/>
  <c r="S67" i="1"/>
  <c r="U67" i="1" s="1"/>
  <c r="P69" i="1" l="1"/>
  <c r="S68" i="1"/>
  <c r="U68" i="1" s="1"/>
  <c r="P70" i="1" l="1"/>
  <c r="S69" i="1"/>
  <c r="U69" i="1" s="1"/>
  <c r="P71" i="1" l="1"/>
  <c r="S70" i="1"/>
  <c r="U70" i="1" s="1"/>
  <c r="P72" i="1" l="1"/>
  <c r="S71" i="1"/>
  <c r="U71" i="1" s="1"/>
  <c r="P73" i="1" l="1"/>
  <c r="S72" i="1"/>
  <c r="U72" i="1" s="1"/>
  <c r="P74" i="1" l="1"/>
  <c r="S73" i="1"/>
  <c r="U73" i="1" s="1"/>
  <c r="P75" i="1" l="1"/>
  <c r="S74" i="1"/>
  <c r="U74" i="1" s="1"/>
  <c r="P76" i="1" l="1"/>
  <c r="S75" i="1"/>
  <c r="U75" i="1" s="1"/>
  <c r="P77" i="1" l="1"/>
  <c r="S76" i="1"/>
  <c r="U76" i="1" s="1"/>
  <c r="P78" i="1" l="1"/>
  <c r="S77" i="1"/>
  <c r="U77" i="1" s="1"/>
  <c r="P79" i="1" l="1"/>
  <c r="S78" i="1"/>
  <c r="U78" i="1" s="1"/>
  <c r="P80" i="1" l="1"/>
  <c r="S79" i="1"/>
  <c r="U79" i="1" s="1"/>
  <c r="S80" i="1" l="1"/>
  <c r="U80" i="1" s="1"/>
  <c r="P81" i="1"/>
  <c r="P82" i="1" l="1"/>
  <c r="S81" i="1"/>
  <c r="U81" i="1" s="1"/>
  <c r="P83" i="1" l="1"/>
  <c r="S82" i="1"/>
  <c r="U82" i="1" s="1"/>
  <c r="P84" i="1" l="1"/>
  <c r="S83" i="1"/>
  <c r="U83" i="1" s="1"/>
  <c r="S84" i="1" l="1"/>
  <c r="U84" i="1" s="1"/>
  <c r="P85" i="1"/>
  <c r="P86" i="1" l="1"/>
  <c r="S85" i="1"/>
  <c r="U85" i="1" s="1"/>
  <c r="P87" i="1" l="1"/>
  <c r="S86" i="1"/>
  <c r="U86" i="1" s="1"/>
  <c r="P88" i="1" l="1"/>
  <c r="S87" i="1"/>
  <c r="U87" i="1" s="1"/>
  <c r="P89" i="1" l="1"/>
  <c r="S88" i="1"/>
  <c r="U88" i="1" s="1"/>
  <c r="P90" i="1" l="1"/>
  <c r="S89" i="1"/>
  <c r="U89" i="1" s="1"/>
  <c r="S90" i="1" l="1"/>
  <c r="U90" i="1" s="1"/>
  <c r="P91" i="1"/>
  <c r="S91" i="1" l="1"/>
  <c r="U91" i="1" s="1"/>
  <c r="P92" i="1"/>
  <c r="P93" i="1" l="1"/>
  <c r="S92" i="1"/>
  <c r="U92" i="1" s="1"/>
  <c r="P94" i="1" l="1"/>
  <c r="S93" i="1"/>
  <c r="U93" i="1" s="1"/>
  <c r="P95" i="1" l="1"/>
  <c r="S94" i="1"/>
  <c r="U94" i="1" s="1"/>
  <c r="P96" i="1" l="1"/>
  <c r="S95" i="1"/>
  <c r="U95" i="1" s="1"/>
  <c r="P97" i="1" l="1"/>
  <c r="S96" i="1"/>
  <c r="U96" i="1" s="1"/>
  <c r="P98" i="1" l="1"/>
  <c r="S97" i="1"/>
  <c r="U97" i="1" s="1"/>
  <c r="P99" i="1" l="1"/>
  <c r="S98" i="1"/>
  <c r="U98" i="1" s="1"/>
  <c r="P100" i="1" l="1"/>
  <c r="S99" i="1"/>
  <c r="U99" i="1" s="1"/>
  <c r="S100" i="1" l="1"/>
  <c r="U100" i="1" s="1"/>
  <c r="P101" i="1"/>
  <c r="P102" i="1" l="1"/>
  <c r="S101" i="1"/>
  <c r="U101" i="1" s="1"/>
  <c r="P103" i="1" l="1"/>
  <c r="S102" i="1"/>
  <c r="U102" i="1" s="1"/>
  <c r="P104" i="1" l="1"/>
  <c r="S104" i="1" s="1"/>
  <c r="U104" i="1" s="1"/>
  <c r="S103" i="1"/>
  <c r="U103" i="1" s="1"/>
</calcChain>
</file>

<file path=xl/sharedStrings.xml><?xml version="1.0" encoding="utf-8"?>
<sst xmlns="http://schemas.openxmlformats.org/spreadsheetml/2006/main" count="948" uniqueCount="311">
  <si>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</si>
  <si>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</si>
  <si>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</si>
  <si>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</si>
  <si>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</si>
  <si>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</si>
  <si>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</si>
  <si>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</si>
  <si>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</si>
  <si>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</si>
  <si>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</si>
  <si>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</si>
  <si>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</si>
  <si>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</si>
  <si>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</si>
  <si>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</si>
  <si>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</si>
  <si>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</si>
  <si>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</si>
  <si>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</si>
  <si>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</si>
  <si>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</si>
  <si>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</si>
  <si>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</si>
  <si>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</si>
  <si>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ma</t>
  </si>
  <si>
    <t>Fussball</t>
  </si>
  <si>
    <t>da</t>
  </si>
  <si>
    <t>Bet365</t>
  </si>
  <si>
    <t>Live</t>
  </si>
  <si>
    <t>1x</t>
  </si>
  <si>
    <t>Amateure</t>
  </si>
  <si>
    <t>1
2</t>
  </si>
  <si>
    <t>X2</t>
  </si>
  <si>
    <t>bigbet</t>
  </si>
  <si>
    <t>NBA</t>
  </si>
  <si>
    <t>Projekt</t>
  </si>
  <si>
    <t>2-2</t>
  </si>
  <si>
    <t>1-0</t>
  </si>
  <si>
    <t>1
1</t>
  </si>
  <si>
    <t>2 H2H</t>
  </si>
  <si>
    <t>1 -4,5</t>
  </si>
  <si>
    <t>tipico</t>
  </si>
  <si>
    <t>2-1</t>
  </si>
  <si>
    <t>Wierer - Hildebrand
Skardino - Hauser</t>
  </si>
  <si>
    <t>Biathlon</t>
  </si>
  <si>
    <t>Mäkäräinen Top3</t>
  </si>
  <si>
    <t>5.</t>
  </si>
  <si>
    <t>Mäkäräinen Sieg</t>
  </si>
  <si>
    <t>OKC - Timberwolves</t>
  </si>
  <si>
    <t>111-107</t>
  </si>
  <si>
    <t>last sec</t>
  </si>
  <si>
    <t>1 -20,5</t>
  </si>
  <si>
    <t>Union U19 - Leipzig U19
Martin Fourcade Top3</t>
  </si>
  <si>
    <t>2
ja</t>
  </si>
  <si>
    <t>0-3
2.</t>
  </si>
  <si>
    <t>Schempp - Shipulin
Eder - Garanichev</t>
  </si>
  <si>
    <t>ja
ja</t>
  </si>
  <si>
    <t>Bremer SV - Habenhauser</t>
  </si>
  <si>
    <t>1-1</t>
  </si>
  <si>
    <t>Bayern - Hannover
Leverkusen - Dortmund</t>
  </si>
  <si>
    <t>zuerst 7 1
over 9 Ecken</t>
  </si>
  <si>
    <t>9-2
11</t>
  </si>
  <si>
    <t>Straßburg - Paris</t>
  </si>
  <si>
    <t>Ranheim - Sogndal</t>
  </si>
  <si>
    <t>over 0,5</t>
  </si>
  <si>
    <t>Teutonia - Barmbek
Benevento - Milan</t>
  </si>
  <si>
    <r>
      <rPr>
        <b/>
        <sz val="10"/>
        <color rgb="FF00B050"/>
        <rFont val="Arial"/>
        <family val="2"/>
      </rPr>
      <t>4-1</t>
    </r>
    <r>
      <rPr>
        <b/>
        <sz val="10"/>
        <color rgb="FFFF0000"/>
        <rFont val="Arial"/>
        <family val="2"/>
      </rPr>
      <t xml:space="preserve">
2-2</t>
    </r>
  </si>
  <si>
    <t>Darmstadt - Regensburg
Saints - Panthers</t>
  </si>
  <si>
    <t>1X
over 42,5</t>
  </si>
  <si>
    <t>Barleben - Gera</t>
  </si>
  <si>
    <t>Braisaz Top3</t>
  </si>
  <si>
    <t>2.</t>
  </si>
  <si>
    <t>Oldenburg - Lupo Wolfsburg
Bergheim - Breinig</t>
  </si>
  <si>
    <t>X2
1X</t>
  </si>
  <si>
    <r>
      <rPr>
        <b/>
        <sz val="10"/>
        <color rgb="FF00B050"/>
        <rFont val="Arial"/>
        <family val="2"/>
      </rPr>
      <t>0-0</t>
    </r>
    <r>
      <rPr>
        <b/>
        <sz val="10"/>
        <color rgb="FFFF0000"/>
        <rFont val="Arial"/>
        <family val="2"/>
      </rPr>
      <t xml:space="preserve">
0-3</t>
    </r>
  </si>
  <si>
    <t>Buffalo Bills - Patriots
Cardinals - Rams</t>
  </si>
  <si>
    <t>2
2 -3,5</t>
  </si>
  <si>
    <t>3-23
16-32</t>
  </si>
  <si>
    <t>Lima - Unidos</t>
  </si>
  <si>
    <t>1 asian -1</t>
  </si>
  <si>
    <t>2-0</t>
  </si>
  <si>
    <r>
      <t xml:space="preserve">0-1
</t>
    </r>
    <r>
      <rPr>
        <b/>
        <sz val="10"/>
        <color rgb="FF00B050"/>
        <rFont val="Arial"/>
        <family val="2"/>
      </rPr>
      <t>31-21</t>
    </r>
  </si>
  <si>
    <t>Bayern - Paris</t>
  </si>
  <si>
    <t>CL</t>
  </si>
  <si>
    <t>df</t>
  </si>
  <si>
    <t>3-1</t>
  </si>
  <si>
    <t>FaZe - Liquid</t>
  </si>
  <si>
    <t>esports</t>
  </si>
  <si>
    <t>16-14</t>
  </si>
  <si>
    <t>Fnatic - Luminosity
North - Misfits
NRG - NiP</t>
  </si>
  <si>
    <t>1
1
2</t>
  </si>
  <si>
    <r>
      <rPr>
        <b/>
        <sz val="10"/>
        <color rgb="FF00B050"/>
        <rFont val="Arial"/>
        <family val="2"/>
      </rPr>
      <t>16-13</t>
    </r>
    <r>
      <rPr>
        <b/>
        <sz val="10"/>
        <color rgb="FFFF0000"/>
        <rFont val="Arial"/>
        <family val="2"/>
      </rPr>
      <t xml:space="preserve">
9-16
16-14</t>
    </r>
  </si>
  <si>
    <t>Euskirchen - Bonn</t>
  </si>
  <si>
    <t>Bayern - Paris
Piräus - Juve</t>
  </si>
  <si>
    <t>Bayern Ball 55
2</t>
  </si>
  <si>
    <t>unibet</t>
  </si>
  <si>
    <r>
      <t xml:space="preserve">48
</t>
    </r>
    <r>
      <rPr>
        <b/>
        <sz val="10"/>
        <color rgb="FF00B050"/>
        <rFont val="Arial"/>
        <family val="2"/>
      </rPr>
      <t>0-1</t>
    </r>
  </si>
  <si>
    <t>Faze - Astralis
Liverpool - Spartak</t>
  </si>
  <si>
    <t>1 -2,5
1</t>
  </si>
  <si>
    <t>16-5
7-0</t>
  </si>
  <si>
    <t>Spurs - Heat
Clippers - Timberwolves</t>
  </si>
  <si>
    <t>117-105
107-113</t>
  </si>
  <si>
    <t>Austria - Athen
Slavia - Astana
Belgrad - Köln</t>
  </si>
  <si>
    <t>EL</t>
  </si>
  <si>
    <t>over 1,5
over 1,5
over 1,5</t>
  </si>
  <si>
    <r>
      <t xml:space="preserve">0-0
0-1
</t>
    </r>
    <r>
      <rPr>
        <b/>
        <sz val="10"/>
        <color rgb="FF00B050"/>
        <rFont val="Arial"/>
        <family val="2"/>
      </rPr>
      <t>0-2</t>
    </r>
  </si>
  <si>
    <t>Lindstroem - Lesser
Hildebrand - Wierer</t>
  </si>
  <si>
    <t>2
2</t>
  </si>
  <si>
    <t>TeBe - Staaken
Tottenham - Stoke</t>
  </si>
  <si>
    <r>
      <t xml:space="preserve">0-0
</t>
    </r>
    <r>
      <rPr>
        <b/>
        <sz val="10"/>
        <color rgb="FF00B050"/>
        <rFont val="Arial"/>
        <family val="2"/>
      </rPr>
      <t>5-1</t>
    </r>
  </si>
  <si>
    <t>Solemdal - Akimova
Braisaz - Herrmann</t>
  </si>
  <si>
    <t>Dortmund - Bremen
Frankfurt - Bayern</t>
  </si>
  <si>
    <r>
      <t xml:space="preserve">1-2
</t>
    </r>
    <r>
      <rPr>
        <b/>
        <sz val="10"/>
        <color rgb="FF00B050"/>
        <rFont val="Arial"/>
        <family val="2"/>
      </rPr>
      <t>0-1</t>
    </r>
  </si>
  <si>
    <t>Clippers - Wizards</t>
  </si>
  <si>
    <t>113-112</t>
  </si>
  <si>
    <t>Freiburg II - Mannheim</t>
  </si>
  <si>
    <t>Lautern - Ingolstadt
Udinese - Benevento
Neapel - Florenz</t>
  </si>
  <si>
    <t>zuerst 9 E
1
1. Tor vor 80</t>
  </si>
  <si>
    <r>
      <rPr>
        <b/>
        <sz val="10"/>
        <color rgb="FF00B050"/>
        <rFont val="Arial"/>
        <family val="2"/>
      </rPr>
      <t>9
2-0</t>
    </r>
    <r>
      <rPr>
        <b/>
        <sz val="10"/>
        <color rgb="FFFF0000"/>
        <rFont val="Arial"/>
        <family val="2"/>
      </rPr>
      <t xml:space="preserve">
0-0</t>
    </r>
  </si>
  <si>
    <t>Dolphins - Patriots
Clippers - Raptors</t>
  </si>
  <si>
    <t>2 -4,5
2</t>
  </si>
  <si>
    <t>27-20
96-91</t>
  </si>
  <si>
    <t>Mainz - Dortmund
Freiburg - Gladbach</t>
  </si>
  <si>
    <t>over 2,5
X2</t>
  </si>
  <si>
    <t>0-2
1-0</t>
  </si>
  <si>
    <t>Piast - Legia</t>
  </si>
  <si>
    <t>zuerst 5 E 2</t>
  </si>
  <si>
    <t>4-2</t>
  </si>
  <si>
    <t>Hoffenheim - Stuttgart
Liverpool - West Brom</t>
  </si>
  <si>
    <t>1X
zuerst 7 1</t>
  </si>
  <si>
    <r>
      <rPr>
        <b/>
        <sz val="10"/>
        <color rgb="FF00B050"/>
        <rFont val="Arial"/>
        <family val="2"/>
      </rPr>
      <t>1-0</t>
    </r>
    <r>
      <rPr>
        <b/>
        <sz val="10"/>
        <color rgb="FFFF0000"/>
        <rFont val="Arial"/>
        <family val="2"/>
      </rPr>
      <t xml:space="preserve">
5-7</t>
    </r>
  </si>
  <si>
    <t>Bayern - Köln
West Ham - Arsenal</t>
  </si>
  <si>
    <t>no goal 2
2</t>
  </si>
  <si>
    <r>
      <rPr>
        <b/>
        <sz val="10"/>
        <color rgb="FF00B050"/>
        <rFont val="Arial"/>
        <family val="2"/>
      </rPr>
      <t>1-0</t>
    </r>
    <r>
      <rPr>
        <b/>
        <sz val="10"/>
        <color rgb="FFFF0000"/>
        <rFont val="Arial"/>
        <family val="2"/>
      </rPr>
      <t xml:space="preserve">
0-0</t>
    </r>
  </si>
  <si>
    <t>Bayern - Köln
Straßburg - Paris</t>
  </si>
  <si>
    <t>1/1
2 asian -1,25</t>
  </si>
  <si>
    <r>
      <t>0-0/</t>
    </r>
    <r>
      <rPr>
        <b/>
        <sz val="10"/>
        <color rgb="FF00B050"/>
        <rFont val="Arial"/>
        <family val="2"/>
      </rPr>
      <t>1-0
2-4</t>
    </r>
  </si>
  <si>
    <t>olofmeister - JW</t>
  </si>
  <si>
    <t>ADR 2</t>
  </si>
  <si>
    <t>2</t>
  </si>
  <si>
    <t>Skyliners - Alba Berlin</t>
  </si>
  <si>
    <t>Basketball</t>
  </si>
  <si>
    <t>90-84</t>
  </si>
  <si>
    <t>Wizards - Clippers</t>
  </si>
  <si>
    <t>Wall over 17,5</t>
  </si>
  <si>
    <t>15</t>
  </si>
  <si>
    <t>Dunklee - Hammerstadt
Doll - Weger</t>
  </si>
  <si>
    <t>2
1</t>
  </si>
  <si>
    <r>
      <t xml:space="preserve">1
</t>
    </r>
    <r>
      <rPr>
        <b/>
        <sz val="10"/>
        <color rgb="FF00B050"/>
        <rFont val="Arial"/>
        <family val="2"/>
      </rPr>
      <t>1</t>
    </r>
  </si>
  <si>
    <t>Biathlon Herren Mass
Browns - Ravens</t>
  </si>
  <si>
    <t>Boe bester Nor
2 -3,5</t>
  </si>
  <si>
    <t>ja
10-27</t>
  </si>
  <si>
    <t>Bologna - Juve
Raptors - Kings</t>
  </si>
  <si>
    <t>2
1/1</t>
  </si>
  <si>
    <r>
      <rPr>
        <b/>
        <sz val="10"/>
        <color rgb="FF00B050"/>
        <rFont val="Arial"/>
        <family val="2"/>
      </rPr>
      <t>0-3</t>
    </r>
    <r>
      <rPr>
        <b/>
        <sz val="10"/>
        <color rgb="FFFF0000"/>
        <rFont val="Arial"/>
        <family val="2"/>
      </rPr>
      <t xml:space="preserve">
61-63/</t>
    </r>
    <r>
      <rPr>
        <b/>
        <sz val="10"/>
        <color rgb="FF00B050"/>
        <rFont val="Arial"/>
        <family val="2"/>
      </rPr>
      <t>108-93</t>
    </r>
  </si>
  <si>
    <t>last sec 47foot 3er</t>
  </si>
  <si>
    <t>Nets - Pacers</t>
  </si>
  <si>
    <t>Oladipo over 24,5</t>
  </si>
  <si>
    <t>26</t>
  </si>
  <si>
    <t>q drop 1,35</t>
  </si>
  <si>
    <t>90+5.min</t>
  </si>
  <si>
    <t>90+3min</t>
  </si>
  <si>
    <t>Bulls - 76ers
Spurs - Clippers</t>
  </si>
  <si>
    <t>NBA-Spieler</t>
  </si>
  <si>
    <t>Simmons over 34
1 -6,5</t>
  </si>
  <si>
    <t>39
109-91</t>
  </si>
  <si>
    <t>Tampa - Falcons
Schalke - Köln</t>
  </si>
  <si>
    <t>21-24
1-0</t>
  </si>
  <si>
    <t>Henderson - Kantele
76ers - Kings</t>
  </si>
  <si>
    <t>1
1 -1,5</t>
  </si>
  <si>
    <r>
      <rPr>
        <b/>
        <sz val="10"/>
        <color rgb="FF00B050"/>
        <rFont val="Arial"/>
        <family val="2"/>
      </rPr>
      <t>3-0</t>
    </r>
    <r>
      <rPr>
        <b/>
        <sz val="10"/>
        <color rgb="FFFF0000"/>
        <rFont val="Arial"/>
        <family val="2"/>
      </rPr>
      <t xml:space="preserve">
95-100</t>
    </r>
  </si>
  <si>
    <t>16 Pkt Führung..</t>
  </si>
  <si>
    <t>Wizards - Pelicans</t>
  </si>
  <si>
    <t>Cousins over 25</t>
  </si>
  <si>
    <t>Bayern - Dortmund</t>
  </si>
  <si>
    <t>over 3,5 Gelbe</t>
  </si>
  <si>
    <t>4</t>
  </si>
  <si>
    <t>Gladbach - Leverkusen
Juve - Genua</t>
  </si>
  <si>
    <t>over 8 Ecken
1 asian -1,25</t>
  </si>
  <si>
    <t>15
2-0</t>
  </si>
  <si>
    <t>Vidal Gelb</t>
  </si>
  <si>
    <t>Smith - Lennon</t>
  </si>
  <si>
    <t>Darts</t>
  </si>
  <si>
    <t>1 und mehr 180</t>
  </si>
  <si>
    <t>3-2/10-6</t>
  </si>
  <si>
    <t>Blazers - Spurs</t>
  </si>
  <si>
    <t>Aldridge over 21</t>
  </si>
  <si>
    <t>22</t>
  </si>
  <si>
    <t>Nuggets - Wolves
Hornets - Raptors
Heat - Celtics
Warriors - Grizzlies
Hawks - Pacers</t>
  </si>
  <si>
    <t>Butler over 21
2 -1,5
over 193,5
1 -5,5
2</t>
  </si>
  <si>
    <r>
      <rPr>
        <b/>
        <sz val="10"/>
        <color rgb="FF00B050"/>
        <rFont val="Arial"/>
        <family val="2"/>
      </rPr>
      <t>25
111-129</t>
    </r>
    <r>
      <rPr>
        <b/>
        <sz val="10"/>
        <color rgb="FFFF0000"/>
        <rFont val="Arial"/>
        <family val="2"/>
      </rPr>
      <t xml:space="preserve">
89-90
</t>
    </r>
    <r>
      <rPr>
        <b/>
        <sz val="10"/>
        <color rgb="FF00B050"/>
        <rFont val="Arial"/>
        <family val="2"/>
      </rPr>
      <t>97-84
95-105</t>
    </r>
  </si>
  <si>
    <t>schade</t>
  </si>
  <si>
    <t>1
1 -7,5</t>
  </si>
  <si>
    <t>0-3
115-112</t>
  </si>
  <si>
    <t>Cavaliers - Bulls</t>
  </si>
  <si>
    <t>James over 28,5</t>
  </si>
  <si>
    <t>34</t>
  </si>
  <si>
    <t>Jazz - Spurs</t>
  </si>
  <si>
    <t>2 -3,0</t>
  </si>
  <si>
    <t>100-89</t>
  </si>
  <si>
    <t>van Gerwen - Wilson
OKC - Hawks</t>
  </si>
  <si>
    <t>MvG mehr 180
1</t>
  </si>
  <si>
    <r>
      <t xml:space="preserve">4-4
</t>
    </r>
    <r>
      <rPr>
        <b/>
        <sz val="10"/>
        <color rgb="FF00B050"/>
        <rFont val="Arial"/>
        <family val="2"/>
      </rPr>
      <t>120-117</t>
    </r>
  </si>
  <si>
    <t>haha..</t>
  </si>
  <si>
    <t>Arsenal - Liverpool</t>
  </si>
  <si>
    <t>over 2,5 Gelbe</t>
  </si>
  <si>
    <t>Bucks - Hornets</t>
  </si>
  <si>
    <t>Middleton over 19,5</t>
  </si>
  <si>
    <t>28</t>
  </si>
  <si>
    <t>Rockets - Clippers</t>
  </si>
  <si>
    <t>Harden over 29,5</t>
  </si>
  <si>
    <t>51</t>
  </si>
  <si>
    <t>4er Kombi</t>
  </si>
  <si>
    <t>2/4</t>
  </si>
  <si>
    <t>Eindhoven - Vitesse
Genua - Benevento</t>
  </si>
  <si>
    <t>2-1
1-0</t>
  </si>
  <si>
    <t>Real - Barca</t>
  </si>
  <si>
    <t>Marcelo Gelb</t>
  </si>
  <si>
    <t>Burnley - Tottenham
Milan - Bergamo</t>
  </si>
  <si>
    <t>zuerst 5 E 2
goalgoal</t>
  </si>
  <si>
    <t>4-4
0-2</t>
  </si>
  <si>
    <t>Ramos Gelb</t>
  </si>
  <si>
    <t>Pacers - Nets</t>
  </si>
  <si>
    <t>Turner over 15,5</t>
  </si>
  <si>
    <t>23</t>
  </si>
  <si>
    <t>Lakers - Blazers</t>
  </si>
  <si>
    <t>Nurkic over 16,5</t>
  </si>
  <si>
    <t>Pacers - Nets
Kings - Spurs</t>
  </si>
  <si>
    <t>1 -4,5
2</t>
  </si>
  <si>
    <r>
      <t xml:space="preserve">123-119
</t>
    </r>
    <r>
      <rPr>
        <b/>
        <sz val="10"/>
        <color rgb="FF00B050"/>
        <rFont val="Arial"/>
        <family val="2"/>
      </rPr>
      <t>99-108</t>
    </r>
  </si>
  <si>
    <t>Panthers - Buccaneers
49ers - Jaguars</t>
  </si>
  <si>
    <t>NFL</t>
  </si>
  <si>
    <t>1 -3,5
2</t>
  </si>
  <si>
    <t>22-19
44-33</t>
  </si>
  <si>
    <t>Warriors - Cavaliers</t>
  </si>
  <si>
    <t>James/Durant over 61,5</t>
  </si>
  <si>
    <t>45</t>
  </si>
  <si>
    <t>Lakers - Timberwolves</t>
  </si>
  <si>
    <t>Kuzma over 19,5</t>
  </si>
  <si>
    <t>31</t>
  </si>
  <si>
    <t>Texans - Steelers
Lakers - Timberwolves</t>
  </si>
  <si>
    <t>2
Towns over 11 Rebounds</t>
  </si>
  <si>
    <r>
      <rPr>
        <b/>
        <sz val="10"/>
        <color rgb="FF00B050"/>
        <rFont val="Arial"/>
        <family val="2"/>
      </rPr>
      <t>6-34</t>
    </r>
    <r>
      <rPr>
        <b/>
        <sz val="10"/>
        <color rgb="FFFF0000"/>
        <rFont val="Arial"/>
        <family val="2"/>
      </rPr>
      <t xml:space="preserve">
10</t>
    </r>
  </si>
  <si>
    <t>Bucks - Bulls</t>
  </si>
  <si>
    <t>Dunn over 12,5</t>
  </si>
  <si>
    <t>20</t>
  </si>
  <si>
    <t>Huybrechts - Richardson
Cavaliers - Bulls</t>
  </si>
  <si>
    <t>last sec 3er auf Ring</t>
  </si>
  <si>
    <t>van der Voort - Barneveld</t>
  </si>
  <si>
    <t>over 13,5 180er</t>
  </si>
  <si>
    <t>7</t>
  </si>
  <si>
    <t>van Gerwen - Price</t>
  </si>
  <si>
    <t>170 Checkout</t>
  </si>
  <si>
    <t>Newcastle - City
Milan - Inter</t>
  </si>
  <si>
    <t>Newcastle 2 Gelbe
over 1,5</t>
  </si>
  <si>
    <t>1
0-0</t>
  </si>
  <si>
    <t>Newcastle - City</t>
  </si>
  <si>
    <t>Shelvey Gelb</t>
  </si>
  <si>
    <t>MvG over 128,5 CO</t>
  </si>
  <si>
    <t>170</t>
  </si>
  <si>
    <t>Milan - Inter</t>
  </si>
  <si>
    <t>over 4,5 Gelbe</t>
  </si>
  <si>
    <t>3</t>
  </si>
  <si>
    <t>Pelicans - Nets</t>
  </si>
  <si>
    <t>Cousins over 26</t>
  </si>
  <si>
    <t>Kings - Cavaliers
Warriors - Jazz</t>
  </si>
  <si>
    <t>2 -4,5
1 -5,5</t>
  </si>
  <si>
    <r>
      <t xml:space="preserve">109-95
</t>
    </r>
    <r>
      <rPr>
        <b/>
        <sz val="10"/>
        <color rgb="FF00B050"/>
        <rFont val="Arial"/>
        <family val="2"/>
      </rPr>
      <t>126-101</t>
    </r>
  </si>
  <si>
    <t>Anderson - West</t>
  </si>
  <si>
    <r>
      <rPr>
        <b/>
        <sz val="10"/>
        <color rgb="FF00B050"/>
        <rFont val="Arial"/>
        <family val="2"/>
      </rPr>
      <t>4-2</t>
    </r>
    <r>
      <rPr>
        <b/>
        <sz val="10"/>
        <color rgb="FFFF0000"/>
        <rFont val="Arial"/>
        <family val="2"/>
      </rPr>
      <t>/7-7</t>
    </r>
  </si>
  <si>
    <t>Taylor - Brown
Anderson - West</t>
  </si>
  <si>
    <t>over 5,5 sets
West Checkout over 104</t>
  </si>
  <si>
    <r>
      <t xml:space="preserve">4-0
</t>
    </r>
    <r>
      <rPr>
        <b/>
        <sz val="10"/>
        <color rgb="FF00B050"/>
        <rFont val="Arial"/>
        <family val="2"/>
      </rPr>
      <t>ja</t>
    </r>
  </si>
  <si>
    <t>Celtics - Rockets</t>
  </si>
  <si>
    <t>Harden over 32</t>
  </si>
  <si>
    <t>Bucks - Timberwolves</t>
  </si>
  <si>
    <t>Butler over 23,5</t>
  </si>
  <si>
    <t>Magic - Pistons</t>
  </si>
  <si>
    <t>Payton over 14,5</t>
  </si>
  <si>
    <t>19</t>
  </si>
  <si>
    <t>Heshbon Tel Aviv - Hapoel Kiryat Ono</t>
  </si>
  <si>
    <t>Israel</t>
  </si>
  <si>
    <t>Cross - van den Bergh</t>
  </si>
  <si>
    <r>
      <rPr>
        <b/>
        <sz val="10"/>
        <color rgb="FF00B050"/>
        <rFont val="Arial"/>
        <family val="2"/>
      </rPr>
      <t>5-4</t>
    </r>
    <r>
      <rPr>
        <b/>
        <sz val="10"/>
        <color rgb="FFFF0000"/>
        <rFont val="Arial"/>
        <family val="2"/>
      </rPr>
      <t>/13-11</t>
    </r>
  </si>
  <si>
    <t>Darts-WM Sieg
CS:GO Top 20</t>
  </si>
  <si>
    <t>MvG
Kjaerbye vor Boltz</t>
  </si>
  <si>
    <r>
      <t xml:space="preserve">nein
</t>
    </r>
    <r>
      <rPr>
        <b/>
        <sz val="10"/>
        <color rgb="FF00B050"/>
        <rFont val="Arial"/>
        <family val="2"/>
      </rPr>
      <t>ja</t>
    </r>
  </si>
  <si>
    <t>6 matchdarts</t>
  </si>
  <si>
    <t>Pelicans - Mavericks</t>
  </si>
  <si>
    <t>Cousins 12 Rebounds + Sieg</t>
  </si>
  <si>
    <r>
      <rPr>
        <b/>
        <sz val="10"/>
        <color rgb="FF00B050"/>
        <rFont val="Arial"/>
        <family val="2"/>
      </rPr>
      <t>20/</t>
    </r>
    <r>
      <rPr>
        <b/>
        <sz val="10"/>
        <color rgb="FFFF0000"/>
        <rFont val="Arial"/>
        <family val="2"/>
      </rPr>
      <t>128-120</t>
    </r>
  </si>
  <si>
    <t>lächerlich</t>
  </si>
  <si>
    <t>Miami - Nets</t>
  </si>
  <si>
    <t>Olynyk over 10,5</t>
  </si>
  <si>
    <t>Clippers - Lakers</t>
  </si>
  <si>
    <t>Ingram over 17,5</t>
  </si>
  <si>
    <t>18</t>
  </si>
  <si>
    <t>Bulls - Pacers
Thunder - Bucks
Warriors - Hornets</t>
  </si>
  <si>
    <t>Bogdanovic over 14,5
Westbrook over 26,5
Durant over 30</t>
  </si>
  <si>
    <r>
      <t xml:space="preserve">7
</t>
    </r>
    <r>
      <rPr>
        <b/>
        <sz val="10"/>
        <color rgb="FF00B050"/>
        <rFont val="Arial"/>
        <family val="2"/>
      </rPr>
      <t>40</t>
    </r>
    <r>
      <rPr>
        <b/>
        <sz val="10"/>
        <color rgb="FFFF0000"/>
        <rFont val="Arial"/>
        <family val="2"/>
      </rPr>
      <t xml:space="preserve">
27</t>
    </r>
  </si>
  <si>
    <t>Benevento - Chievo</t>
  </si>
  <si>
    <t>Milton - Peterborough</t>
  </si>
  <si>
    <t>over 14 Ecken</t>
  </si>
  <si>
    <t>13</t>
  </si>
  <si>
    <t>zuerst 9…</t>
  </si>
  <si>
    <t>Al Ahly - Atletico</t>
  </si>
  <si>
    <t>2 -0,75 1. Hz</t>
  </si>
  <si>
    <t>Robi Shapira - Al Karmel</t>
  </si>
  <si>
    <t>1 asian -3,5</t>
  </si>
  <si>
    <t>joo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</si>
</sst>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0" fontId="0" fillId="0" borderId="0" xfId="0" applyNumberFormat="1"/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0" fontId="2" fillId="7" borderId="1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/>
    </xf>
    <xf numFmtId="0" fontId="7" fillId="9" borderId="0" xfId="0" applyFont="1" applyFill="1"/>
  </cellXfs>
  <cellStyles count="2">
    <cellStyle name="Excel Built-in Normal" xfId="1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Dezember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3621094025521281E-2"/>
          <c:y val="7.2620194534506702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1D-440D-8782-ABC623C55E2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1D-440D-8782-ABC623C55E27}"/>
                </c:ext>
              </c:extLst>
            </c:dLbl>
            <c:dLbl>
              <c:idx val="2"/>
              <c:layout>
                <c:manualLayout>
                  <c:x val="-3.0030033580435069E-3"/>
                  <c:y val="-3.6892626382042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34-4509-AE28-1E923C736B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52E-4D47-B2F1-CB10D4BBA227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C34-4509-AE28-1E923C736B90}"/>
                </c:ext>
              </c:extLst>
            </c:dLbl>
            <c:dLbl>
              <c:idx val="5"/>
              <c:layout>
                <c:manualLayout>
                  <c:x val="-1.0388736420129155E-3"/>
                  <c:y val="1.7935952056984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34-4509-AE28-1E923C736B9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34-4509-AE28-1E923C736B9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1D-440D-8782-ABC623C55E27}"/>
                </c:ext>
              </c:extLst>
            </c:dLbl>
            <c:dLbl>
              <c:idx val="8"/>
              <c:layout>
                <c:manualLayout>
                  <c:x val="-2.4023974805946372E-2"/>
                  <c:y val="-2.1426827460520964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920365198312304E-2"/>
                      <c:h val="2.07460611332931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11D-440D-8782-ABC623C55E2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1D-440D-8782-ABC623C55E27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1D-440D-8782-ABC623C55E2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34-4509-AE28-1E923C736B90}"/>
                </c:ext>
              </c:extLst>
            </c:dLbl>
            <c:dLbl>
              <c:idx val="12"/>
              <c:layout>
                <c:manualLayout>
                  <c:x val="-3.0030033580435898E-3"/>
                  <c:y val="-7.4823225000558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34-4509-AE28-1E923C736B90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1D-440D-8782-ABC623C55E2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34-4509-AE28-1E923C736B9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34-4509-AE28-1E923C736B90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C34-4509-AE28-1E923C736B90}"/>
                </c:ext>
              </c:extLst>
            </c:dLbl>
            <c:dLbl>
              <c:idx val="17"/>
              <c:layout>
                <c:manualLayout>
                  <c:x val="-3.2275547075683607E-2"/>
                  <c:y val="-2.0608375998134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FF-432D-944E-812606AE315B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34-4509-AE28-1E923C736B90}"/>
                </c:ext>
              </c:extLst>
            </c:dLbl>
            <c:dLbl>
              <c:idx val="19"/>
              <c:layout>
                <c:manualLayout>
                  <c:x val="-3.5739523272034737E-2"/>
                  <c:y val="1.6939314179521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80-44F3-85AF-E2A0DE01A406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52E-4D47-B2F1-CB10D4BBA22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34-4509-AE28-1E923C736B9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34-4509-AE28-1E923C736B90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80-44F3-85AF-E2A0DE01A40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34-4509-AE28-1E923C736B90}"/>
                </c:ext>
              </c:extLst>
            </c:dLbl>
            <c:dLbl>
              <c:idx val="25"/>
              <c:layout>
                <c:manualLayout>
                  <c:x val="-5.855856548184784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52E-4D47-B2F1-CB10D4BBA22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1D-440D-8782-ABC623C55E2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34-4509-AE28-1E923C736B90}"/>
                </c:ext>
              </c:extLst>
            </c:dLbl>
            <c:dLbl>
              <c:idx val="28"/>
              <c:layout>
                <c:manualLayout>
                  <c:x val="7.7200358961838314E-4"/>
                  <c:y val="-4.2284249352551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34-4509-AE28-1E923C736B9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C34-4509-AE28-1E923C736B90}"/>
                </c:ext>
              </c:extLst>
            </c:dLbl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C34-4509-AE28-1E923C736B90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52E-4D47-B2F1-CB10D4BBA227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34-4509-AE28-1E923C736B90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34-4509-AE28-1E923C736B90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34-4509-AE28-1E923C736B90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34-4509-AE28-1E923C736B90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34-4509-AE28-1E923C736B90}"/>
                </c:ext>
              </c:extLst>
            </c:dLbl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FF-432D-944E-812606AE315B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C34-4509-AE28-1E923C736B90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52E-4D47-B2F1-CB10D4BBA227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1D-440D-8782-ABC623C55E27}"/>
                </c:ext>
              </c:extLst>
            </c:dLbl>
            <c:dLbl>
              <c:idx val="4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34-4509-AE28-1E923C736B90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52E-4D47-B2F1-CB10D4BBA227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C34-4509-AE28-1E923C736B90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C34-4509-AE28-1E923C736B90}"/>
                </c:ext>
              </c:extLst>
            </c:dLbl>
            <c:dLbl>
              <c:idx val="4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C34-4509-AE28-1E923C736B90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C34-4509-AE28-1E923C736B90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1D-440D-8782-ABC623C55E27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23-4B39-9346-BE0EFA35D25A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23-4B39-9346-BE0EFA35D25A}"/>
                </c:ext>
              </c:extLst>
            </c:dLbl>
            <c:dLbl>
              <c:idx val="50"/>
              <c:layout>
                <c:manualLayout>
                  <c:x val="-1.20317755681615E-3"/>
                  <c:y val="-5.66567540102617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23-4B39-9346-BE0EFA35D25A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23-4B39-9346-BE0EFA35D25A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1D-440D-8782-ABC623C55E27}"/>
                </c:ext>
              </c:extLst>
            </c:dLbl>
            <c:dLbl>
              <c:idx val="5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1D-440D-8782-ABC623C55E27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23-4B39-9346-BE0EFA35D25A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23-4B39-9346-BE0EFA35D25A}"/>
                </c:ext>
              </c:extLst>
            </c:dLbl>
            <c:dLbl>
              <c:idx val="56"/>
              <c:layout>
                <c:manualLayout>
                  <c:x val="-4.1206774458613551E-2"/>
                  <c:y val="-1.7418844022169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23-4B39-9346-BE0EFA35D25A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23-4B39-9346-BE0EFA35D25A}"/>
                </c:ext>
              </c:extLst>
            </c:dLbl>
            <c:dLbl>
              <c:idx val="58"/>
              <c:layout>
                <c:manualLayout>
                  <c:x val="4.3255525224722346E-3"/>
                  <c:y val="-2.850356294536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D9-45CC-8194-992E3237EF64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D9-45CC-8194-992E3237EF64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D9-45CC-8194-992E3237EF64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D9-45CC-8194-992E3237EF64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52E-4D47-B2F1-CB10D4BBA227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D9-45CC-8194-992E3237EF64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D9-45CC-8194-992E3237EF64}"/>
                </c:ext>
              </c:extLst>
            </c:dLbl>
            <c:dLbl>
              <c:idx val="6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D9-45CC-8194-992E3237EF64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D9-45CC-8194-992E3237EF64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D9-45CC-8194-992E3237EF64}"/>
                </c:ext>
              </c:extLst>
            </c:dLbl>
            <c:dLbl>
              <c:idx val="6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D9-45CC-8194-992E3237EF64}"/>
                </c:ext>
              </c:extLst>
            </c:dLbl>
            <c:dLbl>
              <c:idx val="6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D9-45CC-8194-992E3237EF64}"/>
                </c:ext>
              </c:extLst>
            </c:dLbl>
            <c:dLbl>
              <c:idx val="70"/>
              <c:layout>
                <c:manualLayout>
                  <c:x val="-7.3583525818952779E-3"/>
                  <c:y val="-1.4251781472684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D9-45CC-8194-992E3237EF64}"/>
                </c:ext>
              </c:extLst>
            </c:dLbl>
            <c:dLbl>
              <c:idx val="7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D9-45CC-8194-992E3237EF64}"/>
                </c:ext>
              </c:extLst>
            </c:dLbl>
            <c:dLbl>
              <c:idx val="7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D9-45CC-8194-992E3237EF64}"/>
                </c:ext>
              </c:extLst>
            </c:dLbl>
            <c:dLbl>
              <c:idx val="73"/>
              <c:layout>
                <c:manualLayout>
                  <c:x val="-2.9433410327581108E-3"/>
                  <c:y val="-3.16706254948546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D9-45CC-8194-992E3237EF64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D9-45CC-8194-992E3237EF64}"/>
                </c:ext>
              </c:extLst>
            </c:dLbl>
            <c:dLbl>
              <c:idx val="7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AD9-45CC-8194-992E3237EF64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D9-45CC-8194-992E3237EF64}"/>
                </c:ext>
              </c:extLst>
            </c:dLbl>
            <c:dLbl>
              <c:idx val="77"/>
              <c:layout>
                <c:manualLayout>
                  <c:x val="-4.4150115491372747E-3"/>
                  <c:y val="-3.1670625494853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D9-45CC-8194-992E3237EF64}"/>
                </c:ext>
              </c:extLst>
            </c:dLbl>
            <c:dLbl>
              <c:idx val="7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AD9-45CC-8194-992E3237EF64}"/>
                </c:ext>
              </c:extLst>
            </c:dLbl>
            <c:dLbl>
              <c:idx val="79"/>
              <c:layout>
                <c:manualLayout>
                  <c:x val="-4.5045050370652196E-3"/>
                  <c:y val="-3.46234590133121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D9-45CC-8194-992E3237EF64}"/>
                </c:ext>
              </c:extLst>
            </c:dLbl>
            <c:dLbl>
              <c:idx val="80"/>
              <c:layout>
                <c:manualLayout>
                  <c:x val="-4.504505037065328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D9-45CC-8194-992E3237EF64}"/>
                </c:ext>
              </c:extLst>
            </c:dLbl>
            <c:dLbl>
              <c:idx val="8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D9-45CC-8194-992E3237EF64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D9-45CC-8194-992E3237EF64}"/>
                </c:ext>
              </c:extLst>
            </c:dLbl>
            <c:dLbl>
              <c:idx val="8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AD9-45CC-8194-992E3237EF64}"/>
                </c:ext>
              </c:extLst>
            </c:dLbl>
            <c:dLbl>
              <c:idx val="8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AD9-45CC-8194-992E3237EF64}"/>
                </c:ext>
              </c:extLst>
            </c:dLbl>
            <c:dLbl>
              <c:idx val="8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AD9-45CC-8194-992E3237EF64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AD9-45CC-8194-992E3237EF64}"/>
                </c:ext>
              </c:extLst>
            </c:dLbl>
            <c:dLbl>
              <c:idx val="8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AD9-45CC-8194-992E3237EF64}"/>
                </c:ext>
              </c:extLst>
            </c:dLbl>
            <c:dLbl>
              <c:idx val="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AD9-45CC-8194-992E3237EF64}"/>
                </c:ext>
              </c:extLst>
            </c:dLbl>
            <c:dLbl>
              <c:idx val="8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79-4C58-A395-EF73C48B080D}"/>
                </c:ext>
              </c:extLst>
            </c:dLbl>
            <c:dLbl>
              <c:idx val="90"/>
              <c:layout>
                <c:manualLayout>
                  <c:x val="-5.9990959642997914E-3"/>
                  <c:y val="-6.44497228820275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52E-4D47-B2F1-CB10D4BBA227}"/>
                </c:ext>
              </c:extLst>
            </c:dLbl>
            <c:dLbl>
              <c:idx val="9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79-4C58-A395-EF73C48B080D}"/>
                </c:ext>
              </c:extLst>
            </c:dLbl>
            <c:dLbl>
              <c:idx val="92"/>
              <c:layout>
                <c:manualLayout>
                  <c:x val="-5.0637020954460876E-2"/>
                  <c:y val="3.316157718238634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79-4C58-A395-EF73C48B080D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10-4CD6-B6A8-2E4058A1D9A8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79-4C58-A395-EF73C48B080D}"/>
                </c:ext>
              </c:extLst>
            </c:dLbl>
            <c:dLbl>
              <c:idx val="9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79-4C58-A395-EF73C48B080D}"/>
                </c:ext>
              </c:extLst>
            </c:dLbl>
            <c:dLbl>
              <c:idx val="96"/>
              <c:layout>
                <c:manualLayout>
                  <c:x val="-6.0060067160870693E-3"/>
                  <c:y val="-3.46234590133121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52E-4D47-B2F1-CB10D4BBA227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79-4C58-A395-EF73C48B080D}"/>
                </c:ext>
              </c:extLst>
            </c:dLbl>
            <c:dLbl>
              <c:idx val="9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79-4C58-A395-EF73C48B080D}"/>
                </c:ext>
              </c:extLst>
            </c:dLbl>
            <c:dLbl>
              <c:idx val="99"/>
              <c:layout>
                <c:manualLayout>
                  <c:x val="-5.50395656468157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8C-43CA-8474-717F9BC5D18E}"/>
                </c:ext>
              </c:extLst>
            </c:dLbl>
            <c:dLbl>
              <c:idx val="10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79-4C58-A395-EF73C48B080D}"/>
                </c:ext>
              </c:extLst>
            </c:dLbl>
            <c:dLbl>
              <c:idx val="101"/>
              <c:layout>
                <c:manualLayout>
                  <c:x val="-1.0937488488280832E-3"/>
                  <c:y val="-2.48614410134611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8C-43CA-8474-717F9BC5D18E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79-4C58-A395-EF73C48B080D}"/>
                </c:ext>
              </c:extLst>
            </c:dLbl>
            <c:dLbl>
              <c:idx val="10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79-4C58-A395-EF73C48B080D}"/>
                </c:ext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79-4C58-A395-EF73C48B080D}"/>
                </c:ext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D79-4C58-A395-EF73C48B080D}"/>
                </c:ext>
              </c:extLst>
            </c:dLbl>
            <c:dLbl>
              <c:idx val="106"/>
              <c:layout>
                <c:manualLayout>
                  <c:x val="-3.0604332606929439E-2"/>
                  <c:y val="1.1471890755923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8C-4D35-8621-5D0CDB4AE9B5}"/>
                </c:ext>
              </c:extLst>
            </c:dLbl>
            <c:dLbl>
              <c:idx val="10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79-4C58-A395-EF73C48B080D}"/>
                </c:ext>
              </c:extLst>
            </c:dLbl>
            <c:dLbl>
              <c:idx val="10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79-4C58-A395-EF73C48B080D}"/>
                </c:ext>
              </c:extLst>
            </c:dLbl>
            <c:dLbl>
              <c:idx val="10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79-4C58-A395-EF73C48B080D}"/>
                </c:ext>
              </c:extLst>
            </c:dLbl>
            <c:dLbl>
              <c:idx val="1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79-4C58-A395-EF73C48B080D}"/>
                </c:ext>
              </c:extLst>
            </c:dLbl>
            <c:dLbl>
              <c:idx val="1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79-4C58-A395-EF73C48B080D}"/>
                </c:ext>
              </c:extLst>
            </c:dLbl>
            <c:dLbl>
              <c:idx val="1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79-4C58-A395-EF73C48B080D}"/>
                </c:ext>
              </c:extLst>
            </c:dLbl>
            <c:dLbl>
              <c:idx val="113"/>
              <c:layout>
                <c:manualLayout>
                  <c:x val="-8.3754720456290128E-3"/>
                  <c:y val="5.387567760060143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D79-4C58-A395-EF73C48B080D}"/>
                </c:ext>
              </c:extLst>
            </c:dLbl>
            <c:dLbl>
              <c:idx val="114"/>
              <c:layout>
                <c:manualLayout>
                  <c:x val="-5.5216291240200624E-2"/>
                  <c:y val="-1.60194674158192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52E-4D47-B2F1-CB10D4BBA227}"/>
                </c:ext>
              </c:extLst>
            </c:dLbl>
            <c:dLbl>
              <c:idx val="1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52E-4D47-B2F1-CB10D4BBA227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52E-4D47-B2F1-CB10D4BBA227}"/>
                </c:ext>
              </c:extLst>
            </c:dLbl>
            <c:dLbl>
              <c:idx val="1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52E-4D47-B2F1-CB10D4BBA227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52E-4D47-B2F1-CB10D4BBA227}"/>
                </c:ext>
              </c:extLst>
            </c:dLbl>
            <c:dLbl>
              <c:idx val="1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52E-4D47-B2F1-CB10D4BBA227}"/>
                </c:ext>
              </c:extLst>
            </c:dLbl>
            <c:dLbl>
              <c:idx val="120"/>
              <c:layout>
                <c:manualLayout>
                  <c:x val="-5.7057063802826109E-2"/>
                  <c:y val="-1.6925246826516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52E-4D47-B2F1-CB10D4BBA227}"/>
                </c:ext>
              </c:extLst>
            </c:dLbl>
            <c:dLbl>
              <c:idx val="1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52E-4D47-B2F1-CB10D4BBA227}"/>
                </c:ext>
              </c:extLst>
            </c:dLbl>
            <c:dLbl>
              <c:idx val="1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2E-4D47-B2F1-CB10D4BBA227}"/>
                </c:ext>
              </c:extLst>
            </c:dLbl>
            <c:dLbl>
              <c:idx val="1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2E-4D47-B2F1-CB10D4BBA227}"/>
                </c:ext>
              </c:extLst>
            </c:dLbl>
            <c:dLbl>
              <c:idx val="1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2E-4D47-B2F1-CB10D4BBA227}"/>
                </c:ext>
              </c:extLst>
            </c:dLbl>
            <c:dLbl>
              <c:idx val="125"/>
              <c:layout>
                <c:manualLayout>
                  <c:x val="-3.9039043654565231E-2"/>
                  <c:y val="-2.2566995768688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52E-4D47-B2F1-CB10D4BBA227}"/>
                </c:ext>
              </c:extLst>
            </c:dLbl>
            <c:dLbl>
              <c:idx val="1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2E-4D47-B2F1-CB10D4BBA227}"/>
                </c:ext>
              </c:extLst>
            </c:dLbl>
            <c:dLbl>
              <c:idx val="1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2E-4D47-B2F1-CB10D4BBA227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2E-4D47-B2F1-CB10D4BBA227}"/>
                </c:ext>
              </c:extLst>
            </c:dLbl>
            <c:dLbl>
              <c:idx val="1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2E-4D47-B2F1-CB10D4BBA227}"/>
                </c:ext>
              </c:extLst>
            </c:dLbl>
            <c:dLbl>
              <c:idx val="1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2E-4D47-B2F1-CB10D4BBA227}"/>
                </c:ext>
              </c:extLst>
            </c:dLbl>
            <c:dLbl>
              <c:idx val="1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11-4483-BE7B-E6FF4468CA8D}"/>
                </c:ext>
              </c:extLst>
            </c:dLbl>
            <c:dLbl>
              <c:idx val="132"/>
              <c:layout>
                <c:manualLayout>
                  <c:x val="-2.725615701404057E-2"/>
                  <c:y val="1.4890515272332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52E-4D47-B2F1-CB10D4BBA227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2E-4D47-B2F1-CB10D4BBA227}"/>
                </c:ext>
              </c:extLst>
            </c:dLbl>
            <c:dLbl>
              <c:idx val="1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2E-4D47-B2F1-CB10D4BBA227}"/>
                </c:ext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2E-4D47-B2F1-CB10D4BBA227}"/>
                </c:ext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2E-4D47-B2F1-CB10D4BBA227}"/>
                </c:ext>
              </c:extLst>
            </c:dLbl>
            <c:dLbl>
              <c:idx val="1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2E-4D47-B2F1-CB10D4BBA227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52E-4D47-B2F1-CB10D4BBA227}"/>
                </c:ext>
              </c:extLst>
            </c:dLbl>
            <c:dLbl>
              <c:idx val="13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2E-4D47-B2F1-CB10D4BBA227}"/>
                </c:ext>
              </c:extLst>
            </c:dLbl>
            <c:dLbl>
              <c:idx val="1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52E-4D47-B2F1-CB10D4BBA227}"/>
                </c:ext>
              </c:extLst>
            </c:dLbl>
            <c:dLbl>
              <c:idx val="141"/>
              <c:layout>
                <c:manualLayout>
                  <c:x val="-8.3498334637994813E-4"/>
                  <c:y val="6.88998926680548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2E-4D47-B2F1-CB10D4BBA22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Dezember!$R$3:$R$104</c:f>
              <c:numCache>
                <c:formatCode>General</c:formatCode>
                <c:ptCount val="102"/>
                <c:pt idx="0">
                  <c:v>0.74</c:v>
                </c:pt>
                <c:pt idx="1">
                  <c:v>-0.76</c:v>
                </c:pt>
                <c:pt idx="2">
                  <c:v>-1.26</c:v>
                </c:pt>
                <c:pt idx="3">
                  <c:v>-3.26</c:v>
                </c:pt>
                <c:pt idx="4">
                  <c:v>-3.76</c:v>
                </c:pt>
                <c:pt idx="5">
                  <c:v>-1.5925000000000002</c:v>
                </c:pt>
                <c:pt idx="6">
                  <c:v>-0.89250000000000029</c:v>
                </c:pt>
                <c:pt idx="7">
                  <c:v>3.2499999999999529E-2</c:v>
                </c:pt>
                <c:pt idx="8">
                  <c:v>0.97049999999999947</c:v>
                </c:pt>
                <c:pt idx="9">
                  <c:v>-0.52950000000000053</c:v>
                </c:pt>
                <c:pt idx="10">
                  <c:v>1.2704999999999993</c:v>
                </c:pt>
                <c:pt idx="11">
                  <c:v>0.2704999999999993</c:v>
                </c:pt>
                <c:pt idx="12">
                  <c:v>-1.2295000000000007</c:v>
                </c:pt>
                <c:pt idx="13">
                  <c:v>-2.7295000000000007</c:v>
                </c:pt>
                <c:pt idx="14">
                  <c:v>-1.9795000000000007</c:v>
                </c:pt>
                <c:pt idx="15">
                  <c:v>-2.4795000000000007</c:v>
                </c:pt>
                <c:pt idx="16">
                  <c:v>0.17049999999999965</c:v>
                </c:pt>
                <c:pt idx="17">
                  <c:v>1.4136249999999997</c:v>
                </c:pt>
                <c:pt idx="18">
                  <c:v>-8.6375000000000313E-2</c:v>
                </c:pt>
                <c:pt idx="19">
                  <c:v>-0.58637500000000031</c:v>
                </c:pt>
                <c:pt idx="20">
                  <c:v>-1.5863750000000003</c:v>
                </c:pt>
                <c:pt idx="21">
                  <c:v>-2.5863750000000003</c:v>
                </c:pt>
                <c:pt idx="22">
                  <c:v>-3.5863750000000003</c:v>
                </c:pt>
                <c:pt idx="23">
                  <c:v>-5.5863750000000003</c:v>
                </c:pt>
                <c:pt idx="24">
                  <c:v>-3.9213750000000003</c:v>
                </c:pt>
                <c:pt idx="25">
                  <c:v>-2.8863750000000001</c:v>
                </c:pt>
                <c:pt idx="26">
                  <c:v>-3.8863750000000001</c:v>
                </c:pt>
                <c:pt idx="27">
                  <c:v>-2.706375</c:v>
                </c:pt>
                <c:pt idx="28">
                  <c:v>-4.7063749999999995</c:v>
                </c:pt>
                <c:pt idx="29">
                  <c:v>-5.7063749999999995</c:v>
                </c:pt>
                <c:pt idx="30">
                  <c:v>-7.2063749999999995</c:v>
                </c:pt>
                <c:pt idx="31">
                  <c:v>-8.2063749999999995</c:v>
                </c:pt>
                <c:pt idx="32">
                  <c:v>-9.2063749999999995</c:v>
                </c:pt>
                <c:pt idx="33">
                  <c:v>-10.206375</c:v>
                </c:pt>
                <c:pt idx="34">
                  <c:v>-11.706375</c:v>
                </c:pt>
                <c:pt idx="35">
                  <c:v>-13.206375</c:v>
                </c:pt>
                <c:pt idx="36">
                  <c:v>-14.206375</c:v>
                </c:pt>
                <c:pt idx="37">
                  <c:v>-16.206375000000001</c:v>
                </c:pt>
                <c:pt idx="38">
                  <c:v>-17.206375000000001</c:v>
                </c:pt>
                <c:pt idx="39">
                  <c:v>-20.206375000000001</c:v>
                </c:pt>
                <c:pt idx="40">
                  <c:v>-18.026375000000002</c:v>
                </c:pt>
                <c:pt idx="41">
                  <c:v>-20.526375000000002</c:v>
                </c:pt>
                <c:pt idx="42">
                  <c:v>-22.026375000000002</c:v>
                </c:pt>
                <c:pt idx="43">
                  <c:v>-23.526375000000002</c:v>
                </c:pt>
                <c:pt idx="44">
                  <c:v>-22.131375000000002</c:v>
                </c:pt>
                <c:pt idx="45">
                  <c:v>-23.631375000000002</c:v>
                </c:pt>
                <c:pt idx="46">
                  <c:v>-22.281375000000004</c:v>
                </c:pt>
                <c:pt idx="47">
                  <c:v>-20.820875000000004</c:v>
                </c:pt>
                <c:pt idx="48">
                  <c:v>-19.448375000000006</c:v>
                </c:pt>
                <c:pt idx="49">
                  <c:v>-20.448375000000006</c:v>
                </c:pt>
                <c:pt idx="50">
                  <c:v>-19.548375000000007</c:v>
                </c:pt>
                <c:pt idx="51">
                  <c:v>-18.071375000000007</c:v>
                </c:pt>
                <c:pt idx="52">
                  <c:v>-16.371375000000008</c:v>
                </c:pt>
                <c:pt idx="53">
                  <c:v>-15.186375000000009</c:v>
                </c:pt>
                <c:pt idx="54">
                  <c:v>-11.961375000000009</c:v>
                </c:pt>
                <c:pt idx="55">
                  <c:v>-11.051375000000009</c:v>
                </c:pt>
                <c:pt idx="56">
                  <c:v>-10.151375000000009</c:v>
                </c:pt>
                <c:pt idx="57">
                  <c:v>-10.651375000000009</c:v>
                </c:pt>
                <c:pt idx="58">
                  <c:v>-11.651375000000009</c:v>
                </c:pt>
                <c:pt idx="59">
                  <c:v>-10.751375000000008</c:v>
                </c:pt>
                <c:pt idx="60">
                  <c:v>-12.751375000000008</c:v>
                </c:pt>
                <c:pt idx="61">
                  <c:v>-14.251375000000008</c:v>
                </c:pt>
                <c:pt idx="62">
                  <c:v>-15.251375000000008</c:v>
                </c:pt>
                <c:pt idx="63">
                  <c:v>-14.451375000000008</c:v>
                </c:pt>
                <c:pt idx="64">
                  <c:v>-13.176375000000007</c:v>
                </c:pt>
                <c:pt idx="65">
                  <c:v>-13.676375000000007</c:v>
                </c:pt>
                <c:pt idx="66">
                  <c:v>-12.131375000000007</c:v>
                </c:pt>
                <c:pt idx="67">
                  <c:v>-10.731375000000007</c:v>
                </c:pt>
                <c:pt idx="68">
                  <c:v>-11.731375000000007</c:v>
                </c:pt>
                <c:pt idx="69">
                  <c:v>-10.251375000000007</c:v>
                </c:pt>
                <c:pt idx="70">
                  <c:v>-9.3513750000000062</c:v>
                </c:pt>
                <c:pt idx="71">
                  <c:v>-10.851375000000006</c:v>
                </c:pt>
                <c:pt idx="72">
                  <c:v>-12.351375000000006</c:v>
                </c:pt>
                <c:pt idx="73">
                  <c:v>-14.351375000000006</c:v>
                </c:pt>
                <c:pt idx="74">
                  <c:v>-16.351375000000004</c:v>
                </c:pt>
                <c:pt idx="75">
                  <c:v>-15.451375000000004</c:v>
                </c:pt>
                <c:pt idx="76">
                  <c:v>-16.951375000000006</c:v>
                </c:pt>
                <c:pt idx="77">
                  <c:v>-16.151375000000005</c:v>
                </c:pt>
                <c:pt idx="78">
                  <c:v>-17.151375000000005</c:v>
                </c:pt>
                <c:pt idx="79">
                  <c:v>-8.8513750000000044</c:v>
                </c:pt>
                <c:pt idx="80">
                  <c:v>-10.351375000000004</c:v>
                </c:pt>
                <c:pt idx="81">
                  <c:v>-11.351375000000004</c:v>
                </c:pt>
                <c:pt idx="82">
                  <c:v>-9.5513750000000037</c:v>
                </c:pt>
                <c:pt idx="83">
                  <c:v>-11.551375000000004</c:v>
                </c:pt>
                <c:pt idx="84">
                  <c:v>-10.651375000000003</c:v>
                </c:pt>
                <c:pt idx="85">
                  <c:v>-12.651375000000003</c:v>
                </c:pt>
                <c:pt idx="86">
                  <c:v>-15.151375000000003</c:v>
                </c:pt>
                <c:pt idx="87">
                  <c:v>-15.651375000000003</c:v>
                </c:pt>
                <c:pt idx="88">
                  <c:v>-14.376375000000003</c:v>
                </c:pt>
                <c:pt idx="89">
                  <c:v>-15.376375000000003</c:v>
                </c:pt>
                <c:pt idx="90">
                  <c:v>-14.921375000000003</c:v>
                </c:pt>
                <c:pt idx="91">
                  <c:v>-16.421375000000005</c:v>
                </c:pt>
                <c:pt idx="92">
                  <c:v>-17.921375000000005</c:v>
                </c:pt>
                <c:pt idx="93">
                  <c:v>-20.921375000000005</c:v>
                </c:pt>
                <c:pt idx="94">
                  <c:v>-22.421375000000005</c:v>
                </c:pt>
                <c:pt idx="95">
                  <c:v>-24.421375000000005</c:v>
                </c:pt>
                <c:pt idx="96">
                  <c:v>-23.571375000000003</c:v>
                </c:pt>
                <c:pt idx="97">
                  <c:v>-24.071375000000003</c:v>
                </c:pt>
                <c:pt idx="98">
                  <c:v>-25.071375000000003</c:v>
                </c:pt>
                <c:pt idx="99">
                  <c:v>-27.071375000000003</c:v>
                </c:pt>
                <c:pt idx="100">
                  <c:v>-28.571375000000003</c:v>
                </c:pt>
                <c:pt idx="101">
                  <c:v>-30.071375000000003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 der Tipps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Einheiten Gewinn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1733551</xdr:colOff>
      <xdr:row>104</xdr:row>
      <xdr:rowOff>85725</xdr:rowOff>
    </xdr:from>
    <xdr:to>
      <xdr:col>13</xdr:col>
      <xdr:colOff>419100</xdr:colOff>
      <xdr:row>146</xdr:row>
      <xdr:rowOff>104775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04"/>
  <sheetViews>
    <sheetView tabSelected="1" topLeftCell="A95" zoomScaleNormal="100" workbookViewId="0">
      <selection activeCell="C112" sqref="C112"/>
    </sheetView>
  </sheetViews>
  <sheetFormatPr baseColWidth="10" defaultColWidth="11.5703125" defaultRowHeight="15" x14ac:dyDescent="0.25"/>
  <cols>
    <col min="1" max="1" width="9.140625" style="1" customWidth="1"/>
    <col min="2" max="2" width="10.140625" style="1" customWidth="1"/>
    <col min="3" max="3" width="34" style="1" customWidth="1"/>
    <col min="4" max="4" width="18.42578125" style="1" customWidth="1"/>
    <col min="5" max="5" width="6.42578125" style="1" customWidth="1"/>
    <col min="6" max="6" width="28" style="1" customWidth="1"/>
    <col min="7" max="8" width="9.28515625" style="1" customWidth="1"/>
    <col min="9" max="9" width="9.140625" style="1" customWidth="1"/>
    <col min="10" max="10" width="12.7109375" style="1" customWidth="1"/>
    <col min="11" max="11" width="12.5703125" style="1" customWidth="1"/>
    <col min="12" max="245" width="9.140625" style="2" customWidth="1"/>
  </cols>
  <sheetData>
    <row r="1" spans="1:245" s="24" customFormat="1" ht="12.75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21</v>
      </c>
      <c r="F1" s="16" t="s">
        <v>4</v>
      </c>
      <c r="G1" s="16" t="s">
        <v>24</v>
      </c>
      <c r="H1" s="16" t="s">
        <v>5</v>
      </c>
      <c r="I1" s="16"/>
      <c r="J1" s="17" t="s">
        <v>6</v>
      </c>
      <c r="K1" s="17"/>
      <c r="L1" s="17" t="s">
        <v>18</v>
      </c>
      <c r="M1" s="16" t="s">
        <v>7</v>
      </c>
      <c r="N1" s="16" t="s">
        <v>22</v>
      </c>
      <c r="O1" s="16" t="s">
        <v>8</v>
      </c>
      <c r="P1" s="16" t="s">
        <v>9</v>
      </c>
      <c r="Q1" s="16" t="s">
        <v>19</v>
      </c>
      <c r="R1" s="27" t="s">
        <v>10</v>
      </c>
      <c r="S1" s="28" t="s">
        <v>11</v>
      </c>
      <c r="T1" s="29" t="s">
        <v>12</v>
      </c>
      <c r="U1" s="21" t="s">
        <v>13</v>
      </c>
      <c r="V1" s="22" t="s">
        <v>20</v>
      </c>
      <c r="W1" s="23" t="s">
        <v>21</v>
      </c>
    </row>
    <row r="2" spans="1:245" s="24" customFormat="1" ht="12.75" x14ac:dyDescent="0.2">
      <c r="A2" s="16"/>
      <c r="B2" s="16"/>
      <c r="C2" s="16"/>
      <c r="D2" s="16"/>
      <c r="E2" s="16"/>
      <c r="F2" s="16"/>
      <c r="G2" s="16"/>
      <c r="H2" s="16"/>
      <c r="I2" s="16"/>
      <c r="J2" s="17"/>
      <c r="K2" s="17"/>
      <c r="L2" s="17"/>
      <c r="M2" s="16"/>
      <c r="N2" s="16"/>
      <c r="O2" s="16"/>
      <c r="P2" s="16"/>
      <c r="Q2" s="16"/>
      <c r="R2" s="18">
        <v>0</v>
      </c>
      <c r="S2" s="19"/>
      <c r="T2" s="20"/>
      <c r="U2" s="21"/>
      <c r="V2" s="26"/>
      <c r="W2" s="26"/>
    </row>
    <row r="3" spans="1:245" ht="29.25" customHeight="1" x14ac:dyDescent="0.2">
      <c r="A3" s="3">
        <v>1</v>
      </c>
      <c r="B3" s="4">
        <v>43070</v>
      </c>
      <c r="C3" s="3" t="s">
        <v>44</v>
      </c>
      <c r="D3" s="3" t="s">
        <v>45</v>
      </c>
      <c r="E3" s="3">
        <v>2</v>
      </c>
      <c r="F3" s="3" t="s">
        <v>39</v>
      </c>
      <c r="G3" s="3" t="s">
        <v>25</v>
      </c>
      <c r="H3" s="3" t="s">
        <v>42</v>
      </c>
      <c r="I3" s="3" t="s">
        <v>14</v>
      </c>
      <c r="J3" s="15" t="s">
        <v>39</v>
      </c>
      <c r="K3" s="30"/>
      <c r="L3" s="6" t="s">
        <v>17</v>
      </c>
      <c r="M3" s="8">
        <v>2.48</v>
      </c>
      <c r="N3" s="8">
        <v>0.5</v>
      </c>
      <c r="O3" s="9" t="s">
        <v>15</v>
      </c>
      <c r="P3" s="8">
        <f>N3</f>
        <v>0.5</v>
      </c>
      <c r="Q3" s="36">
        <f t="shared" ref="Q3:Q66" si="0">IF(AND(L3="1",O3="ja"),(N3*M3*0.95)-N3,IF(AND(L3="1",O3="nein"),N3*M3-N3,-N3))</f>
        <v>0.74</v>
      </c>
      <c r="R3" s="10">
        <f>Q3</f>
        <v>0.74</v>
      </c>
      <c r="S3" s="11">
        <f t="shared" ref="S3:S66" si="1">P3+R3</f>
        <v>1.24</v>
      </c>
      <c r="T3" s="12">
        <f t="shared" ref="T3:T66" si="2">V3/W3</f>
        <v>1</v>
      </c>
      <c r="U3" s="13">
        <f t="shared" ref="U3:U66" si="3">((S3-P3)/P3)*100%</f>
        <v>1.48</v>
      </c>
      <c r="V3" s="14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6.5" customHeight="1" x14ac:dyDescent="0.2">
      <c r="A4" s="3">
        <v>2</v>
      </c>
      <c r="B4" s="4">
        <v>43070</v>
      </c>
      <c r="C4" s="3" t="s">
        <v>46</v>
      </c>
      <c r="D4" s="3" t="s">
        <v>45</v>
      </c>
      <c r="E4" s="3">
        <v>1</v>
      </c>
      <c r="F4" s="3" t="s">
        <v>23</v>
      </c>
      <c r="G4" s="3" t="s">
        <v>25</v>
      </c>
      <c r="H4" s="3" t="s">
        <v>30</v>
      </c>
      <c r="I4" s="3" t="s">
        <v>14</v>
      </c>
      <c r="J4" s="5" t="s">
        <v>47</v>
      </c>
      <c r="K4" s="30"/>
      <c r="L4" s="6" t="s">
        <v>16</v>
      </c>
      <c r="M4" s="8">
        <v>1.7</v>
      </c>
      <c r="N4" s="8">
        <v>1.5</v>
      </c>
      <c r="O4" s="9" t="s">
        <v>15</v>
      </c>
      <c r="P4" s="8">
        <f>P3+N4</f>
        <v>2</v>
      </c>
      <c r="Q4" s="37">
        <f t="shared" si="0"/>
        <v>-1.5</v>
      </c>
      <c r="R4" s="10">
        <f>R3+Q4</f>
        <v>-0.76</v>
      </c>
      <c r="S4" s="11">
        <f t="shared" si="1"/>
        <v>1.24</v>
      </c>
      <c r="T4" s="12">
        <f t="shared" si="2"/>
        <v>0.5</v>
      </c>
      <c r="U4" s="13">
        <f t="shared" si="3"/>
        <v>-0.38</v>
      </c>
      <c r="V4" s="1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5" customHeight="1" x14ac:dyDescent="0.2">
      <c r="A5" s="3">
        <v>3</v>
      </c>
      <c r="B5" s="4">
        <v>43070</v>
      </c>
      <c r="C5" s="3" t="s">
        <v>48</v>
      </c>
      <c r="D5" s="3" t="s">
        <v>45</v>
      </c>
      <c r="E5" s="3">
        <v>1</v>
      </c>
      <c r="F5" s="3">
        <v>1</v>
      </c>
      <c r="G5" s="3" t="s">
        <v>25</v>
      </c>
      <c r="H5" s="3" t="s">
        <v>42</v>
      </c>
      <c r="I5" s="3" t="s">
        <v>14</v>
      </c>
      <c r="J5" s="5" t="s">
        <v>47</v>
      </c>
      <c r="K5" s="30"/>
      <c r="L5" s="6" t="s">
        <v>16</v>
      </c>
      <c r="M5" s="7">
        <v>3.3</v>
      </c>
      <c r="N5" s="8">
        <v>0.5</v>
      </c>
      <c r="O5" s="9" t="s">
        <v>15</v>
      </c>
      <c r="P5" s="8">
        <f>P4+N5</f>
        <v>2.5</v>
      </c>
      <c r="Q5" s="25">
        <f t="shared" si="0"/>
        <v>-0.5</v>
      </c>
      <c r="R5" s="10">
        <f>R4+Q5</f>
        <v>-1.26</v>
      </c>
      <c r="S5" s="11">
        <f t="shared" si="1"/>
        <v>1.24</v>
      </c>
      <c r="T5" s="12">
        <f t="shared" si="2"/>
        <v>0.33333333333333331</v>
      </c>
      <c r="U5" s="13">
        <f t="shared" si="3"/>
        <v>-0.504</v>
      </c>
      <c r="V5" s="14">
        <f>COUNTIF($L$2:L5,1)</f>
        <v>1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7.25" customHeight="1" x14ac:dyDescent="0.2">
      <c r="A6" s="3">
        <v>4</v>
      </c>
      <c r="B6" s="4">
        <v>43070</v>
      </c>
      <c r="C6" s="3" t="s">
        <v>49</v>
      </c>
      <c r="D6" s="3" t="s">
        <v>35</v>
      </c>
      <c r="E6" s="3">
        <v>1</v>
      </c>
      <c r="F6" s="3" t="s">
        <v>41</v>
      </c>
      <c r="G6" s="3" t="s">
        <v>25</v>
      </c>
      <c r="H6" s="3" t="s">
        <v>42</v>
      </c>
      <c r="I6" s="3" t="s">
        <v>14</v>
      </c>
      <c r="J6" s="5" t="s">
        <v>50</v>
      </c>
      <c r="K6" s="30" t="s">
        <v>51</v>
      </c>
      <c r="L6" s="6" t="s">
        <v>16</v>
      </c>
      <c r="M6" s="7">
        <v>1.7</v>
      </c>
      <c r="N6" s="8">
        <v>2</v>
      </c>
      <c r="O6" s="9" t="s">
        <v>15</v>
      </c>
      <c r="P6" s="8">
        <f t="shared" ref="P6:P69" si="4">P5+N6</f>
        <v>4.5</v>
      </c>
      <c r="Q6" s="32">
        <f t="shared" si="0"/>
        <v>-2</v>
      </c>
      <c r="R6" s="10">
        <f t="shared" ref="R6:R69" si="5">R5+Q6</f>
        <v>-3.26</v>
      </c>
      <c r="S6" s="11">
        <f t="shared" si="1"/>
        <v>1.2400000000000002</v>
      </c>
      <c r="T6" s="12">
        <f t="shared" si="2"/>
        <v>0.25</v>
      </c>
      <c r="U6" s="13">
        <f t="shared" si="3"/>
        <v>-0.72444444444444445</v>
      </c>
      <c r="V6" s="14">
        <f>COUNTIF($L$2:L6,1)</f>
        <v>1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5.75" customHeight="1" x14ac:dyDescent="0.2">
      <c r="A7" s="3">
        <v>5</v>
      </c>
      <c r="B7" s="4">
        <v>43070</v>
      </c>
      <c r="C7" s="3" t="s">
        <v>49</v>
      </c>
      <c r="D7" s="3" t="s">
        <v>35</v>
      </c>
      <c r="E7" s="3">
        <v>1</v>
      </c>
      <c r="F7" s="3" t="s">
        <v>52</v>
      </c>
      <c r="G7" s="3" t="s">
        <v>25</v>
      </c>
      <c r="H7" s="3" t="s">
        <v>30</v>
      </c>
      <c r="I7" s="3" t="s">
        <v>14</v>
      </c>
      <c r="J7" s="5" t="s">
        <v>50</v>
      </c>
      <c r="K7" s="30"/>
      <c r="L7" s="6" t="s">
        <v>16</v>
      </c>
      <c r="M7" s="7">
        <v>7.5</v>
      </c>
      <c r="N7" s="8">
        <v>0.5</v>
      </c>
      <c r="O7" s="9" t="s">
        <v>15</v>
      </c>
      <c r="P7" s="8">
        <f t="shared" si="4"/>
        <v>5</v>
      </c>
      <c r="Q7" s="32">
        <f t="shared" si="0"/>
        <v>-0.5</v>
      </c>
      <c r="R7" s="10">
        <f t="shared" si="5"/>
        <v>-3.76</v>
      </c>
      <c r="S7" s="11">
        <f t="shared" si="1"/>
        <v>1.2400000000000002</v>
      </c>
      <c r="T7" s="12">
        <f t="shared" si="2"/>
        <v>0.2</v>
      </c>
      <c r="U7" s="13">
        <f t="shared" si="3"/>
        <v>-0.752</v>
      </c>
      <c r="V7" s="14">
        <f>COUNTIF($L$2:L7,1)</f>
        <v>1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25.5" x14ac:dyDescent="0.2">
      <c r="A8" s="3">
        <v>6</v>
      </c>
      <c r="B8" s="4">
        <v>43071</v>
      </c>
      <c r="C8" s="3" t="s">
        <v>53</v>
      </c>
      <c r="D8" s="39" t="s">
        <v>45</v>
      </c>
      <c r="E8" s="3">
        <v>2</v>
      </c>
      <c r="F8" s="3" t="s">
        <v>54</v>
      </c>
      <c r="G8" s="3" t="s">
        <v>25</v>
      </c>
      <c r="H8" s="3" t="s">
        <v>30</v>
      </c>
      <c r="I8" s="3" t="s">
        <v>14</v>
      </c>
      <c r="J8" s="15" t="s">
        <v>55</v>
      </c>
      <c r="K8" s="30"/>
      <c r="L8" s="6" t="s">
        <v>17</v>
      </c>
      <c r="M8" s="7">
        <v>2.4449999999999998</v>
      </c>
      <c r="N8" s="8">
        <v>1.5</v>
      </c>
      <c r="O8" s="9" t="s">
        <v>15</v>
      </c>
      <c r="P8" s="8">
        <f t="shared" si="4"/>
        <v>6.5</v>
      </c>
      <c r="Q8" s="31">
        <f t="shared" si="0"/>
        <v>2.1674999999999995</v>
      </c>
      <c r="R8" s="10">
        <f t="shared" si="5"/>
        <v>-1.5925000000000002</v>
      </c>
      <c r="S8" s="11">
        <f t="shared" si="1"/>
        <v>4.9074999999999998</v>
      </c>
      <c r="T8" s="12">
        <f t="shared" si="2"/>
        <v>0.33333333333333331</v>
      </c>
      <c r="U8" s="13">
        <f t="shared" si="3"/>
        <v>-0.24500000000000005</v>
      </c>
      <c r="V8" s="14">
        <f>COUNTIF($L$2:L8,1)</f>
        <v>2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25.5" x14ac:dyDescent="0.2">
      <c r="A9" s="3">
        <v>7</v>
      </c>
      <c r="B9" s="4">
        <v>43071</v>
      </c>
      <c r="C9" s="3" t="s">
        <v>56</v>
      </c>
      <c r="D9" s="3" t="s">
        <v>45</v>
      </c>
      <c r="E9" s="3">
        <v>2</v>
      </c>
      <c r="F9" s="3" t="s">
        <v>39</v>
      </c>
      <c r="G9" s="3" t="s">
        <v>25</v>
      </c>
      <c r="H9" s="3" t="s">
        <v>42</v>
      </c>
      <c r="I9" s="3" t="s">
        <v>14</v>
      </c>
      <c r="J9" s="15" t="s">
        <v>57</v>
      </c>
      <c r="K9" s="30"/>
      <c r="L9" s="6" t="s">
        <v>17</v>
      </c>
      <c r="M9" s="7">
        <v>2.4</v>
      </c>
      <c r="N9" s="8">
        <v>0.5</v>
      </c>
      <c r="O9" s="9" t="s">
        <v>15</v>
      </c>
      <c r="P9" s="8">
        <f t="shared" si="4"/>
        <v>7</v>
      </c>
      <c r="Q9" s="31">
        <f t="shared" si="0"/>
        <v>0.7</v>
      </c>
      <c r="R9" s="10">
        <f t="shared" si="5"/>
        <v>-0.89250000000000029</v>
      </c>
      <c r="S9" s="11">
        <f t="shared" si="1"/>
        <v>6.1074999999999999</v>
      </c>
      <c r="T9" s="12">
        <f t="shared" si="2"/>
        <v>0.42857142857142855</v>
      </c>
      <c r="U9" s="13">
        <f t="shared" si="3"/>
        <v>-0.1275</v>
      </c>
      <c r="V9" s="14">
        <f>COUNTIF($L$2:L9,1)</f>
        <v>3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5.75" customHeight="1" x14ac:dyDescent="0.2">
      <c r="A10" s="3">
        <v>8</v>
      </c>
      <c r="B10" s="4">
        <v>43071</v>
      </c>
      <c r="C10" s="3" t="s">
        <v>58</v>
      </c>
      <c r="D10" s="3" t="s">
        <v>31</v>
      </c>
      <c r="E10" s="3">
        <v>1</v>
      </c>
      <c r="F10" s="3" t="s">
        <v>33</v>
      </c>
      <c r="G10" s="3" t="s">
        <v>25</v>
      </c>
      <c r="H10" s="3" t="s">
        <v>28</v>
      </c>
      <c r="I10" s="3" t="s">
        <v>29</v>
      </c>
      <c r="J10" s="15" t="s">
        <v>59</v>
      </c>
      <c r="K10" s="30"/>
      <c r="L10" s="6" t="s">
        <v>17</v>
      </c>
      <c r="M10" s="7">
        <v>3</v>
      </c>
      <c r="N10" s="8">
        <v>0.5</v>
      </c>
      <c r="O10" s="9" t="s">
        <v>23</v>
      </c>
      <c r="P10" s="8">
        <f t="shared" si="4"/>
        <v>7.5</v>
      </c>
      <c r="Q10" s="31">
        <f t="shared" si="0"/>
        <v>0.92499999999999982</v>
      </c>
      <c r="R10" s="10">
        <f t="shared" si="5"/>
        <v>3.2499999999999529E-2</v>
      </c>
      <c r="S10" s="11">
        <f t="shared" si="1"/>
        <v>7.5324999999999998</v>
      </c>
      <c r="T10" s="12">
        <f t="shared" si="2"/>
        <v>0.5</v>
      </c>
      <c r="U10" s="13">
        <f t="shared" si="3"/>
        <v>4.3333333333333002E-3</v>
      </c>
      <c r="V10" s="14">
        <f>COUNTIF($L$2:L10,1)</f>
        <v>4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27.75" customHeight="1" x14ac:dyDescent="0.2">
      <c r="A11" s="3">
        <v>9</v>
      </c>
      <c r="B11" s="4">
        <v>43071</v>
      </c>
      <c r="C11" s="3" t="s">
        <v>60</v>
      </c>
      <c r="D11" s="3" t="s">
        <v>26</v>
      </c>
      <c r="E11" s="3">
        <v>2</v>
      </c>
      <c r="F11" s="3" t="s">
        <v>61</v>
      </c>
      <c r="G11" s="3" t="s">
        <v>25</v>
      </c>
      <c r="H11" s="3" t="s">
        <v>28</v>
      </c>
      <c r="I11" s="3" t="s">
        <v>29</v>
      </c>
      <c r="J11" s="15" t="s">
        <v>62</v>
      </c>
      <c r="K11" s="30"/>
      <c r="L11" s="6" t="s">
        <v>17</v>
      </c>
      <c r="M11" s="7">
        <v>2.04</v>
      </c>
      <c r="N11" s="8">
        <v>1</v>
      </c>
      <c r="O11" s="9" t="s">
        <v>23</v>
      </c>
      <c r="P11" s="8">
        <f t="shared" si="4"/>
        <v>8.5</v>
      </c>
      <c r="Q11" s="31">
        <f t="shared" si="0"/>
        <v>0.93799999999999994</v>
      </c>
      <c r="R11" s="10">
        <f t="shared" si="5"/>
        <v>0.97049999999999947</v>
      </c>
      <c r="S11" s="11">
        <f t="shared" si="1"/>
        <v>9.4704999999999995</v>
      </c>
      <c r="T11" s="12">
        <f t="shared" si="2"/>
        <v>0.55555555555555558</v>
      </c>
      <c r="U11" s="13">
        <f t="shared" si="3"/>
        <v>0.11417647058823523</v>
      </c>
      <c r="V11" s="14">
        <f>COUNTIF($L$2:L11,1)</f>
        <v>5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2.75" x14ac:dyDescent="0.2">
      <c r="A12" s="3">
        <v>10</v>
      </c>
      <c r="B12" s="4">
        <v>43071</v>
      </c>
      <c r="C12" s="3" t="s">
        <v>63</v>
      </c>
      <c r="D12" s="3" t="s">
        <v>26</v>
      </c>
      <c r="E12" s="3">
        <v>1</v>
      </c>
      <c r="F12" s="3" t="s">
        <v>40</v>
      </c>
      <c r="G12" s="3" t="s">
        <v>27</v>
      </c>
      <c r="H12" s="3" t="s">
        <v>28</v>
      </c>
      <c r="I12" s="3" t="s">
        <v>29</v>
      </c>
      <c r="J12" s="5" t="s">
        <v>43</v>
      </c>
      <c r="K12" s="30"/>
      <c r="L12" s="6" t="s">
        <v>16</v>
      </c>
      <c r="M12" s="7">
        <v>2</v>
      </c>
      <c r="N12" s="8">
        <v>1.5</v>
      </c>
      <c r="O12" s="9" t="s">
        <v>15</v>
      </c>
      <c r="P12" s="8">
        <f t="shared" si="4"/>
        <v>10</v>
      </c>
      <c r="Q12" s="32">
        <f t="shared" si="0"/>
        <v>-1.5</v>
      </c>
      <c r="R12" s="10">
        <f t="shared" si="5"/>
        <v>-0.52950000000000053</v>
      </c>
      <c r="S12" s="11">
        <f t="shared" si="1"/>
        <v>9.4704999999999995</v>
      </c>
      <c r="T12" s="12">
        <f t="shared" si="2"/>
        <v>0.5</v>
      </c>
      <c r="U12" s="13">
        <f t="shared" si="3"/>
        <v>-5.2950000000000053E-2</v>
      </c>
      <c r="V12" s="14">
        <f>COUNTIF($L$2:L12,1)</f>
        <v>5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2.75" x14ac:dyDescent="0.2">
      <c r="A13" s="3">
        <v>11</v>
      </c>
      <c r="B13" s="4">
        <v>43071</v>
      </c>
      <c r="C13" s="3" t="s">
        <v>64</v>
      </c>
      <c r="D13" s="3" t="s">
        <v>26</v>
      </c>
      <c r="E13" s="3">
        <v>1</v>
      </c>
      <c r="F13" s="3" t="s">
        <v>65</v>
      </c>
      <c r="G13" s="3" t="s">
        <v>25</v>
      </c>
      <c r="H13" s="3" t="s">
        <v>28</v>
      </c>
      <c r="I13" s="3" t="s">
        <v>29</v>
      </c>
      <c r="J13" s="15" t="s">
        <v>38</v>
      </c>
      <c r="K13" s="30"/>
      <c r="L13" s="6" t="s">
        <v>17</v>
      </c>
      <c r="M13" s="7">
        <v>2</v>
      </c>
      <c r="N13" s="8">
        <v>2</v>
      </c>
      <c r="O13" s="9" t="s">
        <v>23</v>
      </c>
      <c r="P13" s="8">
        <f t="shared" si="4"/>
        <v>12</v>
      </c>
      <c r="Q13" s="31">
        <f t="shared" si="0"/>
        <v>1.7999999999999998</v>
      </c>
      <c r="R13" s="10">
        <f t="shared" si="5"/>
        <v>1.2704999999999993</v>
      </c>
      <c r="S13" s="11">
        <f t="shared" si="1"/>
        <v>13.270499999999998</v>
      </c>
      <c r="T13" s="12">
        <f t="shared" si="2"/>
        <v>0.54545454545454541</v>
      </c>
      <c r="U13" s="13">
        <f t="shared" si="3"/>
        <v>0.10587499999999987</v>
      </c>
      <c r="V13" s="14">
        <f>COUNTIF($L$2:L13,1)</f>
        <v>6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25.5" x14ac:dyDescent="0.2">
      <c r="A14" s="3">
        <v>12</v>
      </c>
      <c r="B14" s="4">
        <v>43072</v>
      </c>
      <c r="C14" s="3" t="s">
        <v>66</v>
      </c>
      <c r="D14" s="3" t="s">
        <v>26</v>
      </c>
      <c r="E14" s="3">
        <v>2</v>
      </c>
      <c r="F14" s="3" t="s">
        <v>32</v>
      </c>
      <c r="G14" s="3" t="s">
        <v>25</v>
      </c>
      <c r="H14" s="3" t="s">
        <v>28</v>
      </c>
      <c r="I14" s="3" t="s">
        <v>14</v>
      </c>
      <c r="J14" s="5" t="s">
        <v>67</v>
      </c>
      <c r="K14" s="30" t="s">
        <v>161</v>
      </c>
      <c r="L14" s="6" t="s">
        <v>16</v>
      </c>
      <c r="M14" s="7">
        <v>1.9</v>
      </c>
      <c r="N14" s="8">
        <v>1</v>
      </c>
      <c r="O14" s="9" t="s">
        <v>23</v>
      </c>
      <c r="P14" s="8">
        <f t="shared" si="4"/>
        <v>13</v>
      </c>
      <c r="Q14" s="32">
        <f t="shared" si="0"/>
        <v>-1</v>
      </c>
      <c r="R14" s="10">
        <f t="shared" si="5"/>
        <v>0.2704999999999993</v>
      </c>
      <c r="S14" s="11">
        <f t="shared" si="1"/>
        <v>13.270499999999998</v>
      </c>
      <c r="T14" s="12">
        <f t="shared" si="2"/>
        <v>0.5</v>
      </c>
      <c r="U14" s="13">
        <f t="shared" si="3"/>
        <v>2.0807692307692187E-2</v>
      </c>
      <c r="V14" s="14">
        <f>COUNTIF($L$2:L14,1)</f>
        <v>6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5.5" x14ac:dyDescent="0.2">
      <c r="A15" s="3">
        <v>13</v>
      </c>
      <c r="B15" s="4">
        <v>43072</v>
      </c>
      <c r="C15" s="3" t="s">
        <v>68</v>
      </c>
      <c r="D15" s="3" t="s">
        <v>26</v>
      </c>
      <c r="E15" s="3">
        <v>2</v>
      </c>
      <c r="F15" s="3" t="s">
        <v>69</v>
      </c>
      <c r="G15" s="3" t="s">
        <v>27</v>
      </c>
      <c r="H15" s="3" t="s">
        <v>28</v>
      </c>
      <c r="I15" s="3" t="s">
        <v>14</v>
      </c>
      <c r="J15" s="5" t="s">
        <v>82</v>
      </c>
      <c r="K15" s="30"/>
      <c r="L15" s="6" t="s">
        <v>16</v>
      </c>
      <c r="M15" s="7">
        <v>1.89</v>
      </c>
      <c r="N15" s="8">
        <v>1.5</v>
      </c>
      <c r="O15" s="9" t="s">
        <v>23</v>
      </c>
      <c r="P15" s="8">
        <f t="shared" si="4"/>
        <v>14.5</v>
      </c>
      <c r="Q15" s="32">
        <f t="shared" si="0"/>
        <v>-1.5</v>
      </c>
      <c r="R15" s="10">
        <f t="shared" si="5"/>
        <v>-1.2295000000000007</v>
      </c>
      <c r="S15" s="11">
        <f t="shared" si="1"/>
        <v>13.270499999999998</v>
      </c>
      <c r="T15" s="12">
        <f t="shared" si="2"/>
        <v>0.46153846153846156</v>
      </c>
      <c r="U15" s="13">
        <f t="shared" si="3"/>
        <v>-8.4793103448275967E-2</v>
      </c>
      <c r="V15" s="14">
        <f>COUNTIF($L$2:L15,1)</f>
        <v>6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5.75" customHeight="1" x14ac:dyDescent="0.2">
      <c r="A16" s="3">
        <v>14</v>
      </c>
      <c r="B16" s="4">
        <v>43072</v>
      </c>
      <c r="C16" s="3" t="s">
        <v>70</v>
      </c>
      <c r="D16" s="3" t="s">
        <v>31</v>
      </c>
      <c r="E16" s="3">
        <v>1</v>
      </c>
      <c r="F16" s="3">
        <v>2</v>
      </c>
      <c r="G16" s="3" t="s">
        <v>25</v>
      </c>
      <c r="H16" s="3" t="s">
        <v>34</v>
      </c>
      <c r="I16" s="3" t="s">
        <v>14</v>
      </c>
      <c r="J16" s="5" t="s">
        <v>37</v>
      </c>
      <c r="K16" s="30"/>
      <c r="L16" s="6" t="s">
        <v>16</v>
      </c>
      <c r="M16" s="7">
        <v>2.4500000000000002</v>
      </c>
      <c r="N16" s="8">
        <v>1.5</v>
      </c>
      <c r="O16" s="9" t="s">
        <v>15</v>
      </c>
      <c r="P16" s="8">
        <f t="shared" si="4"/>
        <v>16</v>
      </c>
      <c r="Q16" s="32">
        <f t="shared" si="0"/>
        <v>-1.5</v>
      </c>
      <c r="R16" s="10">
        <f t="shared" si="5"/>
        <v>-2.7295000000000007</v>
      </c>
      <c r="S16" s="11">
        <f t="shared" si="1"/>
        <v>13.270499999999998</v>
      </c>
      <c r="T16" s="12">
        <f t="shared" si="2"/>
        <v>0.42857142857142855</v>
      </c>
      <c r="U16" s="13">
        <f t="shared" si="3"/>
        <v>-0.1705937500000001</v>
      </c>
      <c r="V16" s="14">
        <f>COUNTIF($L$2:L16,1)</f>
        <v>6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6.5" customHeight="1" x14ac:dyDescent="0.2">
      <c r="A17" s="3">
        <v>15</v>
      </c>
      <c r="B17" s="4">
        <v>43072</v>
      </c>
      <c r="C17" s="3" t="s">
        <v>71</v>
      </c>
      <c r="D17" s="3" t="s">
        <v>45</v>
      </c>
      <c r="E17" s="3">
        <v>1</v>
      </c>
      <c r="F17" s="3" t="s">
        <v>23</v>
      </c>
      <c r="G17" s="3" t="s">
        <v>25</v>
      </c>
      <c r="H17" s="3" t="s">
        <v>30</v>
      </c>
      <c r="I17" s="3" t="s">
        <v>14</v>
      </c>
      <c r="J17" s="15" t="s">
        <v>72</v>
      </c>
      <c r="K17" s="30"/>
      <c r="L17" s="6" t="s">
        <v>17</v>
      </c>
      <c r="M17" s="7">
        <v>2.5</v>
      </c>
      <c r="N17" s="8">
        <v>0.5</v>
      </c>
      <c r="O17" s="9" t="s">
        <v>15</v>
      </c>
      <c r="P17" s="8">
        <f t="shared" si="4"/>
        <v>16.5</v>
      </c>
      <c r="Q17" s="31">
        <f t="shared" si="0"/>
        <v>0.75</v>
      </c>
      <c r="R17" s="10">
        <f t="shared" si="5"/>
        <v>-1.9795000000000007</v>
      </c>
      <c r="S17" s="11">
        <f t="shared" si="1"/>
        <v>14.520499999999998</v>
      </c>
      <c r="T17" s="12">
        <f t="shared" si="2"/>
        <v>0.46666666666666667</v>
      </c>
      <c r="U17" s="13">
        <f t="shared" si="3"/>
        <v>-0.11996969696969706</v>
      </c>
      <c r="V17" s="14">
        <f>COUNTIF($L$2:L17,1)</f>
        <v>7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25.5" x14ac:dyDescent="0.2">
      <c r="A18" s="3">
        <v>16</v>
      </c>
      <c r="B18" s="4">
        <v>43072</v>
      </c>
      <c r="C18" s="3" t="s">
        <v>73</v>
      </c>
      <c r="D18" s="3" t="s">
        <v>31</v>
      </c>
      <c r="E18" s="3">
        <v>2</v>
      </c>
      <c r="F18" s="3" t="s">
        <v>74</v>
      </c>
      <c r="G18" s="3" t="s">
        <v>25</v>
      </c>
      <c r="H18" s="3" t="s">
        <v>34</v>
      </c>
      <c r="I18" s="3" t="s">
        <v>14</v>
      </c>
      <c r="J18" s="5" t="s">
        <v>75</v>
      </c>
      <c r="K18" s="30"/>
      <c r="L18" s="6" t="s">
        <v>16</v>
      </c>
      <c r="M18" s="7">
        <v>4.1900000000000004</v>
      </c>
      <c r="N18" s="8">
        <v>0.5</v>
      </c>
      <c r="O18" s="9" t="s">
        <v>15</v>
      </c>
      <c r="P18" s="8">
        <f t="shared" si="4"/>
        <v>17</v>
      </c>
      <c r="Q18" s="32">
        <f t="shared" si="0"/>
        <v>-0.5</v>
      </c>
      <c r="R18" s="10">
        <f t="shared" si="5"/>
        <v>-2.4795000000000007</v>
      </c>
      <c r="S18" s="11">
        <f t="shared" si="1"/>
        <v>14.520499999999998</v>
      </c>
      <c r="T18" s="12">
        <f t="shared" si="2"/>
        <v>0.4375</v>
      </c>
      <c r="U18" s="13">
        <f t="shared" si="3"/>
        <v>-0.14585294117647069</v>
      </c>
      <c r="V18" s="14">
        <f>COUNTIF($L$2:L18,1)</f>
        <v>7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5.5" x14ac:dyDescent="0.2">
      <c r="A19" s="3">
        <v>17</v>
      </c>
      <c r="B19" s="4">
        <v>43072</v>
      </c>
      <c r="C19" s="3" t="s">
        <v>76</v>
      </c>
      <c r="D19" s="3" t="s">
        <v>36</v>
      </c>
      <c r="E19" s="3">
        <v>2</v>
      </c>
      <c r="F19" s="3" t="s">
        <v>77</v>
      </c>
      <c r="G19" s="3" t="s">
        <v>25</v>
      </c>
      <c r="H19" s="3" t="s">
        <v>34</v>
      </c>
      <c r="I19" s="3" t="s">
        <v>14</v>
      </c>
      <c r="J19" s="15" t="s">
        <v>78</v>
      </c>
      <c r="K19" s="30"/>
      <c r="L19" s="6" t="s">
        <v>17</v>
      </c>
      <c r="M19" s="7">
        <v>2.06</v>
      </c>
      <c r="N19" s="8">
        <v>2.5</v>
      </c>
      <c r="O19" s="9" t="s">
        <v>15</v>
      </c>
      <c r="P19" s="8">
        <f t="shared" si="4"/>
        <v>19.5</v>
      </c>
      <c r="Q19" s="31">
        <f t="shared" si="0"/>
        <v>2.6500000000000004</v>
      </c>
      <c r="R19" s="10">
        <f t="shared" si="5"/>
        <v>0.17049999999999965</v>
      </c>
      <c r="S19" s="11">
        <f t="shared" si="1"/>
        <v>19.670500000000001</v>
      </c>
      <c r="T19" s="12">
        <f t="shared" si="2"/>
        <v>0.47058823529411764</v>
      </c>
      <c r="U19" s="13">
        <f t="shared" si="3"/>
        <v>8.7435897435897709E-3</v>
      </c>
      <c r="V19" s="14">
        <f>COUNTIF($L$2:L19,1)</f>
        <v>8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5" customHeight="1" x14ac:dyDescent="0.2">
      <c r="A20" s="3">
        <v>18</v>
      </c>
      <c r="B20" s="4">
        <v>43072</v>
      </c>
      <c r="C20" s="3" t="s">
        <v>79</v>
      </c>
      <c r="D20" s="3" t="s">
        <v>26</v>
      </c>
      <c r="E20" s="3">
        <v>1</v>
      </c>
      <c r="F20" s="3" t="s">
        <v>80</v>
      </c>
      <c r="G20" s="3" t="s">
        <v>25</v>
      </c>
      <c r="H20" s="3" t="s">
        <v>28</v>
      </c>
      <c r="I20" s="3" t="s">
        <v>29</v>
      </c>
      <c r="J20" s="15" t="s">
        <v>81</v>
      </c>
      <c r="K20" s="30"/>
      <c r="L20" s="6" t="s">
        <v>17</v>
      </c>
      <c r="M20" s="7">
        <v>1.925</v>
      </c>
      <c r="N20" s="8">
        <v>1.5</v>
      </c>
      <c r="O20" s="9" t="s">
        <v>23</v>
      </c>
      <c r="P20" s="8">
        <f t="shared" si="4"/>
        <v>21</v>
      </c>
      <c r="Q20" s="31">
        <f t="shared" si="0"/>
        <v>1.243125</v>
      </c>
      <c r="R20" s="33">
        <f t="shared" si="5"/>
        <v>1.4136249999999997</v>
      </c>
      <c r="S20" s="34">
        <f t="shared" si="1"/>
        <v>22.413625</v>
      </c>
      <c r="T20" s="35">
        <f t="shared" si="2"/>
        <v>0.5</v>
      </c>
      <c r="U20" s="13">
        <f t="shared" si="3"/>
        <v>6.7315476190476176E-2</v>
      </c>
      <c r="V20" s="14">
        <f>COUNTIF($L$2:L20,1)</f>
        <v>9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5" customHeight="1" x14ac:dyDescent="0.2">
      <c r="A21" s="3">
        <v>19</v>
      </c>
      <c r="B21" s="4">
        <v>43074</v>
      </c>
      <c r="C21" s="3" t="s">
        <v>83</v>
      </c>
      <c r="D21" s="3" t="s">
        <v>84</v>
      </c>
      <c r="E21" s="3">
        <v>1</v>
      </c>
      <c r="F21" s="3">
        <v>2</v>
      </c>
      <c r="G21" s="3" t="s">
        <v>85</v>
      </c>
      <c r="H21" s="3" t="s">
        <v>34</v>
      </c>
      <c r="I21" s="3" t="s">
        <v>14</v>
      </c>
      <c r="J21" s="5" t="s">
        <v>86</v>
      </c>
      <c r="K21" s="30"/>
      <c r="L21" s="6" t="s">
        <v>16</v>
      </c>
      <c r="M21" s="7">
        <v>2.65</v>
      </c>
      <c r="N21" s="8">
        <v>1.5</v>
      </c>
      <c r="O21" s="9" t="s">
        <v>15</v>
      </c>
      <c r="P21" s="8">
        <f t="shared" si="4"/>
        <v>22.5</v>
      </c>
      <c r="Q21" s="32">
        <f t="shared" si="0"/>
        <v>-1.5</v>
      </c>
      <c r="R21" s="10">
        <f t="shared" si="5"/>
        <v>-8.6375000000000313E-2</v>
      </c>
      <c r="S21" s="11">
        <f t="shared" si="1"/>
        <v>22.413625</v>
      </c>
      <c r="T21" s="12">
        <f t="shared" si="2"/>
        <v>0.47368421052631576</v>
      </c>
      <c r="U21" s="13">
        <f t="shared" si="3"/>
        <v>-3.838888888888903E-3</v>
      </c>
      <c r="V21" s="14">
        <f>COUNTIF($L$2:L21,1)</f>
        <v>9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5" customHeight="1" x14ac:dyDescent="0.2">
      <c r="A22" s="3">
        <v>20</v>
      </c>
      <c r="B22" s="4">
        <v>43074</v>
      </c>
      <c r="C22" s="3" t="s">
        <v>83</v>
      </c>
      <c r="D22" s="3" t="s">
        <v>84</v>
      </c>
      <c r="E22" s="3">
        <v>1</v>
      </c>
      <c r="F22" s="3">
        <v>2</v>
      </c>
      <c r="G22" s="3" t="s">
        <v>85</v>
      </c>
      <c r="H22" s="3" t="s">
        <v>34</v>
      </c>
      <c r="I22" s="3" t="s">
        <v>14</v>
      </c>
      <c r="J22" s="5" t="s">
        <v>86</v>
      </c>
      <c r="K22" s="30"/>
      <c r="L22" s="6" t="s">
        <v>16</v>
      </c>
      <c r="M22" s="7">
        <v>4.9000000000000004</v>
      </c>
      <c r="N22" s="8">
        <v>0.5</v>
      </c>
      <c r="O22" s="9" t="s">
        <v>15</v>
      </c>
      <c r="P22" s="8">
        <f t="shared" si="4"/>
        <v>23</v>
      </c>
      <c r="Q22" s="32">
        <f t="shared" si="0"/>
        <v>-0.5</v>
      </c>
      <c r="R22" s="10">
        <f t="shared" si="5"/>
        <v>-0.58637500000000031</v>
      </c>
      <c r="S22" s="11">
        <f t="shared" si="1"/>
        <v>22.413625</v>
      </c>
      <c r="T22" s="12">
        <f t="shared" si="2"/>
        <v>0.45</v>
      </c>
      <c r="U22" s="13">
        <f t="shared" si="3"/>
        <v>-2.5494565217391317E-2</v>
      </c>
      <c r="V22" s="14">
        <f>COUNTIF($L$2:L22,1)</f>
        <v>9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7.25" customHeight="1" x14ac:dyDescent="0.2">
      <c r="A23" s="3">
        <v>21</v>
      </c>
      <c r="B23" s="4">
        <v>43074</v>
      </c>
      <c r="C23" s="3" t="s">
        <v>87</v>
      </c>
      <c r="D23" s="3" t="s">
        <v>88</v>
      </c>
      <c r="E23" s="3">
        <v>1</v>
      </c>
      <c r="F23" s="3" t="s">
        <v>41</v>
      </c>
      <c r="G23" s="3" t="s">
        <v>25</v>
      </c>
      <c r="H23" s="3" t="s">
        <v>30</v>
      </c>
      <c r="I23" s="3" t="s">
        <v>14</v>
      </c>
      <c r="J23" s="5" t="s">
        <v>89</v>
      </c>
      <c r="K23" s="30"/>
      <c r="L23" s="6" t="s">
        <v>16</v>
      </c>
      <c r="M23" s="7">
        <v>1.89</v>
      </c>
      <c r="N23" s="8">
        <v>1</v>
      </c>
      <c r="O23" s="9" t="s">
        <v>15</v>
      </c>
      <c r="P23" s="8">
        <f t="shared" si="4"/>
        <v>24</v>
      </c>
      <c r="Q23" s="32">
        <f t="shared" si="0"/>
        <v>-1</v>
      </c>
      <c r="R23" s="10">
        <f t="shared" si="5"/>
        <v>-1.5863750000000003</v>
      </c>
      <c r="S23" s="11">
        <f t="shared" si="1"/>
        <v>22.413625</v>
      </c>
      <c r="T23" s="12">
        <f t="shared" si="2"/>
        <v>0.42857142857142855</v>
      </c>
      <c r="U23" s="13">
        <f t="shared" si="3"/>
        <v>-6.6098958333333346E-2</v>
      </c>
      <c r="V23" s="14">
        <f>COUNTIF($L$2:L23,1)</f>
        <v>9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38.25" x14ac:dyDescent="0.2">
      <c r="A24" s="3">
        <v>22</v>
      </c>
      <c r="B24" s="4">
        <v>43074</v>
      </c>
      <c r="C24" s="3" t="s">
        <v>90</v>
      </c>
      <c r="D24" s="3" t="s">
        <v>88</v>
      </c>
      <c r="E24" s="3">
        <v>3</v>
      </c>
      <c r="F24" s="3" t="s">
        <v>91</v>
      </c>
      <c r="G24" s="3" t="s">
        <v>25</v>
      </c>
      <c r="H24" s="3" t="s">
        <v>30</v>
      </c>
      <c r="I24" s="3" t="s">
        <v>14</v>
      </c>
      <c r="J24" s="5" t="s">
        <v>92</v>
      </c>
      <c r="K24" s="30"/>
      <c r="L24" s="6" t="s">
        <v>16</v>
      </c>
      <c r="M24" s="7">
        <v>2.2280000000000002</v>
      </c>
      <c r="N24" s="8">
        <v>1</v>
      </c>
      <c r="O24" s="9" t="s">
        <v>15</v>
      </c>
      <c r="P24" s="8">
        <f t="shared" si="4"/>
        <v>25</v>
      </c>
      <c r="Q24" s="32">
        <f t="shared" si="0"/>
        <v>-1</v>
      </c>
      <c r="R24" s="10">
        <f t="shared" si="5"/>
        <v>-2.5863750000000003</v>
      </c>
      <c r="S24" s="11">
        <f t="shared" si="1"/>
        <v>22.413625</v>
      </c>
      <c r="T24" s="12">
        <f t="shared" si="2"/>
        <v>0.40909090909090912</v>
      </c>
      <c r="U24" s="13">
        <f t="shared" si="3"/>
        <v>-0.10345500000000002</v>
      </c>
      <c r="V24" s="14">
        <f>COUNTIF($L$2:L24,1)</f>
        <v>9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6.5" customHeight="1" x14ac:dyDescent="0.2">
      <c r="A25" s="3">
        <v>23</v>
      </c>
      <c r="B25" s="4">
        <v>43074</v>
      </c>
      <c r="C25" s="3" t="s">
        <v>93</v>
      </c>
      <c r="D25" s="3" t="s">
        <v>31</v>
      </c>
      <c r="E25" s="3">
        <v>1</v>
      </c>
      <c r="F25" s="3">
        <v>2</v>
      </c>
      <c r="G25" s="3" t="s">
        <v>85</v>
      </c>
      <c r="H25" s="3" t="s">
        <v>30</v>
      </c>
      <c r="I25" s="3" t="s">
        <v>14</v>
      </c>
      <c r="J25" s="5" t="s">
        <v>59</v>
      </c>
      <c r="K25" s="30" t="s">
        <v>162</v>
      </c>
      <c r="L25" s="6" t="s">
        <v>16</v>
      </c>
      <c r="M25" s="7">
        <v>2.23</v>
      </c>
      <c r="N25" s="8">
        <v>1</v>
      </c>
      <c r="O25" s="9" t="s">
        <v>15</v>
      </c>
      <c r="P25" s="8">
        <f t="shared" si="4"/>
        <v>26</v>
      </c>
      <c r="Q25" s="32">
        <f t="shared" si="0"/>
        <v>-1</v>
      </c>
      <c r="R25" s="10">
        <f t="shared" si="5"/>
        <v>-3.5863750000000003</v>
      </c>
      <c r="S25" s="11">
        <f t="shared" si="1"/>
        <v>22.413625</v>
      </c>
      <c r="T25" s="12">
        <f t="shared" si="2"/>
        <v>0.39130434782608697</v>
      </c>
      <c r="U25" s="13">
        <f t="shared" si="3"/>
        <v>-0.13793750000000002</v>
      </c>
      <c r="V25" s="14">
        <f>COUNTIF($L$2:L25,1)</f>
        <v>9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5.5" customHeight="1" x14ac:dyDescent="0.2">
      <c r="A26" s="3">
        <v>24</v>
      </c>
      <c r="B26" s="4">
        <v>43074</v>
      </c>
      <c r="C26" s="3" t="s">
        <v>94</v>
      </c>
      <c r="D26" s="3" t="s">
        <v>84</v>
      </c>
      <c r="E26" s="3">
        <v>2</v>
      </c>
      <c r="F26" s="3" t="s">
        <v>95</v>
      </c>
      <c r="G26" s="3" t="s">
        <v>85</v>
      </c>
      <c r="H26" s="3" t="s">
        <v>96</v>
      </c>
      <c r="I26" s="3" t="s">
        <v>14</v>
      </c>
      <c r="J26" s="5" t="s">
        <v>97</v>
      </c>
      <c r="K26" s="30"/>
      <c r="L26" s="6" t="s">
        <v>16</v>
      </c>
      <c r="M26" s="7">
        <v>2.0699999999999998</v>
      </c>
      <c r="N26" s="8">
        <v>2</v>
      </c>
      <c r="O26" s="9" t="s">
        <v>15</v>
      </c>
      <c r="P26" s="8">
        <f t="shared" si="4"/>
        <v>28</v>
      </c>
      <c r="Q26" s="32">
        <f t="shared" si="0"/>
        <v>-2</v>
      </c>
      <c r="R26" s="10">
        <f t="shared" si="5"/>
        <v>-5.5863750000000003</v>
      </c>
      <c r="S26" s="11">
        <f t="shared" si="1"/>
        <v>22.413625</v>
      </c>
      <c r="T26" s="12">
        <f t="shared" si="2"/>
        <v>0.375</v>
      </c>
      <c r="U26" s="13">
        <f t="shared" si="3"/>
        <v>-0.19951339285714287</v>
      </c>
      <c r="V26" s="14">
        <f>COUNTIF($L$2:L26,1)</f>
        <v>9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25.5" x14ac:dyDescent="0.2">
      <c r="A27" s="3">
        <v>25</v>
      </c>
      <c r="B27" s="4">
        <v>43075</v>
      </c>
      <c r="C27" s="3" t="s">
        <v>98</v>
      </c>
      <c r="D27" s="3" t="s">
        <v>88</v>
      </c>
      <c r="E27" s="3">
        <v>2</v>
      </c>
      <c r="F27" s="3" t="s">
        <v>99</v>
      </c>
      <c r="G27" s="3" t="s">
        <v>27</v>
      </c>
      <c r="H27" s="3" t="s">
        <v>30</v>
      </c>
      <c r="I27" s="3" t="s">
        <v>14</v>
      </c>
      <c r="J27" s="15" t="s">
        <v>100</v>
      </c>
      <c r="K27" s="30"/>
      <c r="L27" s="6" t="s">
        <v>17</v>
      </c>
      <c r="M27" s="7">
        <v>2.11</v>
      </c>
      <c r="N27" s="8">
        <v>1.5</v>
      </c>
      <c r="O27" s="9" t="s">
        <v>15</v>
      </c>
      <c r="P27" s="8">
        <f t="shared" si="4"/>
        <v>29.5</v>
      </c>
      <c r="Q27" s="31">
        <f t="shared" si="0"/>
        <v>1.665</v>
      </c>
      <c r="R27" s="10">
        <f t="shared" si="5"/>
        <v>-3.9213750000000003</v>
      </c>
      <c r="S27" s="11">
        <f t="shared" si="1"/>
        <v>25.578624999999999</v>
      </c>
      <c r="T27" s="12">
        <f t="shared" si="2"/>
        <v>0.4</v>
      </c>
      <c r="U27" s="13">
        <f t="shared" si="3"/>
        <v>-0.13292796610169497</v>
      </c>
      <c r="V27" s="14">
        <f>COUNTIF($L$2:L27,1)</f>
        <v>10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25.5" x14ac:dyDescent="0.2">
      <c r="A28" s="3">
        <v>26</v>
      </c>
      <c r="B28" s="4">
        <v>43075</v>
      </c>
      <c r="C28" s="3" t="s">
        <v>101</v>
      </c>
      <c r="D28" s="3" t="s">
        <v>35</v>
      </c>
      <c r="E28" s="3">
        <v>2</v>
      </c>
      <c r="F28" s="3" t="s">
        <v>32</v>
      </c>
      <c r="G28" s="3" t="s">
        <v>27</v>
      </c>
      <c r="H28" s="3" t="s">
        <v>30</v>
      </c>
      <c r="I28" s="3" t="s">
        <v>14</v>
      </c>
      <c r="J28" s="15" t="s">
        <v>102</v>
      </c>
      <c r="K28" s="30"/>
      <c r="L28" s="6" t="s">
        <v>17</v>
      </c>
      <c r="M28" s="7">
        <v>2.0350000000000001</v>
      </c>
      <c r="N28" s="8">
        <v>1</v>
      </c>
      <c r="O28" s="9" t="s">
        <v>15</v>
      </c>
      <c r="P28" s="8">
        <f t="shared" si="4"/>
        <v>30.5</v>
      </c>
      <c r="Q28" s="31">
        <f t="shared" si="0"/>
        <v>1.0350000000000001</v>
      </c>
      <c r="R28" s="10">
        <f t="shared" si="5"/>
        <v>-2.8863750000000001</v>
      </c>
      <c r="S28" s="11">
        <f t="shared" si="1"/>
        <v>27.613624999999999</v>
      </c>
      <c r="T28" s="12">
        <f t="shared" si="2"/>
        <v>0.42307692307692307</v>
      </c>
      <c r="U28" s="13">
        <f t="shared" si="3"/>
        <v>-9.4635245901639381E-2</v>
      </c>
      <c r="V28" s="14">
        <f>COUNTIF($L$2:L28,1)</f>
        <v>11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38.25" x14ac:dyDescent="0.2">
      <c r="A29" s="3">
        <v>27</v>
      </c>
      <c r="B29" s="4">
        <v>43076</v>
      </c>
      <c r="C29" s="3" t="s">
        <v>103</v>
      </c>
      <c r="D29" s="3" t="s">
        <v>104</v>
      </c>
      <c r="E29" s="3">
        <v>3</v>
      </c>
      <c r="F29" s="3" t="s">
        <v>105</v>
      </c>
      <c r="G29" s="3" t="s">
        <v>25</v>
      </c>
      <c r="H29" s="3" t="s">
        <v>30</v>
      </c>
      <c r="I29" s="3" t="s">
        <v>14</v>
      </c>
      <c r="J29" s="5" t="s">
        <v>106</v>
      </c>
      <c r="K29" s="30"/>
      <c r="L29" s="6" t="s">
        <v>16</v>
      </c>
      <c r="M29" s="7">
        <v>2.11</v>
      </c>
      <c r="N29" s="8">
        <v>1</v>
      </c>
      <c r="O29" s="9" t="s">
        <v>15</v>
      </c>
      <c r="P29" s="8">
        <f t="shared" si="4"/>
        <v>31.5</v>
      </c>
      <c r="Q29" s="32">
        <f t="shared" si="0"/>
        <v>-1</v>
      </c>
      <c r="R29" s="10">
        <f t="shared" si="5"/>
        <v>-3.8863750000000001</v>
      </c>
      <c r="S29" s="11">
        <f t="shared" si="1"/>
        <v>27.613624999999999</v>
      </c>
      <c r="T29" s="12">
        <f t="shared" si="2"/>
        <v>0.40740740740740738</v>
      </c>
      <c r="U29" s="13">
        <f t="shared" si="3"/>
        <v>-0.12337698412698415</v>
      </c>
      <c r="V29" s="14">
        <f>COUNTIF($L$2:L29,1)</f>
        <v>11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25.5" x14ac:dyDescent="0.2">
      <c r="A30" s="3">
        <v>28</v>
      </c>
      <c r="B30" s="4">
        <v>43077</v>
      </c>
      <c r="C30" s="3" t="s">
        <v>107</v>
      </c>
      <c r="D30" s="3" t="s">
        <v>45</v>
      </c>
      <c r="E30" s="3">
        <v>2</v>
      </c>
      <c r="F30" s="3" t="s">
        <v>108</v>
      </c>
      <c r="G30" s="3" t="s">
        <v>25</v>
      </c>
      <c r="H30" s="3" t="s">
        <v>42</v>
      </c>
      <c r="I30" s="3" t="s">
        <v>14</v>
      </c>
      <c r="J30" s="15" t="s">
        <v>108</v>
      </c>
      <c r="K30" s="30"/>
      <c r="L30" s="6" t="s">
        <v>17</v>
      </c>
      <c r="M30" s="7">
        <v>2.1800000000000002</v>
      </c>
      <c r="N30" s="8">
        <v>1</v>
      </c>
      <c r="O30" s="9" t="s">
        <v>15</v>
      </c>
      <c r="P30" s="8">
        <f t="shared" si="4"/>
        <v>32.5</v>
      </c>
      <c r="Q30" s="31">
        <f t="shared" si="0"/>
        <v>1.1800000000000002</v>
      </c>
      <c r="R30" s="10">
        <f t="shared" si="5"/>
        <v>-2.706375</v>
      </c>
      <c r="S30" s="11">
        <f t="shared" si="1"/>
        <v>29.793624999999999</v>
      </c>
      <c r="T30" s="12">
        <f t="shared" si="2"/>
        <v>0.42857142857142855</v>
      </c>
      <c r="U30" s="13">
        <f t="shared" si="3"/>
        <v>-8.3273076923076964E-2</v>
      </c>
      <c r="V30" s="14">
        <f>COUNTIF($L$2:L30,1)</f>
        <v>12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25.5" x14ac:dyDescent="0.2">
      <c r="A31" s="3">
        <v>29</v>
      </c>
      <c r="B31" s="4">
        <v>43077</v>
      </c>
      <c r="C31" s="3" t="s">
        <v>109</v>
      </c>
      <c r="D31" s="3" t="s">
        <v>31</v>
      </c>
      <c r="E31" s="3">
        <v>2</v>
      </c>
      <c r="F31" s="3" t="s">
        <v>39</v>
      </c>
      <c r="G31" s="3" t="s">
        <v>25</v>
      </c>
      <c r="H31" s="3" t="s">
        <v>34</v>
      </c>
      <c r="I31" s="3" t="s">
        <v>14</v>
      </c>
      <c r="J31" s="5" t="s">
        <v>110</v>
      </c>
      <c r="K31" s="30"/>
      <c r="L31" s="6" t="s">
        <v>16</v>
      </c>
      <c r="M31" s="7">
        <v>2.08</v>
      </c>
      <c r="N31" s="8">
        <v>2</v>
      </c>
      <c r="O31" s="9" t="s">
        <v>15</v>
      </c>
      <c r="P31" s="8">
        <f t="shared" si="4"/>
        <v>34.5</v>
      </c>
      <c r="Q31" s="32">
        <f t="shared" si="0"/>
        <v>-2</v>
      </c>
      <c r="R31" s="10">
        <f t="shared" si="5"/>
        <v>-4.7063749999999995</v>
      </c>
      <c r="S31" s="11">
        <f t="shared" si="1"/>
        <v>29.793624999999999</v>
      </c>
      <c r="T31" s="12">
        <f t="shared" si="2"/>
        <v>0.41379310344827586</v>
      </c>
      <c r="U31" s="13">
        <f t="shared" si="3"/>
        <v>-0.13641666666666671</v>
      </c>
      <c r="V31" s="14">
        <f>COUNTIF($L$2:L31,1)</f>
        <v>12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25.5" x14ac:dyDescent="0.2">
      <c r="A32" s="3">
        <v>30</v>
      </c>
      <c r="B32" s="4">
        <v>43078</v>
      </c>
      <c r="C32" s="3" t="s">
        <v>111</v>
      </c>
      <c r="D32" s="3" t="s">
        <v>45</v>
      </c>
      <c r="E32" s="3">
        <v>2</v>
      </c>
      <c r="F32" s="3" t="s">
        <v>39</v>
      </c>
      <c r="G32" s="3" t="s">
        <v>25</v>
      </c>
      <c r="H32" s="3" t="s">
        <v>42</v>
      </c>
      <c r="I32" s="3" t="s">
        <v>14</v>
      </c>
      <c r="J32" s="5" t="s">
        <v>108</v>
      </c>
      <c r="K32" s="30"/>
      <c r="L32" s="6" t="s">
        <v>16</v>
      </c>
      <c r="M32" s="7">
        <v>2.7</v>
      </c>
      <c r="N32" s="8">
        <v>1</v>
      </c>
      <c r="O32" s="9" t="s">
        <v>15</v>
      </c>
      <c r="P32" s="8">
        <f t="shared" si="4"/>
        <v>35.5</v>
      </c>
      <c r="Q32" s="32">
        <f t="shared" si="0"/>
        <v>-1</v>
      </c>
      <c r="R32" s="10">
        <f t="shared" si="5"/>
        <v>-5.7063749999999995</v>
      </c>
      <c r="S32" s="11">
        <f t="shared" si="1"/>
        <v>29.793624999999999</v>
      </c>
      <c r="T32" s="12">
        <f t="shared" si="2"/>
        <v>0.4</v>
      </c>
      <c r="U32" s="13">
        <f t="shared" si="3"/>
        <v>-0.1607429577464789</v>
      </c>
      <c r="V32" s="14">
        <f>COUNTIF($L$2:L32,1)</f>
        <v>12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25.5" x14ac:dyDescent="0.2">
      <c r="A33" s="3">
        <v>31</v>
      </c>
      <c r="B33" s="4">
        <v>43078</v>
      </c>
      <c r="C33" s="3" t="s">
        <v>112</v>
      </c>
      <c r="D33" s="3" t="s">
        <v>26</v>
      </c>
      <c r="E33" s="3">
        <v>2</v>
      </c>
      <c r="F33" s="3" t="s">
        <v>32</v>
      </c>
      <c r="G33" s="3" t="s">
        <v>85</v>
      </c>
      <c r="H33" s="3" t="s">
        <v>34</v>
      </c>
      <c r="I33" s="3" t="s">
        <v>14</v>
      </c>
      <c r="J33" s="5" t="s">
        <v>113</v>
      </c>
      <c r="K33" s="30"/>
      <c r="L33" s="6" t="s">
        <v>16</v>
      </c>
      <c r="M33" s="7">
        <v>2.1</v>
      </c>
      <c r="N33" s="8">
        <v>1.5</v>
      </c>
      <c r="O33" s="9" t="s">
        <v>15</v>
      </c>
      <c r="P33" s="8">
        <f t="shared" si="4"/>
        <v>37</v>
      </c>
      <c r="Q33" s="32">
        <f t="shared" si="0"/>
        <v>-1.5</v>
      </c>
      <c r="R33" s="10">
        <f t="shared" si="5"/>
        <v>-7.2063749999999995</v>
      </c>
      <c r="S33" s="11">
        <f t="shared" si="1"/>
        <v>29.793624999999999</v>
      </c>
      <c r="T33" s="12">
        <f t="shared" si="2"/>
        <v>0.38709677419354838</v>
      </c>
      <c r="U33" s="13">
        <f t="shared" si="3"/>
        <v>-0.19476689189189192</v>
      </c>
      <c r="V33" s="14">
        <f>COUNTIF($L$2:L33,1)</f>
        <v>12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5" customHeight="1" x14ac:dyDescent="0.2">
      <c r="A34" s="3">
        <v>32</v>
      </c>
      <c r="B34" s="4">
        <v>43078</v>
      </c>
      <c r="C34" s="3" t="s">
        <v>114</v>
      </c>
      <c r="D34" s="3" t="s">
        <v>35</v>
      </c>
      <c r="E34" s="3">
        <v>1</v>
      </c>
      <c r="F34" s="3">
        <v>2</v>
      </c>
      <c r="G34" s="3" t="s">
        <v>27</v>
      </c>
      <c r="H34" s="3" t="s">
        <v>30</v>
      </c>
      <c r="I34" s="3" t="s">
        <v>14</v>
      </c>
      <c r="J34" s="5" t="s">
        <v>115</v>
      </c>
      <c r="K34" s="30" t="s">
        <v>51</v>
      </c>
      <c r="L34" s="6" t="s">
        <v>16</v>
      </c>
      <c r="M34" s="7">
        <v>1.9</v>
      </c>
      <c r="N34" s="8">
        <v>1</v>
      </c>
      <c r="O34" s="9" t="s">
        <v>15</v>
      </c>
      <c r="P34" s="8">
        <f t="shared" si="4"/>
        <v>38</v>
      </c>
      <c r="Q34" s="32">
        <f t="shared" si="0"/>
        <v>-1</v>
      </c>
      <c r="R34" s="10">
        <f t="shared" si="5"/>
        <v>-8.2063749999999995</v>
      </c>
      <c r="S34" s="11">
        <f t="shared" si="1"/>
        <v>29.793624999999999</v>
      </c>
      <c r="T34" s="12">
        <f t="shared" si="2"/>
        <v>0.375</v>
      </c>
      <c r="U34" s="13">
        <f t="shared" si="3"/>
        <v>-0.2159572368421053</v>
      </c>
      <c r="V34" s="14">
        <f>COUNTIF($L$2:L34,1)</f>
        <v>12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2.75" x14ac:dyDescent="0.2">
      <c r="A35" s="3">
        <v>33</v>
      </c>
      <c r="B35" s="4">
        <v>43079</v>
      </c>
      <c r="C35" s="3" t="s">
        <v>116</v>
      </c>
      <c r="D35" s="3" t="s">
        <v>26</v>
      </c>
      <c r="E35" s="3">
        <v>1</v>
      </c>
      <c r="F35" s="3" t="s">
        <v>33</v>
      </c>
      <c r="G35" s="3" t="s">
        <v>85</v>
      </c>
      <c r="H35" s="3" t="s">
        <v>28</v>
      </c>
      <c r="I35" s="3" t="s">
        <v>29</v>
      </c>
      <c r="J35" s="5" t="s">
        <v>81</v>
      </c>
      <c r="K35" s="30"/>
      <c r="L35" s="6" t="s">
        <v>16</v>
      </c>
      <c r="M35" s="7">
        <v>2.5</v>
      </c>
      <c r="N35" s="8">
        <v>1</v>
      </c>
      <c r="O35" s="9" t="s">
        <v>15</v>
      </c>
      <c r="P35" s="8">
        <f t="shared" si="4"/>
        <v>39</v>
      </c>
      <c r="Q35" s="32">
        <f t="shared" si="0"/>
        <v>-1</v>
      </c>
      <c r="R35" s="10">
        <f t="shared" si="5"/>
        <v>-9.2063749999999995</v>
      </c>
      <c r="S35" s="11">
        <f t="shared" si="1"/>
        <v>29.793624999999999</v>
      </c>
      <c r="T35" s="12">
        <f t="shared" si="2"/>
        <v>0.36363636363636365</v>
      </c>
      <c r="U35" s="13">
        <f t="shared" si="3"/>
        <v>-0.23606089743589748</v>
      </c>
      <c r="V35" s="14">
        <f>COUNTIF($L$2:L35,1)</f>
        <v>12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38.25" x14ac:dyDescent="0.2">
      <c r="A36" s="3">
        <v>34</v>
      </c>
      <c r="B36" s="4">
        <v>43079</v>
      </c>
      <c r="C36" s="3" t="s">
        <v>117</v>
      </c>
      <c r="D36" s="3" t="s">
        <v>26</v>
      </c>
      <c r="E36" s="3">
        <v>3</v>
      </c>
      <c r="F36" s="3" t="s">
        <v>118</v>
      </c>
      <c r="G36" s="3" t="s">
        <v>85</v>
      </c>
      <c r="H36" s="3" t="s">
        <v>28</v>
      </c>
      <c r="I36" s="3" t="s">
        <v>29</v>
      </c>
      <c r="J36" s="5" t="s">
        <v>119</v>
      </c>
      <c r="K36" s="30"/>
      <c r="L36" s="6" t="s">
        <v>16</v>
      </c>
      <c r="M36" s="7">
        <v>2.16</v>
      </c>
      <c r="N36" s="8">
        <v>1</v>
      </c>
      <c r="O36" s="9" t="s">
        <v>15</v>
      </c>
      <c r="P36" s="8">
        <f t="shared" si="4"/>
        <v>40</v>
      </c>
      <c r="Q36" s="32">
        <f t="shared" si="0"/>
        <v>-1</v>
      </c>
      <c r="R36" s="33">
        <f t="shared" si="5"/>
        <v>-10.206375</v>
      </c>
      <c r="S36" s="34">
        <f t="shared" si="1"/>
        <v>29.793624999999999</v>
      </c>
      <c r="T36" s="35">
        <f t="shared" si="2"/>
        <v>0.35294117647058826</v>
      </c>
      <c r="U36" s="13">
        <f t="shared" si="3"/>
        <v>-0.25515937500000002</v>
      </c>
      <c r="V36" s="14">
        <f>COUNTIF($L$2:L36,1)</f>
        <v>12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25.5" x14ac:dyDescent="0.2">
      <c r="A37" s="3">
        <v>35</v>
      </c>
      <c r="B37" s="4">
        <v>43080</v>
      </c>
      <c r="C37" s="3" t="s">
        <v>120</v>
      </c>
      <c r="D37" s="3" t="s">
        <v>36</v>
      </c>
      <c r="E37" s="3">
        <v>2</v>
      </c>
      <c r="F37" s="3" t="s">
        <v>121</v>
      </c>
      <c r="G37" s="3" t="s">
        <v>25</v>
      </c>
      <c r="H37" s="3" t="s">
        <v>34</v>
      </c>
      <c r="I37" s="3" t="s">
        <v>14</v>
      </c>
      <c r="J37" s="5" t="s">
        <v>122</v>
      </c>
      <c r="K37" s="30"/>
      <c r="L37" s="6" t="s">
        <v>16</v>
      </c>
      <c r="M37" s="7">
        <v>2.1</v>
      </c>
      <c r="N37" s="8">
        <v>1.5</v>
      </c>
      <c r="O37" s="9" t="s">
        <v>15</v>
      </c>
      <c r="P37" s="8">
        <f t="shared" si="4"/>
        <v>41.5</v>
      </c>
      <c r="Q37" s="32">
        <f t="shared" si="0"/>
        <v>-1.5</v>
      </c>
      <c r="R37" s="10">
        <f t="shared" si="5"/>
        <v>-11.706375</v>
      </c>
      <c r="S37" s="11">
        <f t="shared" si="1"/>
        <v>29.793624999999999</v>
      </c>
      <c r="T37" s="12">
        <f t="shared" si="2"/>
        <v>0.34285714285714286</v>
      </c>
      <c r="U37" s="13">
        <f t="shared" si="3"/>
        <v>-0.28208132530120483</v>
      </c>
      <c r="V37" s="14">
        <f>COUNTIF($L$2:L37,1)</f>
        <v>12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25.5" x14ac:dyDescent="0.2">
      <c r="A38" s="3">
        <v>36</v>
      </c>
      <c r="B38" s="4">
        <v>43081</v>
      </c>
      <c r="C38" s="3" t="s">
        <v>123</v>
      </c>
      <c r="D38" s="3" t="s">
        <v>26</v>
      </c>
      <c r="E38" s="3">
        <v>2</v>
      </c>
      <c r="F38" s="3" t="s">
        <v>124</v>
      </c>
      <c r="G38" s="3" t="s">
        <v>27</v>
      </c>
      <c r="H38" s="3" t="s">
        <v>30</v>
      </c>
      <c r="I38" s="3" t="s">
        <v>14</v>
      </c>
      <c r="J38" s="5" t="s">
        <v>125</v>
      </c>
      <c r="K38" s="30"/>
      <c r="L38" s="6" t="s">
        <v>16</v>
      </c>
      <c r="M38" s="7">
        <v>2.2999999999999998</v>
      </c>
      <c r="N38" s="8">
        <v>1.5</v>
      </c>
      <c r="O38" s="9" t="s">
        <v>15</v>
      </c>
      <c r="P38" s="8">
        <f t="shared" si="4"/>
        <v>43</v>
      </c>
      <c r="Q38" s="32">
        <f t="shared" si="0"/>
        <v>-1.5</v>
      </c>
      <c r="R38" s="10">
        <f t="shared" si="5"/>
        <v>-13.206375</v>
      </c>
      <c r="S38" s="11">
        <f t="shared" si="1"/>
        <v>29.793624999999999</v>
      </c>
      <c r="T38" s="12">
        <f t="shared" si="2"/>
        <v>0.33333333333333331</v>
      </c>
      <c r="U38" s="13">
        <f t="shared" si="3"/>
        <v>-0.30712500000000004</v>
      </c>
      <c r="V38" s="14">
        <f>COUNTIF($L$2:L38,1)</f>
        <v>12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2.75" x14ac:dyDescent="0.2">
      <c r="A39" s="3">
        <v>37</v>
      </c>
      <c r="B39" s="4">
        <v>43081</v>
      </c>
      <c r="C39" s="3" t="s">
        <v>126</v>
      </c>
      <c r="D39" s="3" t="s">
        <v>26</v>
      </c>
      <c r="E39" s="3">
        <v>1</v>
      </c>
      <c r="F39" s="3" t="s">
        <v>127</v>
      </c>
      <c r="G39" s="3" t="s">
        <v>25</v>
      </c>
      <c r="H39" s="3" t="s">
        <v>28</v>
      </c>
      <c r="I39" s="3" t="s">
        <v>29</v>
      </c>
      <c r="J39" s="5" t="s">
        <v>128</v>
      </c>
      <c r="K39" s="30"/>
      <c r="L39" s="6" t="s">
        <v>16</v>
      </c>
      <c r="M39" s="7">
        <v>2.6</v>
      </c>
      <c r="N39" s="8">
        <v>1</v>
      </c>
      <c r="O39" s="9" t="s">
        <v>23</v>
      </c>
      <c r="P39" s="8">
        <f t="shared" si="4"/>
        <v>44</v>
      </c>
      <c r="Q39" s="32">
        <f t="shared" si="0"/>
        <v>-1</v>
      </c>
      <c r="R39" s="10">
        <f t="shared" si="5"/>
        <v>-14.206375</v>
      </c>
      <c r="S39" s="11">
        <f t="shared" si="1"/>
        <v>29.793624999999999</v>
      </c>
      <c r="T39" s="12">
        <f t="shared" si="2"/>
        <v>0.32432432432432434</v>
      </c>
      <c r="U39" s="13">
        <f t="shared" si="3"/>
        <v>-0.32287215909090911</v>
      </c>
      <c r="V39" s="14">
        <f>COUNTIF($L$2:L39,1)</f>
        <v>12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25.5" x14ac:dyDescent="0.2">
      <c r="A40" s="3">
        <v>38</v>
      </c>
      <c r="B40" s="4">
        <v>43082</v>
      </c>
      <c r="C40" s="3" t="s">
        <v>129</v>
      </c>
      <c r="D40" s="3" t="s">
        <v>26</v>
      </c>
      <c r="E40" s="3">
        <v>2</v>
      </c>
      <c r="F40" s="3" t="s">
        <v>130</v>
      </c>
      <c r="G40" s="3" t="s">
        <v>25</v>
      </c>
      <c r="H40" s="3" t="s">
        <v>28</v>
      </c>
      <c r="I40" s="3" t="s">
        <v>14</v>
      </c>
      <c r="J40" s="5" t="s">
        <v>131</v>
      </c>
      <c r="K40" s="30"/>
      <c r="L40" s="6" t="s">
        <v>16</v>
      </c>
      <c r="M40" s="7">
        <v>1.95</v>
      </c>
      <c r="N40" s="8">
        <v>2</v>
      </c>
      <c r="O40" s="9" t="s">
        <v>23</v>
      </c>
      <c r="P40" s="8">
        <f t="shared" si="4"/>
        <v>46</v>
      </c>
      <c r="Q40" s="32">
        <f t="shared" si="0"/>
        <v>-2</v>
      </c>
      <c r="R40" s="10">
        <f t="shared" si="5"/>
        <v>-16.206375000000001</v>
      </c>
      <c r="S40" s="11">
        <f t="shared" si="1"/>
        <v>29.793624999999999</v>
      </c>
      <c r="T40" s="12">
        <f t="shared" si="2"/>
        <v>0.31578947368421051</v>
      </c>
      <c r="U40" s="13">
        <f t="shared" si="3"/>
        <v>-0.35231250000000003</v>
      </c>
      <c r="V40" s="14">
        <f>COUNTIF($L$2:L40,1)</f>
        <v>12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25.5" x14ac:dyDescent="0.2">
      <c r="A41" s="3">
        <v>39</v>
      </c>
      <c r="B41" s="4">
        <v>43082</v>
      </c>
      <c r="C41" s="3" t="s">
        <v>132</v>
      </c>
      <c r="D41" s="3" t="s">
        <v>26</v>
      </c>
      <c r="E41" s="3">
        <v>2</v>
      </c>
      <c r="F41" s="3" t="s">
        <v>133</v>
      </c>
      <c r="G41" s="3" t="s">
        <v>25</v>
      </c>
      <c r="H41" s="3" t="s">
        <v>34</v>
      </c>
      <c r="I41" s="3" t="s">
        <v>14</v>
      </c>
      <c r="J41" s="5" t="s">
        <v>134</v>
      </c>
      <c r="K41" s="30"/>
      <c r="L41" s="6" t="s">
        <v>16</v>
      </c>
      <c r="M41" s="7">
        <v>2.56</v>
      </c>
      <c r="N41" s="8">
        <v>1</v>
      </c>
      <c r="O41" s="9" t="s">
        <v>15</v>
      </c>
      <c r="P41" s="8">
        <f t="shared" si="4"/>
        <v>47</v>
      </c>
      <c r="Q41" s="32">
        <f t="shared" si="0"/>
        <v>-1</v>
      </c>
      <c r="R41" s="10">
        <f t="shared" si="5"/>
        <v>-17.206375000000001</v>
      </c>
      <c r="S41" s="11">
        <f t="shared" si="1"/>
        <v>29.793624999999999</v>
      </c>
      <c r="T41" s="12">
        <f t="shared" si="2"/>
        <v>0.30769230769230771</v>
      </c>
      <c r="U41" s="13">
        <f t="shared" si="3"/>
        <v>-0.366093085106383</v>
      </c>
      <c r="V41" s="14">
        <f>COUNTIF($L$2:L41,1)</f>
        <v>12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25.5" x14ac:dyDescent="0.2">
      <c r="A42" s="3">
        <v>40</v>
      </c>
      <c r="B42" s="4">
        <v>43082</v>
      </c>
      <c r="C42" s="3" t="s">
        <v>135</v>
      </c>
      <c r="D42" s="3" t="s">
        <v>26</v>
      </c>
      <c r="E42" s="3">
        <v>2</v>
      </c>
      <c r="F42" s="3" t="s">
        <v>136</v>
      </c>
      <c r="G42" s="3" t="s">
        <v>25</v>
      </c>
      <c r="H42" s="3" t="s">
        <v>34</v>
      </c>
      <c r="I42" s="3" t="s">
        <v>14</v>
      </c>
      <c r="J42" s="5" t="s">
        <v>137</v>
      </c>
      <c r="K42" s="30"/>
      <c r="L42" s="6" t="s">
        <v>16</v>
      </c>
      <c r="M42" s="7">
        <v>2.09</v>
      </c>
      <c r="N42" s="8">
        <v>3</v>
      </c>
      <c r="O42" s="9" t="s">
        <v>15</v>
      </c>
      <c r="P42" s="8">
        <f t="shared" si="4"/>
        <v>50</v>
      </c>
      <c r="Q42" s="32">
        <f t="shared" si="0"/>
        <v>-3</v>
      </c>
      <c r="R42" s="10">
        <f t="shared" si="5"/>
        <v>-20.206375000000001</v>
      </c>
      <c r="S42" s="11">
        <f t="shared" si="1"/>
        <v>29.793624999999999</v>
      </c>
      <c r="T42" s="12">
        <f t="shared" si="2"/>
        <v>0.3</v>
      </c>
      <c r="U42" s="13">
        <f t="shared" si="3"/>
        <v>-0.40412750000000003</v>
      </c>
      <c r="V42" s="14">
        <f>COUNTIF($L$2:L42,1)</f>
        <v>12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5.75" customHeight="1" x14ac:dyDescent="0.2">
      <c r="A43" s="3">
        <v>41</v>
      </c>
      <c r="B43" s="4">
        <v>43084</v>
      </c>
      <c r="C43" s="3" t="s">
        <v>138</v>
      </c>
      <c r="D43" s="3" t="s">
        <v>88</v>
      </c>
      <c r="E43" s="3">
        <v>1</v>
      </c>
      <c r="F43" s="3" t="s">
        <v>139</v>
      </c>
      <c r="G43" s="3" t="s">
        <v>25</v>
      </c>
      <c r="H43" s="3" t="s">
        <v>28</v>
      </c>
      <c r="I43" s="3" t="s">
        <v>14</v>
      </c>
      <c r="J43" s="15" t="s">
        <v>140</v>
      </c>
      <c r="K43" s="30"/>
      <c r="L43" s="6" t="s">
        <v>17</v>
      </c>
      <c r="M43" s="7">
        <v>2.2000000000000002</v>
      </c>
      <c r="N43" s="8">
        <v>2</v>
      </c>
      <c r="O43" s="9" t="s">
        <v>23</v>
      </c>
      <c r="P43" s="8">
        <f t="shared" si="4"/>
        <v>52</v>
      </c>
      <c r="Q43" s="31">
        <f t="shared" si="0"/>
        <v>2.1799999999999997</v>
      </c>
      <c r="R43" s="10">
        <f t="shared" si="5"/>
        <v>-18.026375000000002</v>
      </c>
      <c r="S43" s="11">
        <f t="shared" si="1"/>
        <v>33.973624999999998</v>
      </c>
      <c r="T43" s="12">
        <f t="shared" si="2"/>
        <v>0.31707317073170732</v>
      </c>
      <c r="U43" s="13">
        <f t="shared" si="3"/>
        <v>-0.34666105769230771</v>
      </c>
      <c r="V43" s="14">
        <f>COUNTIF($L$2:L43,1)</f>
        <v>13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7.25" customHeight="1" x14ac:dyDescent="0.2">
      <c r="A44" s="3">
        <v>42</v>
      </c>
      <c r="B44" s="4">
        <v>43084</v>
      </c>
      <c r="C44" s="3" t="s">
        <v>141</v>
      </c>
      <c r="D44" s="3" t="s">
        <v>142</v>
      </c>
      <c r="E44" s="3">
        <v>1</v>
      </c>
      <c r="F44" s="3">
        <v>2</v>
      </c>
      <c r="G44" s="3" t="s">
        <v>27</v>
      </c>
      <c r="H44" s="3" t="s">
        <v>30</v>
      </c>
      <c r="I44" s="3" t="s">
        <v>14</v>
      </c>
      <c r="J44" s="5" t="s">
        <v>143</v>
      </c>
      <c r="K44" s="30" t="s">
        <v>160</v>
      </c>
      <c r="L44" s="6" t="s">
        <v>16</v>
      </c>
      <c r="M44" s="7">
        <v>1.71</v>
      </c>
      <c r="N44" s="8">
        <v>2.5</v>
      </c>
      <c r="O44" s="9" t="s">
        <v>15</v>
      </c>
      <c r="P44" s="8">
        <f t="shared" si="4"/>
        <v>54.5</v>
      </c>
      <c r="Q44" s="32">
        <f t="shared" si="0"/>
        <v>-2.5</v>
      </c>
      <c r="R44" s="10">
        <f t="shared" si="5"/>
        <v>-20.526375000000002</v>
      </c>
      <c r="S44" s="11">
        <f t="shared" si="1"/>
        <v>33.973624999999998</v>
      </c>
      <c r="T44" s="12">
        <f t="shared" si="2"/>
        <v>0.30952380952380953</v>
      </c>
      <c r="U44" s="13">
        <f t="shared" si="3"/>
        <v>-0.37663073394495417</v>
      </c>
      <c r="V44" s="14">
        <f>COUNTIF($L$2:L44,1)</f>
        <v>13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26.25" customHeight="1" x14ac:dyDescent="0.2">
      <c r="A45" s="3">
        <v>43</v>
      </c>
      <c r="B45" s="4">
        <v>43084</v>
      </c>
      <c r="C45" s="3" t="s">
        <v>144</v>
      </c>
      <c r="D45" s="3" t="s">
        <v>164</v>
      </c>
      <c r="E45" s="3">
        <v>1</v>
      </c>
      <c r="F45" s="3" t="s">
        <v>145</v>
      </c>
      <c r="G45" s="3" t="s">
        <v>25</v>
      </c>
      <c r="H45" s="3" t="s">
        <v>42</v>
      </c>
      <c r="I45" s="3" t="s">
        <v>14</v>
      </c>
      <c r="J45" s="5" t="s">
        <v>146</v>
      </c>
      <c r="K45" s="30" t="s">
        <v>248</v>
      </c>
      <c r="L45" s="6" t="s">
        <v>16</v>
      </c>
      <c r="M45" s="7">
        <v>1.85</v>
      </c>
      <c r="N45" s="8">
        <v>1.5</v>
      </c>
      <c r="O45" s="9" t="s">
        <v>15</v>
      </c>
      <c r="P45" s="8">
        <f t="shared" si="4"/>
        <v>56</v>
      </c>
      <c r="Q45" s="32">
        <f t="shared" si="0"/>
        <v>-1.5</v>
      </c>
      <c r="R45" s="10">
        <f t="shared" si="5"/>
        <v>-22.026375000000002</v>
      </c>
      <c r="S45" s="11">
        <f t="shared" si="1"/>
        <v>33.973624999999998</v>
      </c>
      <c r="T45" s="12">
        <f t="shared" si="2"/>
        <v>0.30232558139534882</v>
      </c>
      <c r="U45" s="13">
        <f t="shared" si="3"/>
        <v>-0.39332812500000003</v>
      </c>
      <c r="V45" s="14">
        <f>COUNTIF($L$2:L45,1)</f>
        <v>13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26.25" customHeight="1" x14ac:dyDescent="0.2">
      <c r="A46" s="3">
        <v>44</v>
      </c>
      <c r="B46" s="4">
        <v>43085</v>
      </c>
      <c r="C46" s="3" t="s">
        <v>147</v>
      </c>
      <c r="D46" s="3" t="s">
        <v>45</v>
      </c>
      <c r="E46" s="3">
        <v>2</v>
      </c>
      <c r="F46" s="3" t="s">
        <v>148</v>
      </c>
      <c r="G46" s="3" t="s">
        <v>25</v>
      </c>
      <c r="H46" s="3" t="s">
        <v>42</v>
      </c>
      <c r="I46" s="3" t="s">
        <v>14</v>
      </c>
      <c r="J46" s="5" t="s">
        <v>149</v>
      </c>
      <c r="K46" s="30"/>
      <c r="L46" s="6" t="s">
        <v>16</v>
      </c>
      <c r="M46" s="7">
        <v>2.48</v>
      </c>
      <c r="N46" s="8">
        <v>1.5</v>
      </c>
      <c r="O46" s="9" t="s">
        <v>15</v>
      </c>
      <c r="P46" s="8">
        <f t="shared" si="4"/>
        <v>57.5</v>
      </c>
      <c r="Q46" s="32">
        <f t="shared" si="0"/>
        <v>-1.5</v>
      </c>
      <c r="R46" s="10">
        <f t="shared" si="5"/>
        <v>-23.526375000000002</v>
      </c>
      <c r="S46" s="11">
        <f t="shared" si="1"/>
        <v>33.973624999999998</v>
      </c>
      <c r="T46" s="12">
        <f t="shared" si="2"/>
        <v>0.29545454545454547</v>
      </c>
      <c r="U46" s="13">
        <f t="shared" si="3"/>
        <v>-0.40915434782608701</v>
      </c>
      <c r="V46" s="14">
        <f>COUNTIF($L$2:L46,1)</f>
        <v>13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25.5" x14ac:dyDescent="0.2">
      <c r="A47" s="3">
        <v>45</v>
      </c>
      <c r="B47" s="4">
        <v>43086</v>
      </c>
      <c r="C47" s="3" t="s">
        <v>150</v>
      </c>
      <c r="D47" s="3" t="s">
        <v>45</v>
      </c>
      <c r="E47" s="3">
        <v>2</v>
      </c>
      <c r="F47" s="3" t="s">
        <v>151</v>
      </c>
      <c r="G47" s="3" t="s">
        <v>27</v>
      </c>
      <c r="H47" s="3" t="s">
        <v>30</v>
      </c>
      <c r="I47" s="3" t="s">
        <v>14</v>
      </c>
      <c r="J47" s="15" t="s">
        <v>152</v>
      </c>
      <c r="K47" s="30"/>
      <c r="L47" s="6" t="s">
        <v>17</v>
      </c>
      <c r="M47" s="7">
        <v>1.93</v>
      </c>
      <c r="N47" s="8">
        <v>1.5</v>
      </c>
      <c r="O47" s="9" t="s">
        <v>15</v>
      </c>
      <c r="P47" s="8">
        <f t="shared" si="4"/>
        <v>59</v>
      </c>
      <c r="Q47" s="31">
        <f t="shared" si="0"/>
        <v>1.395</v>
      </c>
      <c r="R47" s="10">
        <f t="shared" si="5"/>
        <v>-22.131375000000002</v>
      </c>
      <c r="S47" s="11">
        <f t="shared" si="1"/>
        <v>36.868624999999994</v>
      </c>
      <c r="T47" s="12">
        <f t="shared" si="2"/>
        <v>0.31111111111111112</v>
      </c>
      <c r="U47" s="13">
        <f t="shared" si="3"/>
        <v>-0.37510805084745774</v>
      </c>
      <c r="V47" s="14">
        <f>COUNTIF($L$2:L47,1)</f>
        <v>14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27" customHeight="1" x14ac:dyDescent="0.2">
      <c r="A48" s="3">
        <v>46</v>
      </c>
      <c r="B48" s="4">
        <v>43086</v>
      </c>
      <c r="C48" s="3" t="s">
        <v>153</v>
      </c>
      <c r="D48" s="3" t="s">
        <v>35</v>
      </c>
      <c r="E48" s="3">
        <v>2</v>
      </c>
      <c r="F48" s="3" t="s">
        <v>154</v>
      </c>
      <c r="G48" s="3" t="s">
        <v>25</v>
      </c>
      <c r="H48" s="3" t="s">
        <v>30</v>
      </c>
      <c r="I48" s="3" t="s">
        <v>14</v>
      </c>
      <c r="J48" s="5" t="s">
        <v>155</v>
      </c>
      <c r="K48" s="30" t="s">
        <v>156</v>
      </c>
      <c r="L48" s="6" t="s">
        <v>16</v>
      </c>
      <c r="M48" s="7">
        <v>1.95</v>
      </c>
      <c r="N48" s="8">
        <v>1.5</v>
      </c>
      <c r="O48" s="9" t="s">
        <v>15</v>
      </c>
      <c r="P48" s="8">
        <f t="shared" si="4"/>
        <v>60.5</v>
      </c>
      <c r="Q48" s="32">
        <f t="shared" si="0"/>
        <v>-1.5</v>
      </c>
      <c r="R48" s="10">
        <f t="shared" si="5"/>
        <v>-23.631375000000002</v>
      </c>
      <c r="S48" s="11">
        <f t="shared" si="1"/>
        <v>36.868624999999994</v>
      </c>
      <c r="T48" s="12">
        <f t="shared" si="2"/>
        <v>0.30434782608695654</v>
      </c>
      <c r="U48" s="13">
        <f t="shared" si="3"/>
        <v>-0.39060123966942156</v>
      </c>
      <c r="V48" s="14">
        <f>COUNTIF($L$2:L48,1)</f>
        <v>14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6.5" customHeight="1" x14ac:dyDescent="0.2">
      <c r="A49" s="3">
        <v>47</v>
      </c>
      <c r="B49" s="4">
        <v>43086</v>
      </c>
      <c r="C49" s="3" t="s">
        <v>157</v>
      </c>
      <c r="D49" s="3" t="s">
        <v>164</v>
      </c>
      <c r="E49" s="3">
        <v>1</v>
      </c>
      <c r="F49" s="3" t="s">
        <v>158</v>
      </c>
      <c r="G49" s="3" t="s">
        <v>25</v>
      </c>
      <c r="H49" s="3" t="s">
        <v>30</v>
      </c>
      <c r="I49" s="3" t="s">
        <v>14</v>
      </c>
      <c r="J49" s="15" t="s">
        <v>159</v>
      </c>
      <c r="K49" s="30"/>
      <c r="L49" s="6" t="s">
        <v>17</v>
      </c>
      <c r="M49" s="7">
        <v>1.9</v>
      </c>
      <c r="N49" s="8">
        <v>1.5</v>
      </c>
      <c r="O49" s="9" t="s">
        <v>15</v>
      </c>
      <c r="P49" s="8">
        <f t="shared" si="4"/>
        <v>62</v>
      </c>
      <c r="Q49" s="31">
        <f t="shared" si="0"/>
        <v>1.3499999999999996</v>
      </c>
      <c r="R49" s="33">
        <f t="shared" si="5"/>
        <v>-22.281375000000004</v>
      </c>
      <c r="S49" s="34">
        <f t="shared" si="1"/>
        <v>39.718624999999996</v>
      </c>
      <c r="T49" s="35">
        <f t="shared" si="2"/>
        <v>0.31914893617021278</v>
      </c>
      <c r="U49" s="13">
        <f t="shared" si="3"/>
        <v>-0.35937701612903233</v>
      </c>
      <c r="V49" s="14">
        <f>COUNTIF($L$2:L49,1)</f>
        <v>15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25.5" x14ac:dyDescent="0.2">
      <c r="A50" s="3">
        <v>48</v>
      </c>
      <c r="B50" s="4">
        <v>43087</v>
      </c>
      <c r="C50" s="3" t="s">
        <v>163</v>
      </c>
      <c r="D50" s="3" t="s">
        <v>164</v>
      </c>
      <c r="E50" s="3">
        <v>2</v>
      </c>
      <c r="F50" s="3" t="s">
        <v>165</v>
      </c>
      <c r="G50" s="3" t="s">
        <v>25</v>
      </c>
      <c r="H50" s="3" t="s">
        <v>28</v>
      </c>
      <c r="I50" s="3" t="s">
        <v>14</v>
      </c>
      <c r="J50" s="15" t="s">
        <v>166</v>
      </c>
      <c r="K50" s="30"/>
      <c r="L50" s="6" t="s">
        <v>17</v>
      </c>
      <c r="M50" s="7">
        <v>2.59</v>
      </c>
      <c r="N50" s="8">
        <v>1</v>
      </c>
      <c r="O50" s="9" t="s">
        <v>23</v>
      </c>
      <c r="P50" s="8">
        <f t="shared" si="4"/>
        <v>63</v>
      </c>
      <c r="Q50" s="31">
        <f t="shared" si="0"/>
        <v>1.4604999999999997</v>
      </c>
      <c r="R50" s="10">
        <f t="shared" si="5"/>
        <v>-20.820875000000004</v>
      </c>
      <c r="S50" s="11">
        <f t="shared" si="1"/>
        <v>42.179124999999999</v>
      </c>
      <c r="T50" s="12">
        <f t="shared" si="2"/>
        <v>0.33333333333333331</v>
      </c>
      <c r="U50" s="13">
        <f t="shared" si="3"/>
        <v>-0.3304900793650794</v>
      </c>
      <c r="V50" s="14">
        <f>COUNTIF($L$2:L50,1)</f>
        <v>16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25.5" x14ac:dyDescent="0.2">
      <c r="A51" s="3">
        <v>49</v>
      </c>
      <c r="B51" s="4">
        <v>43087</v>
      </c>
      <c r="C51" s="3" t="s">
        <v>167</v>
      </c>
      <c r="D51" s="3" t="s">
        <v>232</v>
      </c>
      <c r="E51" s="3">
        <v>2</v>
      </c>
      <c r="F51" s="3" t="s">
        <v>148</v>
      </c>
      <c r="G51" s="3" t="s">
        <v>27</v>
      </c>
      <c r="H51" s="3" t="s">
        <v>30</v>
      </c>
      <c r="I51" s="3" t="s">
        <v>14</v>
      </c>
      <c r="J51" s="15" t="s">
        <v>168</v>
      </c>
      <c r="K51" s="30"/>
      <c r="L51" s="6" t="s">
        <v>17</v>
      </c>
      <c r="M51" s="7">
        <v>1.915</v>
      </c>
      <c r="N51" s="8">
        <v>1.5</v>
      </c>
      <c r="O51" s="9" t="s">
        <v>15</v>
      </c>
      <c r="P51" s="8">
        <f t="shared" si="4"/>
        <v>64.5</v>
      </c>
      <c r="Q51" s="31">
        <f t="shared" si="0"/>
        <v>1.3725000000000001</v>
      </c>
      <c r="R51" s="10">
        <f t="shared" si="5"/>
        <v>-19.448375000000006</v>
      </c>
      <c r="S51" s="11">
        <f t="shared" si="1"/>
        <v>45.051624999999994</v>
      </c>
      <c r="T51" s="12">
        <f t="shared" si="2"/>
        <v>0.34693877551020408</v>
      </c>
      <c r="U51" s="13">
        <f t="shared" si="3"/>
        <v>-0.30152519379844972</v>
      </c>
      <c r="V51" s="14">
        <f>COUNTIF($L$2:L51,1)</f>
        <v>17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25.5" x14ac:dyDescent="0.2">
      <c r="A52" s="3">
        <v>50</v>
      </c>
      <c r="B52" s="4">
        <v>43088</v>
      </c>
      <c r="C52" s="3" t="s">
        <v>169</v>
      </c>
      <c r="D52" s="3" t="s">
        <v>35</v>
      </c>
      <c r="E52" s="3">
        <v>2</v>
      </c>
      <c r="F52" s="3" t="s">
        <v>170</v>
      </c>
      <c r="G52" s="3" t="s">
        <v>27</v>
      </c>
      <c r="H52" s="3" t="s">
        <v>30</v>
      </c>
      <c r="I52" s="3" t="s">
        <v>14</v>
      </c>
      <c r="J52" s="5" t="s">
        <v>171</v>
      </c>
      <c r="K52" s="30" t="s">
        <v>172</v>
      </c>
      <c r="L52" s="6" t="s">
        <v>16</v>
      </c>
      <c r="M52" s="7">
        <v>2.34</v>
      </c>
      <c r="N52" s="8">
        <v>1</v>
      </c>
      <c r="O52" s="9" t="s">
        <v>15</v>
      </c>
      <c r="P52" s="8">
        <f t="shared" si="4"/>
        <v>65.5</v>
      </c>
      <c r="Q52" s="32">
        <f t="shared" si="0"/>
        <v>-1</v>
      </c>
      <c r="R52" s="10">
        <f t="shared" si="5"/>
        <v>-20.448375000000006</v>
      </c>
      <c r="S52" s="11">
        <f t="shared" si="1"/>
        <v>45.051624999999994</v>
      </c>
      <c r="T52" s="12">
        <f t="shared" si="2"/>
        <v>0.34</v>
      </c>
      <c r="U52" s="13">
        <f t="shared" si="3"/>
        <v>-0.31218893129771003</v>
      </c>
      <c r="V52" s="14">
        <f>COUNTIF($L$2:L52,1)</f>
        <v>17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5.75" customHeight="1" x14ac:dyDescent="0.2">
      <c r="A53" s="3">
        <v>51</v>
      </c>
      <c r="B53" s="4">
        <v>43088</v>
      </c>
      <c r="C53" s="3" t="s">
        <v>173</v>
      </c>
      <c r="D53" s="3" t="s">
        <v>164</v>
      </c>
      <c r="E53" s="3">
        <v>1</v>
      </c>
      <c r="F53" s="3" t="s">
        <v>174</v>
      </c>
      <c r="G53" s="3" t="s">
        <v>25</v>
      </c>
      <c r="H53" s="3" t="s">
        <v>30</v>
      </c>
      <c r="I53" s="3" t="s">
        <v>14</v>
      </c>
      <c r="J53" s="15" t="s">
        <v>159</v>
      </c>
      <c r="K53" s="30"/>
      <c r="L53" s="6" t="s">
        <v>17</v>
      </c>
      <c r="M53" s="7">
        <v>1.9</v>
      </c>
      <c r="N53" s="8">
        <v>1</v>
      </c>
      <c r="O53" s="9" t="s">
        <v>15</v>
      </c>
      <c r="P53" s="8">
        <f t="shared" si="4"/>
        <v>66.5</v>
      </c>
      <c r="Q53" s="31">
        <f t="shared" si="0"/>
        <v>0.89999999999999991</v>
      </c>
      <c r="R53" s="10">
        <f t="shared" si="5"/>
        <v>-19.548375000000007</v>
      </c>
      <c r="S53" s="11">
        <f t="shared" si="1"/>
        <v>46.951624999999993</v>
      </c>
      <c r="T53" s="12">
        <f t="shared" si="2"/>
        <v>0.35294117647058826</v>
      </c>
      <c r="U53" s="13">
        <f t="shared" si="3"/>
        <v>-0.29396052631578956</v>
      </c>
      <c r="V53" s="14">
        <f>COUNTIF($L$2:L53,1)</f>
        <v>18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6.5" customHeight="1" x14ac:dyDescent="0.2">
      <c r="A54" s="3">
        <v>52</v>
      </c>
      <c r="B54" s="4">
        <v>43089</v>
      </c>
      <c r="C54" s="3" t="s">
        <v>175</v>
      </c>
      <c r="D54" s="3" t="s">
        <v>26</v>
      </c>
      <c r="E54" s="3">
        <v>1</v>
      </c>
      <c r="F54" s="3" t="s">
        <v>176</v>
      </c>
      <c r="G54" s="3" t="s">
        <v>27</v>
      </c>
      <c r="H54" s="3" t="s">
        <v>28</v>
      </c>
      <c r="I54" s="3" t="s">
        <v>14</v>
      </c>
      <c r="J54" s="15" t="s">
        <v>177</v>
      </c>
      <c r="K54" s="30"/>
      <c r="L54" s="6" t="s">
        <v>17</v>
      </c>
      <c r="M54" s="7">
        <v>1.83</v>
      </c>
      <c r="N54" s="8">
        <v>2</v>
      </c>
      <c r="O54" s="9" t="s">
        <v>23</v>
      </c>
      <c r="P54" s="8">
        <f t="shared" si="4"/>
        <v>68.5</v>
      </c>
      <c r="Q54" s="31">
        <f t="shared" si="0"/>
        <v>1.4769999999999999</v>
      </c>
      <c r="R54" s="10">
        <f t="shared" si="5"/>
        <v>-18.071375000000007</v>
      </c>
      <c r="S54" s="11">
        <f t="shared" si="1"/>
        <v>50.428624999999997</v>
      </c>
      <c r="T54" s="12">
        <f t="shared" si="2"/>
        <v>0.36538461538461536</v>
      </c>
      <c r="U54" s="13">
        <f t="shared" si="3"/>
        <v>-0.26381569343065697</v>
      </c>
      <c r="V54" s="14">
        <f>COUNTIF($L$2:L54,1)</f>
        <v>19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7.25" customHeight="1" x14ac:dyDescent="0.2">
      <c r="A55" s="3">
        <v>53</v>
      </c>
      <c r="B55" s="4">
        <v>43089</v>
      </c>
      <c r="C55" s="3" t="s">
        <v>175</v>
      </c>
      <c r="D55" s="3" t="s">
        <v>26</v>
      </c>
      <c r="E55" s="3">
        <v>1</v>
      </c>
      <c r="F55" s="3" t="s">
        <v>176</v>
      </c>
      <c r="G55" s="3" t="s">
        <v>25</v>
      </c>
      <c r="H55" s="3" t="s">
        <v>28</v>
      </c>
      <c r="I55" s="3" t="s">
        <v>14</v>
      </c>
      <c r="J55" s="15" t="s">
        <v>177</v>
      </c>
      <c r="K55" s="30"/>
      <c r="L55" s="6" t="s">
        <v>17</v>
      </c>
      <c r="M55" s="7">
        <v>1.85</v>
      </c>
      <c r="N55" s="8">
        <v>2</v>
      </c>
      <c r="O55" s="9" t="s">
        <v>15</v>
      </c>
      <c r="P55" s="8">
        <f t="shared" si="4"/>
        <v>70.5</v>
      </c>
      <c r="Q55" s="31">
        <f t="shared" si="0"/>
        <v>1.7000000000000002</v>
      </c>
      <c r="R55" s="10">
        <f t="shared" si="5"/>
        <v>-16.371375000000008</v>
      </c>
      <c r="S55" s="11">
        <f t="shared" si="1"/>
        <v>54.128624999999992</v>
      </c>
      <c r="T55" s="12">
        <f t="shared" si="2"/>
        <v>0.37735849056603776</v>
      </c>
      <c r="U55" s="13">
        <f t="shared" si="3"/>
        <v>-0.23221808510638309</v>
      </c>
      <c r="V55" s="14">
        <f>COUNTIF($L$2:L55,1)</f>
        <v>20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27.75" customHeight="1" x14ac:dyDescent="0.2">
      <c r="A56" s="3">
        <v>54</v>
      </c>
      <c r="B56" s="4">
        <v>43089</v>
      </c>
      <c r="C56" s="3" t="s">
        <v>178</v>
      </c>
      <c r="D56" s="3" t="s">
        <v>26</v>
      </c>
      <c r="E56" s="3">
        <v>2</v>
      </c>
      <c r="F56" s="3" t="s">
        <v>179</v>
      </c>
      <c r="G56" s="3" t="s">
        <v>25</v>
      </c>
      <c r="H56" s="3" t="s">
        <v>28</v>
      </c>
      <c r="I56" s="3" t="s">
        <v>14</v>
      </c>
      <c r="J56" s="15" t="s">
        <v>180</v>
      </c>
      <c r="K56" s="30"/>
      <c r="L56" s="6" t="s">
        <v>17</v>
      </c>
      <c r="M56" s="7">
        <v>2.2999999999999998</v>
      </c>
      <c r="N56" s="8">
        <v>1</v>
      </c>
      <c r="O56" s="9" t="s">
        <v>23</v>
      </c>
      <c r="P56" s="8">
        <f t="shared" si="4"/>
        <v>71.5</v>
      </c>
      <c r="Q56" s="31">
        <f t="shared" si="0"/>
        <v>1.1849999999999996</v>
      </c>
      <c r="R56" s="10">
        <f t="shared" si="5"/>
        <v>-15.186375000000009</v>
      </c>
      <c r="S56" s="11">
        <f t="shared" si="1"/>
        <v>56.313624999999988</v>
      </c>
      <c r="T56" s="12">
        <f t="shared" si="2"/>
        <v>0.3888888888888889</v>
      </c>
      <c r="U56" s="13">
        <f t="shared" si="3"/>
        <v>-0.21239685314685333</v>
      </c>
      <c r="V56" s="14">
        <f>COUNTIF($L$2:L56,1)</f>
        <v>21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7.25" customHeight="1" x14ac:dyDescent="0.2">
      <c r="A57" s="3">
        <v>55</v>
      </c>
      <c r="B57" s="4">
        <v>43089</v>
      </c>
      <c r="C57" s="3" t="s">
        <v>175</v>
      </c>
      <c r="D57" s="3" t="s">
        <v>26</v>
      </c>
      <c r="E57" s="3">
        <v>1</v>
      </c>
      <c r="F57" s="3" t="s">
        <v>181</v>
      </c>
      <c r="G57" s="3" t="s">
        <v>85</v>
      </c>
      <c r="H57" s="3" t="s">
        <v>96</v>
      </c>
      <c r="I57" s="3" t="s">
        <v>14</v>
      </c>
      <c r="J57" s="15" t="s">
        <v>23</v>
      </c>
      <c r="K57" s="30"/>
      <c r="L57" s="6" t="s">
        <v>17</v>
      </c>
      <c r="M57" s="7">
        <v>2.75</v>
      </c>
      <c r="N57" s="8">
        <v>2</v>
      </c>
      <c r="O57" s="9" t="s">
        <v>23</v>
      </c>
      <c r="P57" s="8">
        <f t="shared" si="4"/>
        <v>73.5</v>
      </c>
      <c r="Q57" s="31">
        <f t="shared" si="0"/>
        <v>3.2249999999999996</v>
      </c>
      <c r="R57" s="10">
        <f t="shared" si="5"/>
        <v>-11.961375000000009</v>
      </c>
      <c r="S57" s="11">
        <f t="shared" si="1"/>
        <v>61.538624999999989</v>
      </c>
      <c r="T57" s="12">
        <f t="shared" si="2"/>
        <v>0.4</v>
      </c>
      <c r="U57" s="13">
        <f t="shared" si="3"/>
        <v>-0.16273979591836749</v>
      </c>
      <c r="V57" s="14">
        <f>COUNTIF($L$2:L57,1)</f>
        <v>22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7.25" customHeight="1" x14ac:dyDescent="0.2">
      <c r="A58" s="3">
        <v>56</v>
      </c>
      <c r="B58" s="4">
        <v>43089</v>
      </c>
      <c r="C58" s="3" t="s">
        <v>182</v>
      </c>
      <c r="D58" s="3" t="s">
        <v>183</v>
      </c>
      <c r="E58" s="3">
        <v>1</v>
      </c>
      <c r="F58" s="3" t="s">
        <v>184</v>
      </c>
      <c r="G58" s="3" t="s">
        <v>25</v>
      </c>
      <c r="H58" s="3" t="s">
        <v>30</v>
      </c>
      <c r="I58" s="3" t="s">
        <v>14</v>
      </c>
      <c r="J58" s="15" t="s">
        <v>185</v>
      </c>
      <c r="K58" s="30"/>
      <c r="L58" s="6" t="s">
        <v>17</v>
      </c>
      <c r="M58" s="7">
        <v>1.91</v>
      </c>
      <c r="N58" s="8">
        <v>1</v>
      </c>
      <c r="O58" s="9" t="s">
        <v>15</v>
      </c>
      <c r="P58" s="8">
        <f t="shared" si="4"/>
        <v>74.5</v>
      </c>
      <c r="Q58" s="31">
        <f t="shared" si="0"/>
        <v>0.90999999999999992</v>
      </c>
      <c r="R58" s="10">
        <f t="shared" si="5"/>
        <v>-11.051375000000009</v>
      </c>
      <c r="S58" s="11">
        <f t="shared" si="1"/>
        <v>63.448624999999993</v>
      </c>
      <c r="T58" s="12">
        <f t="shared" si="2"/>
        <v>0.4107142857142857</v>
      </c>
      <c r="U58" s="13">
        <f t="shared" si="3"/>
        <v>-0.14834060402684573</v>
      </c>
      <c r="V58" s="14">
        <f>COUNTIF($L$2:L58,1)</f>
        <v>23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5.75" customHeight="1" x14ac:dyDescent="0.2">
      <c r="A59" s="3">
        <v>57</v>
      </c>
      <c r="B59" s="4">
        <v>43089</v>
      </c>
      <c r="C59" s="3" t="s">
        <v>186</v>
      </c>
      <c r="D59" s="3" t="s">
        <v>164</v>
      </c>
      <c r="E59" s="3">
        <v>1</v>
      </c>
      <c r="F59" s="3" t="s">
        <v>187</v>
      </c>
      <c r="G59" s="3" t="s">
        <v>25</v>
      </c>
      <c r="H59" s="3" t="s">
        <v>30</v>
      </c>
      <c r="I59" s="3" t="s">
        <v>14</v>
      </c>
      <c r="J59" s="15" t="s">
        <v>188</v>
      </c>
      <c r="K59" s="30"/>
      <c r="L59" s="6" t="s">
        <v>17</v>
      </c>
      <c r="M59" s="7">
        <v>1.9</v>
      </c>
      <c r="N59" s="8">
        <v>1</v>
      </c>
      <c r="O59" s="9" t="s">
        <v>15</v>
      </c>
      <c r="P59" s="8">
        <f t="shared" si="4"/>
        <v>75.5</v>
      </c>
      <c r="Q59" s="31">
        <f t="shared" si="0"/>
        <v>0.89999999999999991</v>
      </c>
      <c r="R59" s="10">
        <f t="shared" si="5"/>
        <v>-10.151375000000009</v>
      </c>
      <c r="S59" s="11">
        <f t="shared" si="1"/>
        <v>65.348624999999998</v>
      </c>
      <c r="T59" s="12">
        <f t="shared" si="2"/>
        <v>0.42105263157894735</v>
      </c>
      <c r="U59" s="13">
        <f t="shared" si="3"/>
        <v>-0.13445529801324504</v>
      </c>
      <c r="V59" s="14">
        <f>COUNTIF($L$2:L59,1)</f>
        <v>24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63.75" x14ac:dyDescent="0.2">
      <c r="A60" s="3">
        <v>58</v>
      </c>
      <c r="B60" s="4">
        <v>43089</v>
      </c>
      <c r="C60" s="3" t="s">
        <v>189</v>
      </c>
      <c r="D60" s="3" t="s">
        <v>35</v>
      </c>
      <c r="E60" s="3">
        <v>5</v>
      </c>
      <c r="F60" s="3" t="s">
        <v>190</v>
      </c>
      <c r="G60" s="3" t="s">
        <v>25</v>
      </c>
      <c r="H60" s="3" t="s">
        <v>30</v>
      </c>
      <c r="I60" s="3" t="s">
        <v>14</v>
      </c>
      <c r="J60" s="5" t="s">
        <v>191</v>
      </c>
      <c r="K60" s="30" t="s">
        <v>192</v>
      </c>
      <c r="L60" s="6" t="s">
        <v>16</v>
      </c>
      <c r="M60" s="7">
        <v>10.28</v>
      </c>
      <c r="N60" s="8">
        <v>0.5</v>
      </c>
      <c r="O60" s="9" t="s">
        <v>15</v>
      </c>
      <c r="P60" s="8">
        <f t="shared" si="4"/>
        <v>76</v>
      </c>
      <c r="Q60" s="32">
        <f t="shared" si="0"/>
        <v>-0.5</v>
      </c>
      <c r="R60" s="10">
        <f t="shared" si="5"/>
        <v>-10.651375000000009</v>
      </c>
      <c r="S60" s="11">
        <f t="shared" si="1"/>
        <v>65.348624999999998</v>
      </c>
      <c r="T60" s="12">
        <f t="shared" si="2"/>
        <v>0.41379310344827586</v>
      </c>
      <c r="U60" s="13">
        <f t="shared" si="3"/>
        <v>-0.1401496710526316</v>
      </c>
      <c r="V60" s="14">
        <f>COUNTIF($L$2:L60,1)</f>
        <v>24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25.5" x14ac:dyDescent="0.2">
      <c r="A61" s="3">
        <v>59</v>
      </c>
      <c r="B61" s="4">
        <v>43090</v>
      </c>
      <c r="C61" s="3" t="s">
        <v>247</v>
      </c>
      <c r="D61" s="3" t="s">
        <v>183</v>
      </c>
      <c r="E61" s="3">
        <v>2</v>
      </c>
      <c r="F61" s="3" t="s">
        <v>193</v>
      </c>
      <c r="G61" s="3" t="s">
        <v>27</v>
      </c>
      <c r="H61" s="3" t="s">
        <v>30</v>
      </c>
      <c r="I61" s="3" t="s">
        <v>14</v>
      </c>
      <c r="J61" s="5" t="s">
        <v>194</v>
      </c>
      <c r="K61" s="30"/>
      <c r="L61" s="6" t="s">
        <v>16</v>
      </c>
      <c r="M61" s="7">
        <v>2.06</v>
      </c>
      <c r="N61" s="8">
        <v>1</v>
      </c>
      <c r="O61" s="9" t="s">
        <v>15</v>
      </c>
      <c r="P61" s="8">
        <f t="shared" si="4"/>
        <v>77</v>
      </c>
      <c r="Q61" s="32">
        <f t="shared" si="0"/>
        <v>-1</v>
      </c>
      <c r="R61" s="10">
        <f t="shared" si="5"/>
        <v>-11.651375000000009</v>
      </c>
      <c r="S61" s="11">
        <f t="shared" si="1"/>
        <v>65.348624999999998</v>
      </c>
      <c r="T61" s="12">
        <f t="shared" si="2"/>
        <v>0.40677966101694918</v>
      </c>
      <c r="U61" s="13">
        <f t="shared" si="3"/>
        <v>-0.15131655844155847</v>
      </c>
      <c r="V61" s="14">
        <f>COUNTIF($L$2:L61,1)</f>
        <v>24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5" customHeight="1" x14ac:dyDescent="0.2">
      <c r="A62" s="3">
        <v>60</v>
      </c>
      <c r="B62" s="4">
        <v>43090</v>
      </c>
      <c r="C62" s="3" t="s">
        <v>195</v>
      </c>
      <c r="D62" s="3" t="s">
        <v>164</v>
      </c>
      <c r="E62" s="3">
        <v>1</v>
      </c>
      <c r="F62" s="3" t="s">
        <v>196</v>
      </c>
      <c r="G62" s="3" t="s">
        <v>25</v>
      </c>
      <c r="H62" s="3" t="s">
        <v>30</v>
      </c>
      <c r="I62" s="3" t="s">
        <v>14</v>
      </c>
      <c r="J62" s="15" t="s">
        <v>197</v>
      </c>
      <c r="K62" s="30"/>
      <c r="L62" s="6" t="s">
        <v>17</v>
      </c>
      <c r="M62" s="7">
        <v>1.9</v>
      </c>
      <c r="N62" s="8">
        <v>1</v>
      </c>
      <c r="O62" s="9" t="s">
        <v>15</v>
      </c>
      <c r="P62" s="8">
        <f t="shared" si="4"/>
        <v>78</v>
      </c>
      <c r="Q62" s="31">
        <f t="shared" si="0"/>
        <v>0.89999999999999991</v>
      </c>
      <c r="R62" s="10">
        <f t="shared" si="5"/>
        <v>-10.751375000000008</v>
      </c>
      <c r="S62" s="11">
        <f t="shared" si="1"/>
        <v>67.24862499999999</v>
      </c>
      <c r="T62" s="12">
        <f t="shared" si="2"/>
        <v>0.41666666666666669</v>
      </c>
      <c r="U62" s="13">
        <f t="shared" si="3"/>
        <v>-0.13783814102564115</v>
      </c>
      <c r="V62" s="14">
        <f>COUNTIF($L$2:L62,1)</f>
        <v>25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5" customHeight="1" x14ac:dyDescent="0.2">
      <c r="A63" s="3">
        <v>61</v>
      </c>
      <c r="B63" s="4">
        <v>43090</v>
      </c>
      <c r="C63" s="3" t="s">
        <v>198</v>
      </c>
      <c r="D63" s="3" t="s">
        <v>35</v>
      </c>
      <c r="E63" s="3">
        <v>1</v>
      </c>
      <c r="F63" s="38" t="s">
        <v>199</v>
      </c>
      <c r="G63" s="3" t="s">
        <v>25</v>
      </c>
      <c r="H63" s="3" t="s">
        <v>30</v>
      </c>
      <c r="I63" s="3" t="s">
        <v>14</v>
      </c>
      <c r="J63" s="5" t="s">
        <v>200</v>
      </c>
      <c r="K63" s="30"/>
      <c r="L63" s="6" t="s">
        <v>16</v>
      </c>
      <c r="M63" s="7">
        <v>1.9</v>
      </c>
      <c r="N63" s="8">
        <v>2</v>
      </c>
      <c r="O63" s="9" t="s">
        <v>15</v>
      </c>
      <c r="P63" s="8">
        <f t="shared" si="4"/>
        <v>80</v>
      </c>
      <c r="Q63" s="32">
        <f t="shared" si="0"/>
        <v>-2</v>
      </c>
      <c r="R63" s="10">
        <f t="shared" si="5"/>
        <v>-12.751375000000008</v>
      </c>
      <c r="S63" s="11">
        <f t="shared" si="1"/>
        <v>67.24862499999999</v>
      </c>
      <c r="T63" s="12">
        <f t="shared" si="2"/>
        <v>0.4098360655737705</v>
      </c>
      <c r="U63" s="13">
        <f t="shared" si="3"/>
        <v>-0.15939218750000012</v>
      </c>
      <c r="V63" s="14">
        <f>COUNTIF($L$2:L63,1)</f>
        <v>25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25.5" x14ac:dyDescent="0.2">
      <c r="A64" s="3">
        <v>62</v>
      </c>
      <c r="B64" s="4">
        <v>43091</v>
      </c>
      <c r="C64" s="3" t="s">
        <v>201</v>
      </c>
      <c r="D64" s="3" t="s">
        <v>183</v>
      </c>
      <c r="E64" s="3">
        <v>2</v>
      </c>
      <c r="F64" s="3" t="s">
        <v>202</v>
      </c>
      <c r="G64" s="3" t="s">
        <v>27</v>
      </c>
      <c r="H64" s="3" t="s">
        <v>30</v>
      </c>
      <c r="I64" s="3" t="s">
        <v>14</v>
      </c>
      <c r="J64" s="5" t="s">
        <v>203</v>
      </c>
      <c r="K64" s="30" t="s">
        <v>204</v>
      </c>
      <c r="L64" s="6" t="s">
        <v>16</v>
      </c>
      <c r="M64" s="7">
        <v>2.02</v>
      </c>
      <c r="N64" s="8">
        <v>1.5</v>
      </c>
      <c r="O64" s="9" t="s">
        <v>15</v>
      </c>
      <c r="P64" s="8">
        <f t="shared" si="4"/>
        <v>81.5</v>
      </c>
      <c r="Q64" s="32">
        <f t="shared" si="0"/>
        <v>-1.5</v>
      </c>
      <c r="R64" s="10">
        <f t="shared" si="5"/>
        <v>-14.251375000000008</v>
      </c>
      <c r="S64" s="11">
        <f t="shared" si="1"/>
        <v>67.24862499999999</v>
      </c>
      <c r="T64" s="12">
        <f t="shared" si="2"/>
        <v>0.40322580645161288</v>
      </c>
      <c r="U64" s="13">
        <f t="shared" si="3"/>
        <v>-0.17486349693251546</v>
      </c>
      <c r="V64" s="14">
        <f>COUNTIF($L$2:L64,1)</f>
        <v>25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2.75" x14ac:dyDescent="0.2">
      <c r="A65" s="3">
        <v>63</v>
      </c>
      <c r="B65" s="4">
        <v>43091</v>
      </c>
      <c r="C65" s="3" t="s">
        <v>205</v>
      </c>
      <c r="D65" s="3" t="s">
        <v>26</v>
      </c>
      <c r="E65" s="3">
        <v>1</v>
      </c>
      <c r="F65" s="3" t="s">
        <v>206</v>
      </c>
      <c r="G65" s="3" t="s">
        <v>85</v>
      </c>
      <c r="H65" s="3" t="s">
        <v>28</v>
      </c>
      <c r="I65" s="3" t="s">
        <v>29</v>
      </c>
      <c r="J65" s="5" t="s">
        <v>17</v>
      </c>
      <c r="K65" s="30"/>
      <c r="L65" s="6" t="s">
        <v>16</v>
      </c>
      <c r="M65" s="7">
        <v>2.2000000000000002</v>
      </c>
      <c r="N65" s="8">
        <v>1</v>
      </c>
      <c r="O65" s="9" t="s">
        <v>23</v>
      </c>
      <c r="P65" s="8">
        <f t="shared" si="4"/>
        <v>82.5</v>
      </c>
      <c r="Q65" s="32">
        <f t="shared" si="0"/>
        <v>-1</v>
      </c>
      <c r="R65" s="10">
        <f t="shared" si="5"/>
        <v>-15.251375000000008</v>
      </c>
      <c r="S65" s="11">
        <f t="shared" si="1"/>
        <v>67.24862499999999</v>
      </c>
      <c r="T65" s="12">
        <f t="shared" si="2"/>
        <v>0.3968253968253968</v>
      </c>
      <c r="U65" s="13">
        <f t="shared" si="3"/>
        <v>-0.18486515151515165</v>
      </c>
      <c r="V65" s="14">
        <f>COUNTIF($L$2:L65,1)</f>
        <v>25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5.75" customHeight="1" x14ac:dyDescent="0.2">
      <c r="A66" s="3">
        <v>64</v>
      </c>
      <c r="B66" s="4">
        <v>43091</v>
      </c>
      <c r="C66" s="3" t="s">
        <v>207</v>
      </c>
      <c r="D66" s="3" t="s">
        <v>164</v>
      </c>
      <c r="E66" s="3">
        <v>1</v>
      </c>
      <c r="F66" s="3" t="s">
        <v>208</v>
      </c>
      <c r="G66" s="3" t="s">
        <v>25</v>
      </c>
      <c r="H66" s="3" t="s">
        <v>42</v>
      </c>
      <c r="I66" s="3" t="s">
        <v>14</v>
      </c>
      <c r="J66" s="15" t="s">
        <v>209</v>
      </c>
      <c r="K66" s="30"/>
      <c r="L66" s="6" t="s">
        <v>17</v>
      </c>
      <c r="M66" s="7">
        <v>1.8</v>
      </c>
      <c r="N66" s="8">
        <v>1</v>
      </c>
      <c r="O66" s="9" t="s">
        <v>15</v>
      </c>
      <c r="P66" s="8">
        <f t="shared" si="4"/>
        <v>83.5</v>
      </c>
      <c r="Q66" s="31">
        <f t="shared" si="0"/>
        <v>0.8</v>
      </c>
      <c r="R66" s="10">
        <f t="shared" si="5"/>
        <v>-14.451375000000008</v>
      </c>
      <c r="S66" s="11">
        <f t="shared" si="1"/>
        <v>69.048624999999987</v>
      </c>
      <c r="T66" s="12">
        <f t="shared" si="2"/>
        <v>0.40625</v>
      </c>
      <c r="U66" s="13">
        <f t="shared" si="3"/>
        <v>-0.17307035928143727</v>
      </c>
      <c r="V66" s="14">
        <f>COUNTIF($L$2:L66,1)</f>
        <v>26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5.75" customHeight="1" x14ac:dyDescent="0.2">
      <c r="A67" s="3">
        <v>65</v>
      </c>
      <c r="B67" s="4">
        <v>43091</v>
      </c>
      <c r="C67" s="3" t="s">
        <v>210</v>
      </c>
      <c r="D67" s="3" t="s">
        <v>164</v>
      </c>
      <c r="E67" s="3">
        <v>1</v>
      </c>
      <c r="F67" s="3" t="s">
        <v>211</v>
      </c>
      <c r="G67" s="3" t="s">
        <v>25</v>
      </c>
      <c r="H67" s="3" t="s">
        <v>42</v>
      </c>
      <c r="I67" s="3" t="s">
        <v>14</v>
      </c>
      <c r="J67" s="15" t="s">
        <v>212</v>
      </c>
      <c r="K67" s="30"/>
      <c r="L67" s="6" t="s">
        <v>17</v>
      </c>
      <c r="M67" s="7">
        <v>1.85</v>
      </c>
      <c r="N67" s="8">
        <v>1.5</v>
      </c>
      <c r="O67" s="9" t="s">
        <v>15</v>
      </c>
      <c r="P67" s="8">
        <f t="shared" si="4"/>
        <v>85</v>
      </c>
      <c r="Q67" s="31">
        <f t="shared" ref="Q67:Q104" si="6">IF(AND(L67="1",O67="ja"),(N67*M67*0.95)-N67,IF(AND(L67="1",O67="nein"),N67*M67-N67,-N67))</f>
        <v>1.2750000000000004</v>
      </c>
      <c r="R67" s="10">
        <f t="shared" si="5"/>
        <v>-13.176375000000007</v>
      </c>
      <c r="S67" s="11">
        <f t="shared" ref="S67:S104" si="7">P67+R67</f>
        <v>71.823624999999993</v>
      </c>
      <c r="T67" s="12">
        <f t="shared" ref="T67:T104" si="8">V67/W67</f>
        <v>0.41538461538461541</v>
      </c>
      <c r="U67" s="13">
        <f t="shared" ref="U67:U104" si="9">((S67-P67)/P67)*100%</f>
        <v>-0.15501617647058832</v>
      </c>
      <c r="V67" s="14">
        <f>COUNTIF($L$2:L67,1)</f>
        <v>27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6.5" customHeight="1" x14ac:dyDescent="0.2">
      <c r="A68" s="3">
        <v>66</v>
      </c>
      <c r="B68" s="4">
        <v>43091</v>
      </c>
      <c r="C68" s="3" t="s">
        <v>213</v>
      </c>
      <c r="D68" s="3" t="s">
        <v>35</v>
      </c>
      <c r="E68" s="3">
        <v>4</v>
      </c>
      <c r="F68" s="3">
        <v>1</v>
      </c>
      <c r="G68" s="3" t="s">
        <v>25</v>
      </c>
      <c r="H68" s="3" t="s">
        <v>30</v>
      </c>
      <c r="I68" s="3" t="s">
        <v>14</v>
      </c>
      <c r="J68" s="5" t="s">
        <v>214</v>
      </c>
      <c r="K68" s="30"/>
      <c r="L68" s="6" t="s">
        <v>16</v>
      </c>
      <c r="M68" s="7">
        <v>6.88</v>
      </c>
      <c r="N68" s="8">
        <v>0.5</v>
      </c>
      <c r="O68" s="9" t="s">
        <v>15</v>
      </c>
      <c r="P68" s="8">
        <f t="shared" si="4"/>
        <v>85.5</v>
      </c>
      <c r="Q68" s="32">
        <f t="shared" si="6"/>
        <v>-0.5</v>
      </c>
      <c r="R68" s="10">
        <f t="shared" si="5"/>
        <v>-13.676375000000007</v>
      </c>
      <c r="S68" s="11">
        <f t="shared" si="7"/>
        <v>71.823624999999993</v>
      </c>
      <c r="T68" s="12">
        <f t="shared" si="8"/>
        <v>0.40909090909090912</v>
      </c>
      <c r="U68" s="13">
        <f t="shared" si="9"/>
        <v>-0.15995760233918138</v>
      </c>
      <c r="V68" s="14">
        <f>COUNTIF($L$2:L68,1)</f>
        <v>27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25.5" x14ac:dyDescent="0.2">
      <c r="A69" s="3">
        <v>67</v>
      </c>
      <c r="B69" s="4">
        <v>43092</v>
      </c>
      <c r="C69" s="3" t="s">
        <v>215</v>
      </c>
      <c r="D69" s="3" t="s">
        <v>26</v>
      </c>
      <c r="E69" s="3">
        <v>2</v>
      </c>
      <c r="F69" s="3" t="s">
        <v>39</v>
      </c>
      <c r="G69" s="3" t="s">
        <v>85</v>
      </c>
      <c r="H69" s="3" t="s">
        <v>34</v>
      </c>
      <c r="I69" s="3" t="s">
        <v>14</v>
      </c>
      <c r="J69" s="15" t="s">
        <v>216</v>
      </c>
      <c r="K69" s="30"/>
      <c r="L69" s="6" t="s">
        <v>17</v>
      </c>
      <c r="M69" s="7">
        <v>2.0299999999999998</v>
      </c>
      <c r="N69" s="8">
        <v>1.5</v>
      </c>
      <c r="O69" s="9" t="s">
        <v>15</v>
      </c>
      <c r="P69" s="8">
        <f t="shared" si="4"/>
        <v>87</v>
      </c>
      <c r="Q69" s="31">
        <f t="shared" si="6"/>
        <v>1.5449999999999999</v>
      </c>
      <c r="R69" s="10">
        <f t="shared" si="5"/>
        <v>-12.131375000000007</v>
      </c>
      <c r="S69" s="11">
        <f t="shared" si="7"/>
        <v>74.868624999999994</v>
      </c>
      <c r="T69" s="12">
        <f t="shared" si="8"/>
        <v>0.41791044776119401</v>
      </c>
      <c r="U69" s="13">
        <f t="shared" si="9"/>
        <v>-0.13944109195402304</v>
      </c>
      <c r="V69" s="14">
        <f>COUNTIF($L$2:L69,1)</f>
        <v>28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6.5" customHeight="1" x14ac:dyDescent="0.2">
      <c r="A70" s="3">
        <v>68</v>
      </c>
      <c r="B70" s="4">
        <v>43092</v>
      </c>
      <c r="C70" s="3" t="s">
        <v>217</v>
      </c>
      <c r="D70" s="3" t="s">
        <v>26</v>
      </c>
      <c r="E70" s="3">
        <v>1</v>
      </c>
      <c r="F70" s="3" t="s">
        <v>218</v>
      </c>
      <c r="G70" s="3" t="s">
        <v>85</v>
      </c>
      <c r="H70" s="3" t="s">
        <v>96</v>
      </c>
      <c r="I70" s="3" t="s">
        <v>14</v>
      </c>
      <c r="J70" s="15" t="s">
        <v>23</v>
      </c>
      <c r="K70" s="30"/>
      <c r="L70" s="6" t="s">
        <v>17</v>
      </c>
      <c r="M70" s="7">
        <v>4</v>
      </c>
      <c r="N70" s="8">
        <v>0.5</v>
      </c>
      <c r="O70" s="9" t="s">
        <v>23</v>
      </c>
      <c r="P70" s="8">
        <f t="shared" ref="P70:P104" si="10">P69+N70</f>
        <v>87.5</v>
      </c>
      <c r="Q70" s="31">
        <f t="shared" si="6"/>
        <v>1.4</v>
      </c>
      <c r="R70" s="10">
        <f t="shared" ref="R70:R104" si="11">R69+Q70</f>
        <v>-10.731375000000007</v>
      </c>
      <c r="S70" s="11">
        <f t="shared" si="7"/>
        <v>76.768624999999986</v>
      </c>
      <c r="T70" s="12">
        <f t="shared" si="8"/>
        <v>0.4264705882352941</v>
      </c>
      <c r="U70" s="13">
        <f t="shared" si="9"/>
        <v>-0.12264428571428587</v>
      </c>
      <c r="V70" s="14">
        <f>COUNTIF($L$2:L70,1)</f>
        <v>29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25.5" x14ac:dyDescent="0.2">
      <c r="A71" s="3">
        <v>69</v>
      </c>
      <c r="B71" s="4">
        <v>43092</v>
      </c>
      <c r="C71" s="3" t="s">
        <v>219</v>
      </c>
      <c r="D71" s="3" t="s">
        <v>26</v>
      </c>
      <c r="E71" s="3">
        <v>2</v>
      </c>
      <c r="F71" s="3" t="s">
        <v>220</v>
      </c>
      <c r="G71" s="3" t="s">
        <v>85</v>
      </c>
      <c r="H71" s="3" t="s">
        <v>28</v>
      </c>
      <c r="I71" s="3" t="s">
        <v>14</v>
      </c>
      <c r="J71" s="5" t="s">
        <v>221</v>
      </c>
      <c r="K71" s="30"/>
      <c r="L71" s="6" t="s">
        <v>16</v>
      </c>
      <c r="M71" s="7">
        <v>2.5499999999999998</v>
      </c>
      <c r="N71" s="8">
        <v>1</v>
      </c>
      <c r="O71" s="9" t="s">
        <v>15</v>
      </c>
      <c r="P71" s="8">
        <f t="shared" si="10"/>
        <v>88.5</v>
      </c>
      <c r="Q71" s="32">
        <f t="shared" si="6"/>
        <v>-1</v>
      </c>
      <c r="R71" s="10">
        <f t="shared" si="11"/>
        <v>-11.731375000000007</v>
      </c>
      <c r="S71" s="11">
        <f t="shared" si="7"/>
        <v>76.768624999999986</v>
      </c>
      <c r="T71" s="12">
        <f t="shared" si="8"/>
        <v>0.42028985507246375</v>
      </c>
      <c r="U71" s="13">
        <f t="shared" si="9"/>
        <v>-0.13255790960451994</v>
      </c>
      <c r="V71" s="14">
        <f>COUNTIF($L$2:L71,1)</f>
        <v>29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4.25" customHeight="1" x14ac:dyDescent="0.2">
      <c r="A72" s="3">
        <v>70</v>
      </c>
      <c r="B72" s="4">
        <v>43092</v>
      </c>
      <c r="C72" s="3" t="s">
        <v>217</v>
      </c>
      <c r="D72" s="3" t="s">
        <v>26</v>
      </c>
      <c r="E72" s="3">
        <v>1</v>
      </c>
      <c r="F72" s="3" t="s">
        <v>222</v>
      </c>
      <c r="G72" s="3" t="s">
        <v>25</v>
      </c>
      <c r="H72" s="3" t="s">
        <v>30</v>
      </c>
      <c r="I72" s="3" t="s">
        <v>14</v>
      </c>
      <c r="J72" s="15" t="s">
        <v>23</v>
      </c>
      <c r="K72" s="30"/>
      <c r="L72" s="6" t="s">
        <v>17</v>
      </c>
      <c r="M72" s="7">
        <v>2.48</v>
      </c>
      <c r="N72" s="8">
        <v>1</v>
      </c>
      <c r="O72" s="9" t="s">
        <v>15</v>
      </c>
      <c r="P72" s="8">
        <f t="shared" si="10"/>
        <v>89.5</v>
      </c>
      <c r="Q72" s="31">
        <f t="shared" si="6"/>
        <v>1.48</v>
      </c>
      <c r="R72" s="10">
        <f t="shared" si="11"/>
        <v>-10.251375000000007</v>
      </c>
      <c r="S72" s="11">
        <f t="shared" si="7"/>
        <v>79.24862499999999</v>
      </c>
      <c r="T72" s="12">
        <f t="shared" si="8"/>
        <v>0.42857142857142855</v>
      </c>
      <c r="U72" s="13">
        <f t="shared" si="9"/>
        <v>-0.11454050279329621</v>
      </c>
      <c r="V72" s="14">
        <f>COUNTIF($L$2:L72,1)</f>
        <v>30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6.5" customHeight="1" x14ac:dyDescent="0.2">
      <c r="A73" s="3">
        <v>71</v>
      </c>
      <c r="B73" s="4">
        <v>43092</v>
      </c>
      <c r="C73" s="3" t="s">
        <v>223</v>
      </c>
      <c r="D73" s="3" t="s">
        <v>164</v>
      </c>
      <c r="E73" s="3">
        <v>1</v>
      </c>
      <c r="F73" s="3" t="s">
        <v>224</v>
      </c>
      <c r="G73" s="3" t="s">
        <v>25</v>
      </c>
      <c r="H73" s="3" t="s">
        <v>30</v>
      </c>
      <c r="I73" s="3" t="s">
        <v>14</v>
      </c>
      <c r="J73" s="15" t="s">
        <v>225</v>
      </c>
      <c r="K73" s="30"/>
      <c r="L73" s="6" t="s">
        <v>17</v>
      </c>
      <c r="M73" s="7">
        <v>1.9</v>
      </c>
      <c r="N73" s="8">
        <v>1</v>
      </c>
      <c r="O73" s="9" t="s">
        <v>15</v>
      </c>
      <c r="P73" s="8">
        <f t="shared" si="10"/>
        <v>90.5</v>
      </c>
      <c r="Q73" s="31">
        <f t="shared" si="6"/>
        <v>0.89999999999999991</v>
      </c>
      <c r="R73" s="10">
        <f t="shared" si="11"/>
        <v>-9.3513750000000062</v>
      </c>
      <c r="S73" s="11">
        <f t="shared" si="7"/>
        <v>81.148624999999996</v>
      </c>
      <c r="T73" s="12">
        <f t="shared" si="8"/>
        <v>0.43661971830985913</v>
      </c>
      <c r="U73" s="13">
        <f t="shared" si="9"/>
        <v>-0.10333011049723761</v>
      </c>
      <c r="V73" s="14">
        <f>COUNTIF($L$2:L73,1)</f>
        <v>31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5" customHeight="1" x14ac:dyDescent="0.2">
      <c r="A74" s="3">
        <v>72</v>
      </c>
      <c r="B74" s="4">
        <v>43092</v>
      </c>
      <c r="C74" s="3" t="s">
        <v>226</v>
      </c>
      <c r="D74" s="3" t="s">
        <v>164</v>
      </c>
      <c r="E74" s="3">
        <v>1</v>
      </c>
      <c r="F74" s="3" t="s">
        <v>227</v>
      </c>
      <c r="G74" s="3" t="s">
        <v>25</v>
      </c>
      <c r="H74" s="3" t="s">
        <v>30</v>
      </c>
      <c r="I74" s="3" t="s">
        <v>14</v>
      </c>
      <c r="J74" s="5" t="s">
        <v>177</v>
      </c>
      <c r="K74" s="30"/>
      <c r="L74" s="6" t="s">
        <v>16</v>
      </c>
      <c r="M74" s="7">
        <v>1.7250000000000001</v>
      </c>
      <c r="N74" s="8">
        <v>1.5</v>
      </c>
      <c r="O74" s="9" t="s">
        <v>15</v>
      </c>
      <c r="P74" s="8">
        <f t="shared" si="10"/>
        <v>92</v>
      </c>
      <c r="Q74" s="32">
        <f t="shared" si="6"/>
        <v>-1.5</v>
      </c>
      <c r="R74" s="10">
        <f t="shared" si="11"/>
        <v>-10.851375000000006</v>
      </c>
      <c r="S74" s="11">
        <f t="shared" si="7"/>
        <v>81.148624999999996</v>
      </c>
      <c r="T74" s="12">
        <f t="shared" si="8"/>
        <v>0.43055555555555558</v>
      </c>
      <c r="U74" s="13">
        <f t="shared" si="9"/>
        <v>-0.11794972826086961</v>
      </c>
      <c r="V74" s="14">
        <f>COUNTIF($L$2:L74,1)</f>
        <v>31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25.5" x14ac:dyDescent="0.2">
      <c r="A75" s="3">
        <v>73</v>
      </c>
      <c r="B75" s="4">
        <v>43092</v>
      </c>
      <c r="C75" s="3" t="s">
        <v>228</v>
      </c>
      <c r="D75" s="3" t="s">
        <v>35</v>
      </c>
      <c r="E75" s="3">
        <v>2</v>
      </c>
      <c r="F75" s="3" t="s">
        <v>229</v>
      </c>
      <c r="G75" s="3" t="s">
        <v>25</v>
      </c>
      <c r="H75" s="3" t="s">
        <v>30</v>
      </c>
      <c r="I75" s="3" t="s">
        <v>14</v>
      </c>
      <c r="J75" s="5" t="s">
        <v>230</v>
      </c>
      <c r="K75" s="30" t="s">
        <v>204</v>
      </c>
      <c r="L75" s="6" t="s">
        <v>16</v>
      </c>
      <c r="M75" s="7">
        <v>1.96</v>
      </c>
      <c r="N75" s="8">
        <v>1.5</v>
      </c>
      <c r="O75" s="9" t="s">
        <v>15</v>
      </c>
      <c r="P75" s="8">
        <f t="shared" si="10"/>
        <v>93.5</v>
      </c>
      <c r="Q75" s="32">
        <f t="shared" si="6"/>
        <v>-1.5</v>
      </c>
      <c r="R75" s="10">
        <f t="shared" si="11"/>
        <v>-12.351375000000006</v>
      </c>
      <c r="S75" s="11">
        <f t="shared" si="7"/>
        <v>81.148624999999996</v>
      </c>
      <c r="T75" s="12">
        <f t="shared" si="8"/>
        <v>0.42465753424657532</v>
      </c>
      <c r="U75" s="13">
        <f t="shared" si="9"/>
        <v>-0.1321002673796792</v>
      </c>
      <c r="V75" s="14">
        <f>COUNTIF($L$2:L75,1)</f>
        <v>31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25.5" x14ac:dyDescent="0.2">
      <c r="A76" s="3">
        <v>74</v>
      </c>
      <c r="B76" s="4">
        <v>43093</v>
      </c>
      <c r="C76" s="3" t="s">
        <v>231</v>
      </c>
      <c r="D76" s="3" t="s">
        <v>232</v>
      </c>
      <c r="E76" s="3">
        <v>2</v>
      </c>
      <c r="F76" s="3" t="s">
        <v>233</v>
      </c>
      <c r="G76" s="3" t="s">
        <v>27</v>
      </c>
      <c r="H76" s="3" t="s">
        <v>30</v>
      </c>
      <c r="I76" s="3" t="s">
        <v>14</v>
      </c>
      <c r="J76" s="5" t="s">
        <v>234</v>
      </c>
      <c r="K76" s="30"/>
      <c r="L76" s="6" t="s">
        <v>16</v>
      </c>
      <c r="M76" s="7">
        <v>2.04</v>
      </c>
      <c r="N76" s="8">
        <v>2</v>
      </c>
      <c r="O76" s="9" t="s">
        <v>15</v>
      </c>
      <c r="P76" s="8">
        <f t="shared" si="10"/>
        <v>95.5</v>
      </c>
      <c r="Q76" s="32">
        <f t="shared" si="6"/>
        <v>-2</v>
      </c>
      <c r="R76" s="10">
        <f t="shared" si="11"/>
        <v>-14.351375000000006</v>
      </c>
      <c r="S76" s="11">
        <f t="shared" si="7"/>
        <v>81.148624999999996</v>
      </c>
      <c r="T76" s="12">
        <f t="shared" si="8"/>
        <v>0.41891891891891891</v>
      </c>
      <c r="U76" s="13">
        <f t="shared" si="9"/>
        <v>-0.15027617801047125</v>
      </c>
      <c r="V76" s="14">
        <f>COUNTIF($L$2:L76,1)</f>
        <v>31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26.25" customHeight="1" x14ac:dyDescent="0.2">
      <c r="A77" s="3">
        <v>75</v>
      </c>
      <c r="B77" s="4">
        <v>43094</v>
      </c>
      <c r="C77" s="3" t="s">
        <v>235</v>
      </c>
      <c r="D77" s="3" t="s">
        <v>164</v>
      </c>
      <c r="E77" s="3">
        <v>1</v>
      </c>
      <c r="F77" s="3" t="s">
        <v>236</v>
      </c>
      <c r="G77" s="3" t="s">
        <v>25</v>
      </c>
      <c r="H77" s="3" t="s">
        <v>30</v>
      </c>
      <c r="I77" s="3" t="s">
        <v>14</v>
      </c>
      <c r="J77" s="5" t="s">
        <v>237</v>
      </c>
      <c r="K77" s="30"/>
      <c r="L77" s="6" t="s">
        <v>16</v>
      </c>
      <c r="M77" s="7">
        <v>1.72</v>
      </c>
      <c r="N77" s="8">
        <v>2</v>
      </c>
      <c r="O77" s="9" t="s">
        <v>15</v>
      </c>
      <c r="P77" s="8">
        <f t="shared" si="10"/>
        <v>97.5</v>
      </c>
      <c r="Q77" s="32">
        <f t="shared" si="6"/>
        <v>-2</v>
      </c>
      <c r="R77" s="10">
        <f t="shared" si="11"/>
        <v>-16.351375000000004</v>
      </c>
      <c r="S77" s="11">
        <f t="shared" si="7"/>
        <v>81.148624999999996</v>
      </c>
      <c r="T77" s="12">
        <f t="shared" si="8"/>
        <v>0.41333333333333333</v>
      </c>
      <c r="U77" s="13">
        <f t="shared" si="9"/>
        <v>-0.16770641025641031</v>
      </c>
      <c r="V77" s="14">
        <f>COUNTIF($L$2:L77,1)</f>
        <v>31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5" customHeight="1" x14ac:dyDescent="0.2">
      <c r="A78" s="3">
        <v>76</v>
      </c>
      <c r="B78" s="4">
        <v>43094</v>
      </c>
      <c r="C78" s="3" t="s">
        <v>238</v>
      </c>
      <c r="D78" s="3" t="s">
        <v>164</v>
      </c>
      <c r="E78" s="3">
        <v>1</v>
      </c>
      <c r="F78" s="3" t="s">
        <v>239</v>
      </c>
      <c r="G78" s="3" t="s">
        <v>25</v>
      </c>
      <c r="H78" s="3" t="s">
        <v>30</v>
      </c>
      <c r="I78" s="3" t="s">
        <v>14</v>
      </c>
      <c r="J78" s="15" t="s">
        <v>240</v>
      </c>
      <c r="K78" s="30"/>
      <c r="L78" s="6" t="s">
        <v>17</v>
      </c>
      <c r="M78" s="7">
        <v>1.9</v>
      </c>
      <c r="N78" s="8">
        <v>1</v>
      </c>
      <c r="O78" s="9" t="s">
        <v>15</v>
      </c>
      <c r="P78" s="8">
        <f t="shared" si="10"/>
        <v>98.5</v>
      </c>
      <c r="Q78" s="31">
        <f t="shared" si="6"/>
        <v>0.89999999999999991</v>
      </c>
      <c r="R78" s="10">
        <f t="shared" si="11"/>
        <v>-15.451375000000004</v>
      </c>
      <c r="S78" s="11">
        <f t="shared" si="7"/>
        <v>83.048625000000001</v>
      </c>
      <c r="T78" s="12">
        <f t="shared" si="8"/>
        <v>0.42105263157894735</v>
      </c>
      <c r="U78" s="13">
        <f t="shared" si="9"/>
        <v>-0.15686675126903551</v>
      </c>
      <c r="V78" s="14">
        <f>COUNTIF($L$2:L78,1)</f>
        <v>32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27.75" customHeight="1" x14ac:dyDescent="0.2">
      <c r="A79" s="3">
        <v>77</v>
      </c>
      <c r="B79" s="4">
        <v>43094</v>
      </c>
      <c r="C79" s="3" t="s">
        <v>241</v>
      </c>
      <c r="D79" s="3" t="s">
        <v>164</v>
      </c>
      <c r="E79" s="3">
        <v>2</v>
      </c>
      <c r="F79" s="3" t="s">
        <v>242</v>
      </c>
      <c r="G79" s="3" t="s">
        <v>27</v>
      </c>
      <c r="H79" s="3" t="s">
        <v>28</v>
      </c>
      <c r="I79" s="3" t="s">
        <v>14</v>
      </c>
      <c r="J79" s="5" t="s">
        <v>243</v>
      </c>
      <c r="K79" s="30" t="s">
        <v>204</v>
      </c>
      <c r="L79" s="6" t="s">
        <v>16</v>
      </c>
      <c r="M79" s="7">
        <v>2.0499999999999998</v>
      </c>
      <c r="N79" s="8">
        <v>1.5</v>
      </c>
      <c r="O79" s="9" t="s">
        <v>23</v>
      </c>
      <c r="P79" s="8">
        <f t="shared" si="10"/>
        <v>100</v>
      </c>
      <c r="Q79" s="32">
        <f t="shared" si="6"/>
        <v>-1.5</v>
      </c>
      <c r="R79" s="10">
        <f t="shared" si="11"/>
        <v>-16.951375000000006</v>
      </c>
      <c r="S79" s="11">
        <f t="shared" si="7"/>
        <v>83.048624999999987</v>
      </c>
      <c r="T79" s="12">
        <f t="shared" si="8"/>
        <v>0.41558441558441561</v>
      </c>
      <c r="U79" s="13">
        <f t="shared" si="9"/>
        <v>-0.16951375000000013</v>
      </c>
      <c r="V79" s="14">
        <f>COUNTIF($L$2:L79,1)</f>
        <v>32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6.5" customHeight="1" x14ac:dyDescent="0.2">
      <c r="A80" s="3">
        <v>78</v>
      </c>
      <c r="B80" s="4">
        <v>43095</v>
      </c>
      <c r="C80" s="3" t="s">
        <v>244</v>
      </c>
      <c r="D80" s="3" t="s">
        <v>164</v>
      </c>
      <c r="E80" s="3">
        <v>1</v>
      </c>
      <c r="F80" s="3" t="s">
        <v>245</v>
      </c>
      <c r="G80" s="3" t="s">
        <v>25</v>
      </c>
      <c r="H80" s="3" t="s">
        <v>42</v>
      </c>
      <c r="I80" s="3" t="s">
        <v>14</v>
      </c>
      <c r="J80" s="15" t="s">
        <v>246</v>
      </c>
      <c r="K80" s="30"/>
      <c r="L80" s="6" t="s">
        <v>17</v>
      </c>
      <c r="M80" s="7">
        <v>1.8</v>
      </c>
      <c r="N80" s="8">
        <v>1</v>
      </c>
      <c r="O80" s="9" t="s">
        <v>15</v>
      </c>
      <c r="P80" s="8">
        <f t="shared" si="10"/>
        <v>101</v>
      </c>
      <c r="Q80" s="31">
        <f t="shared" si="6"/>
        <v>0.8</v>
      </c>
      <c r="R80" s="33">
        <f t="shared" si="11"/>
        <v>-16.151375000000005</v>
      </c>
      <c r="S80" s="34">
        <f t="shared" si="7"/>
        <v>84.848624999999998</v>
      </c>
      <c r="T80" s="35">
        <f t="shared" si="8"/>
        <v>0.42307692307692307</v>
      </c>
      <c r="U80" s="13">
        <f t="shared" si="9"/>
        <v>-0.15991460396039606</v>
      </c>
      <c r="V80" s="14">
        <f>COUNTIF($L$2:L80,1)</f>
        <v>33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5" customHeight="1" x14ac:dyDescent="0.2">
      <c r="A81" s="3">
        <v>79</v>
      </c>
      <c r="B81" s="4">
        <v>43096</v>
      </c>
      <c r="C81" s="3" t="s">
        <v>249</v>
      </c>
      <c r="D81" s="3" t="s">
        <v>183</v>
      </c>
      <c r="E81" s="3">
        <v>1</v>
      </c>
      <c r="F81" s="3" t="s">
        <v>250</v>
      </c>
      <c r="G81" s="3" t="s">
        <v>25</v>
      </c>
      <c r="H81" s="3" t="s">
        <v>42</v>
      </c>
      <c r="I81" s="3" t="s">
        <v>14</v>
      </c>
      <c r="J81" s="5" t="s">
        <v>251</v>
      </c>
      <c r="K81" s="30"/>
      <c r="L81" s="6" t="s">
        <v>16</v>
      </c>
      <c r="M81" s="7">
        <v>2.1</v>
      </c>
      <c r="N81" s="8">
        <v>1</v>
      </c>
      <c r="O81" s="9" t="s">
        <v>15</v>
      </c>
      <c r="P81" s="8">
        <f t="shared" si="10"/>
        <v>102</v>
      </c>
      <c r="Q81" s="32">
        <f t="shared" si="6"/>
        <v>-1</v>
      </c>
      <c r="R81" s="10">
        <f t="shared" si="11"/>
        <v>-17.151375000000005</v>
      </c>
      <c r="S81" s="11">
        <f t="shared" si="7"/>
        <v>84.848624999999998</v>
      </c>
      <c r="T81" s="12">
        <f t="shared" si="8"/>
        <v>0.41772151898734178</v>
      </c>
      <c r="U81" s="13">
        <f t="shared" si="9"/>
        <v>-0.16815073529411767</v>
      </c>
      <c r="V81" s="14">
        <f>COUNTIF($L$2:L81,1)</f>
        <v>33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5" customHeight="1" x14ac:dyDescent="0.2">
      <c r="A82" s="3">
        <v>80</v>
      </c>
      <c r="B82" s="4">
        <v>43096</v>
      </c>
      <c r="C82" s="3" t="s">
        <v>252</v>
      </c>
      <c r="D82" s="3" t="s">
        <v>183</v>
      </c>
      <c r="E82" s="3">
        <v>1</v>
      </c>
      <c r="F82" s="3" t="s">
        <v>253</v>
      </c>
      <c r="G82" s="3" t="s">
        <v>85</v>
      </c>
      <c r="H82" s="3" t="s">
        <v>30</v>
      </c>
      <c r="I82" s="3" t="s">
        <v>14</v>
      </c>
      <c r="J82" s="15" t="s">
        <v>23</v>
      </c>
      <c r="K82" s="30"/>
      <c r="L82" s="6" t="s">
        <v>17</v>
      </c>
      <c r="M82" s="7">
        <v>9.3000000000000007</v>
      </c>
      <c r="N82" s="8">
        <v>1</v>
      </c>
      <c r="O82" s="9" t="s">
        <v>15</v>
      </c>
      <c r="P82" s="8">
        <f t="shared" si="10"/>
        <v>103</v>
      </c>
      <c r="Q82" s="31">
        <f t="shared" si="6"/>
        <v>8.3000000000000007</v>
      </c>
      <c r="R82" s="10">
        <f t="shared" si="11"/>
        <v>-8.8513750000000044</v>
      </c>
      <c r="S82" s="11">
        <f t="shared" si="7"/>
        <v>94.148624999999996</v>
      </c>
      <c r="T82" s="12">
        <f t="shared" si="8"/>
        <v>0.42499999999999999</v>
      </c>
      <c r="U82" s="13">
        <f t="shared" si="9"/>
        <v>-8.5935679611650523E-2</v>
      </c>
      <c r="V82" s="14">
        <f>COUNTIF($L$2:L82,1)</f>
        <v>34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25.5" x14ac:dyDescent="0.2">
      <c r="A83" s="3">
        <v>81</v>
      </c>
      <c r="B83" s="4">
        <v>43096</v>
      </c>
      <c r="C83" s="3" t="s">
        <v>254</v>
      </c>
      <c r="D83" s="3" t="s">
        <v>26</v>
      </c>
      <c r="E83" s="3">
        <v>2</v>
      </c>
      <c r="F83" s="3" t="s">
        <v>255</v>
      </c>
      <c r="G83" s="3" t="s">
        <v>85</v>
      </c>
      <c r="H83" s="3" t="s">
        <v>28</v>
      </c>
      <c r="I83" s="3" t="s">
        <v>14</v>
      </c>
      <c r="J83" s="5" t="s">
        <v>256</v>
      </c>
      <c r="K83" s="30"/>
      <c r="L83" s="6" t="s">
        <v>16</v>
      </c>
      <c r="M83" s="7">
        <v>1.98</v>
      </c>
      <c r="N83" s="8">
        <v>1.5</v>
      </c>
      <c r="O83" s="9" t="s">
        <v>23</v>
      </c>
      <c r="P83" s="8">
        <f t="shared" si="10"/>
        <v>104.5</v>
      </c>
      <c r="Q83" s="32">
        <f t="shared" si="6"/>
        <v>-1.5</v>
      </c>
      <c r="R83" s="33">
        <f t="shared" si="11"/>
        <v>-10.351375000000004</v>
      </c>
      <c r="S83" s="34">
        <f t="shared" si="7"/>
        <v>94.148624999999996</v>
      </c>
      <c r="T83" s="35">
        <f t="shared" si="8"/>
        <v>0.41975308641975306</v>
      </c>
      <c r="U83" s="13">
        <f t="shared" si="9"/>
        <v>-9.9056220095693828E-2</v>
      </c>
      <c r="V83" s="14">
        <f>COUNTIF($L$2:L83,1)</f>
        <v>34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5" customHeight="1" x14ac:dyDescent="0.2">
      <c r="A84" s="3">
        <v>82</v>
      </c>
      <c r="B84" s="4">
        <v>43096</v>
      </c>
      <c r="C84" s="3" t="s">
        <v>257</v>
      </c>
      <c r="D84" s="3" t="s">
        <v>26</v>
      </c>
      <c r="E84" s="3">
        <v>1</v>
      </c>
      <c r="F84" s="3" t="s">
        <v>258</v>
      </c>
      <c r="G84" s="3" t="s">
        <v>85</v>
      </c>
      <c r="H84" s="3" t="s">
        <v>96</v>
      </c>
      <c r="I84" s="3" t="s">
        <v>14</v>
      </c>
      <c r="J84" s="5" t="s">
        <v>15</v>
      </c>
      <c r="K84" s="30"/>
      <c r="L84" s="6" t="s">
        <v>16</v>
      </c>
      <c r="M84" s="7">
        <v>3.4</v>
      </c>
      <c r="N84" s="8">
        <v>1</v>
      </c>
      <c r="O84" s="9" t="s">
        <v>23</v>
      </c>
      <c r="P84" s="8">
        <f t="shared" si="10"/>
        <v>105.5</v>
      </c>
      <c r="Q84" s="32">
        <f t="shared" si="6"/>
        <v>-1</v>
      </c>
      <c r="R84" s="33">
        <f t="shared" si="11"/>
        <v>-11.351375000000004</v>
      </c>
      <c r="S84" s="34">
        <f t="shared" si="7"/>
        <v>94.148624999999996</v>
      </c>
      <c r="T84" s="35">
        <f t="shared" si="8"/>
        <v>0.41463414634146339</v>
      </c>
      <c r="U84" s="13">
        <f t="shared" si="9"/>
        <v>-0.10759597156398108</v>
      </c>
      <c r="V84" s="14">
        <f>COUNTIF($L$2:L84,1)</f>
        <v>34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5.75" customHeight="1" x14ac:dyDescent="0.2">
      <c r="A85" s="3">
        <v>83</v>
      </c>
      <c r="B85" s="4">
        <v>43096</v>
      </c>
      <c r="C85" s="3" t="s">
        <v>252</v>
      </c>
      <c r="D85" s="3" t="s">
        <v>183</v>
      </c>
      <c r="E85" s="3">
        <v>1</v>
      </c>
      <c r="F85" s="3" t="s">
        <v>259</v>
      </c>
      <c r="G85" s="3" t="s">
        <v>25</v>
      </c>
      <c r="H85" s="3" t="s">
        <v>30</v>
      </c>
      <c r="I85" s="3" t="s">
        <v>14</v>
      </c>
      <c r="J85" s="15" t="s">
        <v>260</v>
      </c>
      <c r="K85" s="30"/>
      <c r="L85" s="6" t="s">
        <v>17</v>
      </c>
      <c r="M85" s="7">
        <v>1.9</v>
      </c>
      <c r="N85" s="8">
        <v>2</v>
      </c>
      <c r="O85" s="9" t="s">
        <v>15</v>
      </c>
      <c r="P85" s="8">
        <f t="shared" si="10"/>
        <v>107.5</v>
      </c>
      <c r="Q85" s="31">
        <f t="shared" si="6"/>
        <v>1.7999999999999998</v>
      </c>
      <c r="R85" s="33">
        <f t="shared" si="11"/>
        <v>-9.5513750000000037</v>
      </c>
      <c r="S85" s="34">
        <f t="shared" si="7"/>
        <v>97.948624999999993</v>
      </c>
      <c r="T85" s="35">
        <f t="shared" si="8"/>
        <v>0.42168674698795183</v>
      </c>
      <c r="U85" s="13">
        <f t="shared" si="9"/>
        <v>-8.8850000000000068E-2</v>
      </c>
      <c r="V85" s="14">
        <f>COUNTIF($L$2:L85,1)</f>
        <v>35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2.75" x14ac:dyDescent="0.2">
      <c r="A86" s="3">
        <v>84</v>
      </c>
      <c r="B86" s="4">
        <v>43096</v>
      </c>
      <c r="C86" s="3" t="s">
        <v>261</v>
      </c>
      <c r="D86" s="3" t="s">
        <v>26</v>
      </c>
      <c r="E86" s="3">
        <v>1</v>
      </c>
      <c r="F86" s="3" t="s">
        <v>262</v>
      </c>
      <c r="G86" s="3" t="s">
        <v>25</v>
      </c>
      <c r="H86" s="3" t="s">
        <v>28</v>
      </c>
      <c r="I86" s="3" t="s">
        <v>29</v>
      </c>
      <c r="J86" s="5" t="s">
        <v>263</v>
      </c>
      <c r="K86" s="30"/>
      <c r="L86" s="6" t="s">
        <v>16</v>
      </c>
      <c r="M86" s="7">
        <v>2.1</v>
      </c>
      <c r="N86" s="8">
        <v>2</v>
      </c>
      <c r="O86" s="9" t="s">
        <v>23</v>
      </c>
      <c r="P86" s="8">
        <f t="shared" si="10"/>
        <v>109.5</v>
      </c>
      <c r="Q86" s="32">
        <f t="shared" si="6"/>
        <v>-2</v>
      </c>
      <c r="R86" s="33">
        <f t="shared" si="11"/>
        <v>-11.551375000000004</v>
      </c>
      <c r="S86" s="34">
        <f t="shared" si="7"/>
        <v>97.948624999999993</v>
      </c>
      <c r="T86" s="35">
        <f t="shared" si="8"/>
        <v>0.41666666666666669</v>
      </c>
      <c r="U86" s="13">
        <f t="shared" si="9"/>
        <v>-0.10549200913242016</v>
      </c>
      <c r="V86" s="14">
        <f>COUNTIF($L$2:L86,1)</f>
        <v>35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7.25" customHeight="1" x14ac:dyDescent="0.2">
      <c r="A87" s="3">
        <v>85</v>
      </c>
      <c r="B87" s="4">
        <v>43096</v>
      </c>
      <c r="C87" s="3" t="s">
        <v>264</v>
      </c>
      <c r="D87" s="3" t="s">
        <v>164</v>
      </c>
      <c r="E87" s="3">
        <v>1</v>
      </c>
      <c r="F87" s="3" t="s">
        <v>265</v>
      </c>
      <c r="G87" s="3" t="s">
        <v>25</v>
      </c>
      <c r="H87" s="3" t="s">
        <v>30</v>
      </c>
      <c r="I87" s="3" t="s">
        <v>14</v>
      </c>
      <c r="J87" s="15" t="s">
        <v>159</v>
      </c>
      <c r="K87" s="30"/>
      <c r="L87" s="6" t="s">
        <v>17</v>
      </c>
      <c r="M87" s="7">
        <v>1.9</v>
      </c>
      <c r="N87" s="8">
        <v>1</v>
      </c>
      <c r="O87" s="9" t="s">
        <v>15</v>
      </c>
      <c r="P87" s="8">
        <f t="shared" si="10"/>
        <v>110.5</v>
      </c>
      <c r="Q87" s="31">
        <f t="shared" si="6"/>
        <v>0.89999999999999991</v>
      </c>
      <c r="R87" s="33">
        <f t="shared" si="11"/>
        <v>-10.651375000000003</v>
      </c>
      <c r="S87" s="34">
        <f t="shared" si="7"/>
        <v>99.848624999999998</v>
      </c>
      <c r="T87" s="35">
        <f t="shared" si="8"/>
        <v>0.42352941176470588</v>
      </c>
      <c r="U87" s="13">
        <f t="shared" si="9"/>
        <v>-9.6392533936651592E-2</v>
      </c>
      <c r="V87" s="14">
        <f>COUNTIF($L$2:L87,1)</f>
        <v>36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25.5" x14ac:dyDescent="0.2">
      <c r="A88" s="3">
        <v>86</v>
      </c>
      <c r="B88" s="4">
        <v>43096</v>
      </c>
      <c r="C88" s="3" t="s">
        <v>266</v>
      </c>
      <c r="D88" s="3" t="s">
        <v>35</v>
      </c>
      <c r="E88" s="3">
        <v>2</v>
      </c>
      <c r="F88" s="3" t="s">
        <v>267</v>
      </c>
      <c r="G88" s="3" t="s">
        <v>25</v>
      </c>
      <c r="H88" s="3" t="s">
        <v>28</v>
      </c>
      <c r="I88" s="3" t="s">
        <v>14</v>
      </c>
      <c r="J88" s="5" t="s">
        <v>268</v>
      </c>
      <c r="K88" s="30"/>
      <c r="L88" s="6" t="s">
        <v>16</v>
      </c>
      <c r="M88" s="7">
        <v>1.96</v>
      </c>
      <c r="N88" s="8">
        <v>2</v>
      </c>
      <c r="O88" s="9" t="s">
        <v>23</v>
      </c>
      <c r="P88" s="8">
        <f t="shared" si="10"/>
        <v>112.5</v>
      </c>
      <c r="Q88" s="32">
        <f t="shared" si="6"/>
        <v>-2</v>
      </c>
      <c r="R88" s="33">
        <f t="shared" si="11"/>
        <v>-12.651375000000003</v>
      </c>
      <c r="S88" s="34">
        <f t="shared" si="7"/>
        <v>99.848624999999998</v>
      </c>
      <c r="T88" s="35">
        <f t="shared" si="8"/>
        <v>0.41860465116279072</v>
      </c>
      <c r="U88" s="13">
        <f t="shared" si="9"/>
        <v>-0.11245666666666668</v>
      </c>
      <c r="V88" s="14">
        <f>COUNTIF($L$2:L88,1)</f>
        <v>36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7.25" customHeight="1" x14ac:dyDescent="0.2">
      <c r="A89" s="3">
        <v>87</v>
      </c>
      <c r="B89" s="4">
        <v>43097</v>
      </c>
      <c r="C89" s="3" t="s">
        <v>269</v>
      </c>
      <c r="D89" s="3" t="s">
        <v>183</v>
      </c>
      <c r="E89" s="3">
        <v>1</v>
      </c>
      <c r="F89" s="3" t="s">
        <v>184</v>
      </c>
      <c r="G89" s="3" t="s">
        <v>27</v>
      </c>
      <c r="H89" s="3" t="s">
        <v>30</v>
      </c>
      <c r="I89" s="3" t="s">
        <v>14</v>
      </c>
      <c r="J89" s="5" t="s">
        <v>270</v>
      </c>
      <c r="K89" s="30" t="s">
        <v>204</v>
      </c>
      <c r="L89" s="6" t="s">
        <v>16</v>
      </c>
      <c r="M89" s="7">
        <v>1.8</v>
      </c>
      <c r="N89" s="8">
        <v>2.5</v>
      </c>
      <c r="O89" s="9" t="s">
        <v>15</v>
      </c>
      <c r="P89" s="8">
        <f t="shared" si="10"/>
        <v>115</v>
      </c>
      <c r="Q89" s="32">
        <f t="shared" si="6"/>
        <v>-2.5</v>
      </c>
      <c r="R89" s="33">
        <f t="shared" si="11"/>
        <v>-15.151375000000003</v>
      </c>
      <c r="S89" s="34">
        <f t="shared" si="7"/>
        <v>99.848624999999998</v>
      </c>
      <c r="T89" s="35">
        <f t="shared" si="8"/>
        <v>0.41379310344827586</v>
      </c>
      <c r="U89" s="13">
        <f t="shared" si="9"/>
        <v>-0.13175108695652174</v>
      </c>
      <c r="V89" s="14">
        <f>COUNTIF($L$2:L89,1)</f>
        <v>36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26.25" customHeight="1" x14ac:dyDescent="0.2">
      <c r="A90" s="3">
        <v>88</v>
      </c>
      <c r="B90" s="4">
        <v>43097</v>
      </c>
      <c r="C90" s="3" t="s">
        <v>271</v>
      </c>
      <c r="D90" s="3" t="s">
        <v>183</v>
      </c>
      <c r="E90" s="3">
        <v>2</v>
      </c>
      <c r="F90" s="3" t="s">
        <v>272</v>
      </c>
      <c r="G90" s="3" t="s">
        <v>25</v>
      </c>
      <c r="H90" s="3" t="s">
        <v>30</v>
      </c>
      <c r="I90" s="3" t="s">
        <v>14</v>
      </c>
      <c r="J90" s="5" t="s">
        <v>273</v>
      </c>
      <c r="K90" s="30"/>
      <c r="L90" s="6" t="s">
        <v>16</v>
      </c>
      <c r="M90" s="7">
        <v>6.53</v>
      </c>
      <c r="N90" s="8">
        <v>0.5</v>
      </c>
      <c r="O90" s="9" t="s">
        <v>15</v>
      </c>
      <c r="P90" s="8">
        <f t="shared" si="10"/>
        <v>115.5</v>
      </c>
      <c r="Q90" s="32">
        <f t="shared" si="6"/>
        <v>-0.5</v>
      </c>
      <c r="R90" s="33">
        <f t="shared" si="11"/>
        <v>-15.651375000000003</v>
      </c>
      <c r="S90" s="34">
        <f t="shared" si="7"/>
        <v>99.848624999999998</v>
      </c>
      <c r="T90" s="35">
        <f t="shared" si="8"/>
        <v>0.40909090909090912</v>
      </c>
      <c r="U90" s="13">
        <f t="shared" si="9"/>
        <v>-0.13550974025974027</v>
      </c>
      <c r="V90" s="14">
        <f>COUNTIF($L$2:L90,1)</f>
        <v>36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6.5" customHeight="1" x14ac:dyDescent="0.2">
      <c r="A91" s="3">
        <v>89</v>
      </c>
      <c r="B91" s="4">
        <v>43097</v>
      </c>
      <c r="C91" s="3" t="s">
        <v>274</v>
      </c>
      <c r="D91" s="3" t="s">
        <v>164</v>
      </c>
      <c r="E91" s="3">
        <v>1</v>
      </c>
      <c r="F91" s="3" t="s">
        <v>275</v>
      </c>
      <c r="G91" s="3" t="s">
        <v>25</v>
      </c>
      <c r="H91" s="3" t="s">
        <v>30</v>
      </c>
      <c r="I91" s="3" t="s">
        <v>14</v>
      </c>
      <c r="J91" s="15" t="s">
        <v>197</v>
      </c>
      <c r="K91" s="30"/>
      <c r="L91" s="6" t="s">
        <v>17</v>
      </c>
      <c r="M91" s="7">
        <v>1.85</v>
      </c>
      <c r="N91" s="8">
        <v>1.5</v>
      </c>
      <c r="O91" s="9" t="s">
        <v>15</v>
      </c>
      <c r="P91" s="8">
        <f t="shared" si="10"/>
        <v>117</v>
      </c>
      <c r="Q91" s="31">
        <f t="shared" si="6"/>
        <v>1.2750000000000004</v>
      </c>
      <c r="R91" s="33">
        <f t="shared" si="11"/>
        <v>-14.376375000000003</v>
      </c>
      <c r="S91" s="34">
        <f t="shared" si="7"/>
        <v>102.623625</v>
      </c>
      <c r="T91" s="35">
        <f t="shared" si="8"/>
        <v>0.4157303370786517</v>
      </c>
      <c r="U91" s="13">
        <f t="shared" si="9"/>
        <v>-0.12287499999999997</v>
      </c>
      <c r="V91" s="14">
        <f>COUNTIF($L$2:L91,1)</f>
        <v>37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6.5" customHeight="1" x14ac:dyDescent="0.2">
      <c r="A92" s="3">
        <v>90</v>
      </c>
      <c r="B92" s="4">
        <v>43097</v>
      </c>
      <c r="C92" s="3" t="s">
        <v>276</v>
      </c>
      <c r="D92" s="3" t="s">
        <v>164</v>
      </c>
      <c r="E92" s="3">
        <v>1</v>
      </c>
      <c r="F92" s="3" t="s">
        <v>277</v>
      </c>
      <c r="G92" s="3" t="s">
        <v>25</v>
      </c>
      <c r="H92" s="3" t="s">
        <v>30</v>
      </c>
      <c r="I92" s="3" t="s">
        <v>14</v>
      </c>
      <c r="J92" s="5" t="s">
        <v>246</v>
      </c>
      <c r="K92" s="30"/>
      <c r="L92" s="6" t="s">
        <v>16</v>
      </c>
      <c r="M92" s="7">
        <v>1.94</v>
      </c>
      <c r="N92" s="8">
        <v>1</v>
      </c>
      <c r="O92" s="9" t="s">
        <v>15</v>
      </c>
      <c r="P92" s="8">
        <f t="shared" si="10"/>
        <v>118</v>
      </c>
      <c r="Q92" s="32">
        <f t="shared" si="6"/>
        <v>-1</v>
      </c>
      <c r="R92" s="33">
        <f t="shared" si="11"/>
        <v>-15.376375000000003</v>
      </c>
      <c r="S92" s="34">
        <f t="shared" si="7"/>
        <v>102.623625</v>
      </c>
      <c r="T92" s="35">
        <f t="shared" si="8"/>
        <v>0.41111111111111109</v>
      </c>
      <c r="U92" s="13">
        <f t="shared" si="9"/>
        <v>-0.13030826271186438</v>
      </c>
      <c r="V92" s="14">
        <f>COUNTIF($L$2:L92,1)</f>
        <v>37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6.5" customHeight="1" x14ac:dyDescent="0.2">
      <c r="A93" s="3">
        <v>91</v>
      </c>
      <c r="B93" s="4">
        <v>43097</v>
      </c>
      <c r="C93" s="3" t="s">
        <v>278</v>
      </c>
      <c r="D93" s="3" t="s">
        <v>164</v>
      </c>
      <c r="E93" s="3">
        <v>1</v>
      </c>
      <c r="F93" s="3" t="s">
        <v>279</v>
      </c>
      <c r="G93" s="3" t="s">
        <v>25</v>
      </c>
      <c r="H93" s="3" t="s">
        <v>30</v>
      </c>
      <c r="I93" s="3" t="s">
        <v>14</v>
      </c>
      <c r="J93" s="15" t="s">
        <v>280</v>
      </c>
      <c r="K93" s="30"/>
      <c r="L93" s="6" t="s">
        <v>17</v>
      </c>
      <c r="M93" s="7">
        <v>1.91</v>
      </c>
      <c r="N93" s="8">
        <v>0.5</v>
      </c>
      <c r="O93" s="9" t="s">
        <v>15</v>
      </c>
      <c r="P93" s="8">
        <f t="shared" si="10"/>
        <v>118.5</v>
      </c>
      <c r="Q93" s="31">
        <f t="shared" si="6"/>
        <v>0.45499999999999996</v>
      </c>
      <c r="R93" s="33">
        <f t="shared" si="11"/>
        <v>-14.921375000000003</v>
      </c>
      <c r="S93" s="34">
        <f t="shared" si="7"/>
        <v>103.578625</v>
      </c>
      <c r="T93" s="35">
        <f t="shared" si="8"/>
        <v>0.4175824175824176</v>
      </c>
      <c r="U93" s="13">
        <f t="shared" si="9"/>
        <v>-0.12591877637130799</v>
      </c>
      <c r="V93" s="14">
        <f>COUNTIF($L$2:L93,1)</f>
        <v>38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6.5" customHeight="1" x14ac:dyDescent="0.25">
      <c r="A94" s="3">
        <v>92</v>
      </c>
      <c r="B94" s="4">
        <v>43098</v>
      </c>
      <c r="C94" s="40" t="s">
        <v>281</v>
      </c>
      <c r="D94" s="3" t="s">
        <v>282</v>
      </c>
      <c r="E94" s="3">
        <v>1</v>
      </c>
      <c r="F94" s="3">
        <v>2</v>
      </c>
      <c r="G94" s="3" t="s">
        <v>25</v>
      </c>
      <c r="H94" s="3" t="s">
        <v>42</v>
      </c>
      <c r="I94" s="3" t="s">
        <v>29</v>
      </c>
      <c r="J94" s="5" t="s">
        <v>59</v>
      </c>
      <c r="K94" s="30" t="s">
        <v>204</v>
      </c>
      <c r="L94" s="6" t="s">
        <v>16</v>
      </c>
      <c r="M94" s="7">
        <v>1.95</v>
      </c>
      <c r="N94" s="8">
        <v>1.5</v>
      </c>
      <c r="O94" s="9" t="s">
        <v>15</v>
      </c>
      <c r="P94" s="8">
        <f t="shared" si="10"/>
        <v>120</v>
      </c>
      <c r="Q94" s="32">
        <f t="shared" si="6"/>
        <v>-1.5</v>
      </c>
      <c r="R94" s="33">
        <f t="shared" si="11"/>
        <v>-16.421375000000005</v>
      </c>
      <c r="S94" s="34">
        <f t="shared" si="7"/>
        <v>103.57862499999999</v>
      </c>
      <c r="T94" s="35">
        <f t="shared" si="8"/>
        <v>0.41304347826086957</v>
      </c>
      <c r="U94" s="13">
        <f t="shared" si="9"/>
        <v>-0.13684479166666677</v>
      </c>
      <c r="V94" s="14">
        <f>COUNTIF($L$2:L94,1)</f>
        <v>38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8" customHeight="1" x14ac:dyDescent="0.2">
      <c r="A95" s="3">
        <v>93</v>
      </c>
      <c r="B95" s="4">
        <v>43098</v>
      </c>
      <c r="C95" s="3" t="s">
        <v>283</v>
      </c>
      <c r="D95" s="3" t="s">
        <v>183</v>
      </c>
      <c r="E95" s="3">
        <v>1</v>
      </c>
      <c r="F95" s="3" t="s">
        <v>184</v>
      </c>
      <c r="G95" s="3" t="s">
        <v>27</v>
      </c>
      <c r="H95" s="3" t="s">
        <v>30</v>
      </c>
      <c r="I95" s="3" t="s">
        <v>14</v>
      </c>
      <c r="J95" s="5" t="s">
        <v>284</v>
      </c>
      <c r="K95" s="30" t="s">
        <v>204</v>
      </c>
      <c r="L95" s="6" t="s">
        <v>16</v>
      </c>
      <c r="M95" s="7">
        <v>2.25</v>
      </c>
      <c r="N95" s="8">
        <v>1.5</v>
      </c>
      <c r="O95" s="9" t="s">
        <v>15</v>
      </c>
      <c r="P95" s="8">
        <f t="shared" si="10"/>
        <v>121.5</v>
      </c>
      <c r="Q95" s="32">
        <f t="shared" si="6"/>
        <v>-1.5</v>
      </c>
      <c r="R95" s="33">
        <f t="shared" si="11"/>
        <v>-17.921375000000005</v>
      </c>
      <c r="S95" s="34">
        <f t="shared" si="7"/>
        <v>103.57862499999999</v>
      </c>
      <c r="T95" s="35">
        <f t="shared" si="8"/>
        <v>0.40860215053763443</v>
      </c>
      <c r="U95" s="13">
        <f t="shared" si="9"/>
        <v>-0.14750102880658447</v>
      </c>
      <c r="V95" s="14">
        <f>COUNTIF($L$2:L95,1)</f>
        <v>38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25.5" x14ac:dyDescent="0.2">
      <c r="A96" s="3">
        <v>94</v>
      </c>
      <c r="B96" s="4">
        <v>43098</v>
      </c>
      <c r="C96" s="3" t="s">
        <v>285</v>
      </c>
      <c r="D96" s="3" t="s">
        <v>183</v>
      </c>
      <c r="E96" s="3">
        <v>2</v>
      </c>
      <c r="F96" s="3" t="s">
        <v>286</v>
      </c>
      <c r="G96" s="3" t="s">
        <v>25</v>
      </c>
      <c r="H96" s="3" t="s">
        <v>28</v>
      </c>
      <c r="I96" s="3" t="s">
        <v>14</v>
      </c>
      <c r="J96" s="5" t="s">
        <v>287</v>
      </c>
      <c r="K96" s="30" t="s">
        <v>288</v>
      </c>
      <c r="L96" s="6" t="s">
        <v>16</v>
      </c>
      <c r="M96" s="7">
        <v>2.15</v>
      </c>
      <c r="N96" s="8">
        <v>3</v>
      </c>
      <c r="O96" s="9" t="s">
        <v>15</v>
      </c>
      <c r="P96" s="8">
        <f t="shared" si="10"/>
        <v>124.5</v>
      </c>
      <c r="Q96" s="32">
        <f t="shared" si="6"/>
        <v>-3</v>
      </c>
      <c r="R96" s="33">
        <f t="shared" si="11"/>
        <v>-20.921375000000005</v>
      </c>
      <c r="S96" s="34">
        <f t="shared" si="7"/>
        <v>103.57862499999999</v>
      </c>
      <c r="T96" s="35">
        <f t="shared" si="8"/>
        <v>0.40425531914893614</v>
      </c>
      <c r="U96" s="13">
        <f t="shared" si="9"/>
        <v>-0.16804317269076316</v>
      </c>
      <c r="V96" s="14">
        <f>COUNTIF($L$2:L96,1)</f>
        <v>38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18" customHeight="1" x14ac:dyDescent="0.2">
      <c r="A97" s="3">
        <v>95</v>
      </c>
      <c r="B97" s="4">
        <v>43098</v>
      </c>
      <c r="C97" s="3" t="s">
        <v>289</v>
      </c>
      <c r="D97" s="3" t="s">
        <v>35</v>
      </c>
      <c r="E97" s="3">
        <v>1</v>
      </c>
      <c r="F97" s="3" t="s">
        <v>290</v>
      </c>
      <c r="G97" s="3" t="s">
        <v>25</v>
      </c>
      <c r="H97" s="3" t="s">
        <v>30</v>
      </c>
      <c r="I97" s="3" t="s">
        <v>14</v>
      </c>
      <c r="J97" s="5" t="s">
        <v>291</v>
      </c>
      <c r="K97" s="30" t="s">
        <v>292</v>
      </c>
      <c r="L97" s="6" t="s">
        <v>16</v>
      </c>
      <c r="M97" s="7">
        <v>2.1</v>
      </c>
      <c r="N97" s="8">
        <v>1.5</v>
      </c>
      <c r="O97" s="9" t="s">
        <v>15</v>
      </c>
      <c r="P97" s="8">
        <f t="shared" si="10"/>
        <v>126</v>
      </c>
      <c r="Q97" s="32">
        <f t="shared" si="6"/>
        <v>-1.5</v>
      </c>
      <c r="R97" s="33">
        <f t="shared" si="11"/>
        <v>-22.421375000000005</v>
      </c>
      <c r="S97" s="34">
        <f t="shared" si="7"/>
        <v>103.57862499999999</v>
      </c>
      <c r="T97" s="35">
        <f t="shared" si="8"/>
        <v>0.4</v>
      </c>
      <c r="U97" s="13">
        <f t="shared" si="9"/>
        <v>-0.17794742063492072</v>
      </c>
      <c r="V97" s="14">
        <f>COUNTIF($L$2:L97,1)</f>
        <v>38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16.5" customHeight="1" x14ac:dyDescent="0.2">
      <c r="A98" s="3">
        <v>96</v>
      </c>
      <c r="B98" s="4">
        <v>43098</v>
      </c>
      <c r="C98" s="3" t="s">
        <v>293</v>
      </c>
      <c r="D98" s="3" t="s">
        <v>164</v>
      </c>
      <c r="E98" s="3">
        <v>1</v>
      </c>
      <c r="F98" s="3" t="s">
        <v>294</v>
      </c>
      <c r="G98" s="3" t="s">
        <v>25</v>
      </c>
      <c r="H98" s="3" t="s">
        <v>30</v>
      </c>
      <c r="I98" s="3" t="s">
        <v>14</v>
      </c>
      <c r="J98" s="5" t="s">
        <v>140</v>
      </c>
      <c r="K98" s="30"/>
      <c r="L98" s="6" t="s">
        <v>16</v>
      </c>
      <c r="M98" s="7">
        <v>1.8</v>
      </c>
      <c r="N98" s="8">
        <v>2</v>
      </c>
      <c r="O98" s="9" t="s">
        <v>15</v>
      </c>
      <c r="P98" s="8">
        <f t="shared" si="10"/>
        <v>128</v>
      </c>
      <c r="Q98" s="32">
        <f t="shared" si="6"/>
        <v>-2</v>
      </c>
      <c r="R98" s="33">
        <f t="shared" si="11"/>
        <v>-24.421375000000005</v>
      </c>
      <c r="S98" s="34">
        <f t="shared" si="7"/>
        <v>103.57862499999999</v>
      </c>
      <c r="T98" s="35">
        <f t="shared" si="8"/>
        <v>0.39583333333333331</v>
      </c>
      <c r="U98" s="13">
        <f t="shared" si="9"/>
        <v>-0.19079199218750009</v>
      </c>
      <c r="V98" s="14">
        <f>COUNTIF($L$2:L98,1)</f>
        <v>38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15.75" customHeight="1" x14ac:dyDescent="0.2">
      <c r="A99" s="3">
        <v>97</v>
      </c>
      <c r="B99" s="4">
        <v>43098</v>
      </c>
      <c r="C99" s="3" t="s">
        <v>295</v>
      </c>
      <c r="D99" s="3" t="s">
        <v>164</v>
      </c>
      <c r="E99" s="3">
        <v>1</v>
      </c>
      <c r="F99" s="3" t="s">
        <v>296</v>
      </c>
      <c r="G99" s="3" t="s">
        <v>25</v>
      </c>
      <c r="H99" s="3" t="s">
        <v>30</v>
      </c>
      <c r="I99" s="3" t="s">
        <v>14</v>
      </c>
      <c r="J99" s="15" t="s">
        <v>297</v>
      </c>
      <c r="K99" s="30"/>
      <c r="L99" s="6" t="s">
        <v>17</v>
      </c>
      <c r="M99" s="7">
        <v>1.85</v>
      </c>
      <c r="N99" s="8">
        <v>1</v>
      </c>
      <c r="O99" s="9" t="s">
        <v>15</v>
      </c>
      <c r="P99" s="8">
        <f t="shared" si="10"/>
        <v>129</v>
      </c>
      <c r="Q99" s="31">
        <f t="shared" si="6"/>
        <v>0.85000000000000009</v>
      </c>
      <c r="R99" s="33">
        <f t="shared" si="11"/>
        <v>-23.571375000000003</v>
      </c>
      <c r="S99" s="34">
        <f t="shared" si="7"/>
        <v>105.428625</v>
      </c>
      <c r="T99" s="35">
        <f t="shared" si="8"/>
        <v>0.40206185567010311</v>
      </c>
      <c r="U99" s="13">
        <f t="shared" si="9"/>
        <v>-0.18272383720930235</v>
      </c>
      <c r="V99" s="14">
        <f>COUNTIF($L$2:L99,1)</f>
        <v>39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39.75" customHeight="1" x14ac:dyDescent="0.2">
      <c r="A100" s="3">
        <v>98</v>
      </c>
      <c r="B100" s="4">
        <v>43098</v>
      </c>
      <c r="C100" s="3" t="s">
        <v>298</v>
      </c>
      <c r="D100" s="3" t="s">
        <v>164</v>
      </c>
      <c r="E100" s="3">
        <v>3</v>
      </c>
      <c r="F100" s="3" t="s">
        <v>299</v>
      </c>
      <c r="G100" s="3" t="s">
        <v>25</v>
      </c>
      <c r="H100" s="3" t="s">
        <v>30</v>
      </c>
      <c r="I100" s="3" t="s">
        <v>14</v>
      </c>
      <c r="J100" s="5" t="s">
        <v>300</v>
      </c>
      <c r="K100" s="30"/>
      <c r="L100" s="6" t="s">
        <v>16</v>
      </c>
      <c r="M100" s="7">
        <v>8.25</v>
      </c>
      <c r="N100" s="8">
        <v>0.5</v>
      </c>
      <c r="O100" s="9" t="s">
        <v>15</v>
      </c>
      <c r="P100" s="8">
        <f t="shared" si="10"/>
        <v>129.5</v>
      </c>
      <c r="Q100" s="32">
        <f t="shared" si="6"/>
        <v>-0.5</v>
      </c>
      <c r="R100" s="33">
        <f t="shared" si="11"/>
        <v>-24.071375000000003</v>
      </c>
      <c r="S100" s="34">
        <f t="shared" si="7"/>
        <v>105.428625</v>
      </c>
      <c r="T100" s="35">
        <f t="shared" si="8"/>
        <v>0.39795918367346939</v>
      </c>
      <c r="U100" s="13">
        <f t="shared" si="9"/>
        <v>-0.18587934362934366</v>
      </c>
      <c r="V100" s="14">
        <f>COUNTIF($L$2:L100,1)</f>
        <v>39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15.75" customHeight="1" x14ac:dyDescent="0.2">
      <c r="A101" s="3">
        <v>99</v>
      </c>
      <c r="B101" s="4">
        <v>43099</v>
      </c>
      <c r="C101" s="3" t="s">
        <v>301</v>
      </c>
      <c r="D101" s="3" t="s">
        <v>26</v>
      </c>
      <c r="E101" s="3">
        <v>1</v>
      </c>
      <c r="F101" s="3">
        <v>2</v>
      </c>
      <c r="G101" s="3" t="s">
        <v>85</v>
      </c>
      <c r="H101" s="3" t="s">
        <v>34</v>
      </c>
      <c r="I101" s="3" t="s">
        <v>29</v>
      </c>
      <c r="J101" s="5" t="s">
        <v>38</v>
      </c>
      <c r="K101" s="30"/>
      <c r="L101" s="6" t="s">
        <v>16</v>
      </c>
      <c r="M101" s="7">
        <v>2.5</v>
      </c>
      <c r="N101" s="8">
        <v>1</v>
      </c>
      <c r="O101" s="9" t="s">
        <v>15</v>
      </c>
      <c r="P101" s="8">
        <f t="shared" si="10"/>
        <v>130.5</v>
      </c>
      <c r="Q101" s="32">
        <f t="shared" si="6"/>
        <v>-1</v>
      </c>
      <c r="R101" s="33">
        <f t="shared" si="11"/>
        <v>-25.071375000000003</v>
      </c>
      <c r="S101" s="34">
        <f t="shared" si="7"/>
        <v>105.428625</v>
      </c>
      <c r="T101" s="35">
        <f t="shared" si="8"/>
        <v>0.39393939393939392</v>
      </c>
      <c r="U101" s="13">
        <f t="shared" si="9"/>
        <v>-0.19211781609195405</v>
      </c>
      <c r="V101" s="14">
        <f>COUNTIF($L$2:L101,1)</f>
        <v>39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15" customHeight="1" x14ac:dyDescent="0.2">
      <c r="A102" s="3">
        <v>100</v>
      </c>
      <c r="B102" s="4">
        <v>43099</v>
      </c>
      <c r="C102" s="3" t="s">
        <v>302</v>
      </c>
      <c r="D102" s="3" t="s">
        <v>26</v>
      </c>
      <c r="E102" s="3">
        <v>1</v>
      </c>
      <c r="F102" s="3" t="s">
        <v>303</v>
      </c>
      <c r="G102" s="3" t="s">
        <v>85</v>
      </c>
      <c r="H102" s="3" t="s">
        <v>28</v>
      </c>
      <c r="I102" s="3" t="s">
        <v>29</v>
      </c>
      <c r="J102" s="5" t="s">
        <v>304</v>
      </c>
      <c r="K102" s="30" t="s">
        <v>305</v>
      </c>
      <c r="L102" s="6" t="s">
        <v>16</v>
      </c>
      <c r="M102" s="7">
        <v>2.75</v>
      </c>
      <c r="N102" s="8">
        <v>2</v>
      </c>
      <c r="O102" s="9" t="s">
        <v>23</v>
      </c>
      <c r="P102" s="8">
        <f t="shared" si="10"/>
        <v>132.5</v>
      </c>
      <c r="Q102" s="32">
        <f t="shared" si="6"/>
        <v>-2</v>
      </c>
      <c r="R102" s="33">
        <f t="shared" si="11"/>
        <v>-27.071375000000003</v>
      </c>
      <c r="S102" s="34">
        <f t="shared" si="7"/>
        <v>105.428625</v>
      </c>
      <c r="T102" s="35">
        <f t="shared" si="8"/>
        <v>0.39</v>
      </c>
      <c r="U102" s="13">
        <f t="shared" si="9"/>
        <v>-0.20431226415094342</v>
      </c>
      <c r="V102" s="14">
        <f>COUNTIF($L$2:L102,1)</f>
        <v>39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16.5" customHeight="1" x14ac:dyDescent="0.2">
      <c r="A103" s="3">
        <v>101</v>
      </c>
      <c r="B103" s="4">
        <v>43099</v>
      </c>
      <c r="C103" s="3" t="s">
        <v>306</v>
      </c>
      <c r="D103" s="3" t="s">
        <v>26</v>
      </c>
      <c r="E103" s="3">
        <v>1</v>
      </c>
      <c r="F103" s="3" t="s">
        <v>307</v>
      </c>
      <c r="G103" s="3" t="s">
        <v>27</v>
      </c>
      <c r="H103" s="3" t="s">
        <v>28</v>
      </c>
      <c r="I103" s="3" t="s">
        <v>14</v>
      </c>
      <c r="J103" s="5" t="s">
        <v>38</v>
      </c>
      <c r="K103" s="30"/>
      <c r="L103" s="6" t="s">
        <v>16</v>
      </c>
      <c r="M103" s="7">
        <v>1.9750000000000001</v>
      </c>
      <c r="N103" s="8">
        <v>1.5</v>
      </c>
      <c r="O103" s="9" t="s">
        <v>23</v>
      </c>
      <c r="P103" s="8">
        <f t="shared" si="10"/>
        <v>134</v>
      </c>
      <c r="Q103" s="32">
        <f t="shared" si="6"/>
        <v>-1.5</v>
      </c>
      <c r="R103" s="33">
        <f t="shared" si="11"/>
        <v>-28.571375000000003</v>
      </c>
      <c r="S103" s="34">
        <f t="shared" si="7"/>
        <v>105.428625</v>
      </c>
      <c r="T103" s="35">
        <f t="shared" si="8"/>
        <v>0.38613861386138615</v>
      </c>
      <c r="U103" s="13">
        <f t="shared" si="9"/>
        <v>-0.21321921641791047</v>
      </c>
      <c r="V103" s="14">
        <f>COUNTIF($L$2:L103,1)</f>
        <v>39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15.75" customHeight="1" x14ac:dyDescent="0.2">
      <c r="A104" s="3">
        <v>102</v>
      </c>
      <c r="B104" s="4">
        <v>43099</v>
      </c>
      <c r="C104" s="3" t="s">
        <v>308</v>
      </c>
      <c r="D104" s="3" t="s">
        <v>282</v>
      </c>
      <c r="E104" s="3">
        <v>1</v>
      </c>
      <c r="F104" s="3" t="s">
        <v>309</v>
      </c>
      <c r="G104" s="3" t="s">
        <v>25</v>
      </c>
      <c r="H104" s="3" t="s">
        <v>28</v>
      </c>
      <c r="I104" s="3" t="s">
        <v>14</v>
      </c>
      <c r="J104" s="5" t="s">
        <v>43</v>
      </c>
      <c r="K104" s="30" t="s">
        <v>310</v>
      </c>
      <c r="L104" s="6" t="s">
        <v>16</v>
      </c>
      <c r="M104" s="7">
        <v>1.9750000000000001</v>
      </c>
      <c r="N104" s="8">
        <v>1.5</v>
      </c>
      <c r="O104" s="9" t="s">
        <v>15</v>
      </c>
      <c r="P104" s="8">
        <f t="shared" si="10"/>
        <v>135.5</v>
      </c>
      <c r="Q104" s="32">
        <f t="shared" si="6"/>
        <v>-1.5</v>
      </c>
      <c r="R104" s="33">
        <f t="shared" si="11"/>
        <v>-30.071375000000003</v>
      </c>
      <c r="S104" s="34">
        <f t="shared" si="7"/>
        <v>105.428625</v>
      </c>
      <c r="T104" s="35">
        <f t="shared" si="8"/>
        <v>0.38235294117647056</v>
      </c>
      <c r="U104" s="13">
        <f t="shared" si="9"/>
        <v>-0.22192896678966792</v>
      </c>
      <c r="V104" s="14">
        <f>COUNTIF($L$2:L104,1)</f>
        <v>39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</sheetData>
  <sheetProtection selectLockedCells="1" selectUnlockedCells="1"/>
  <autoFilter ref="A1:IK104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2018-01-03T20:21:48Z</dcterms:modified>
</cp:coreProperties>
</file>